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ScenarioDefinition!$J$8:$J$511</definedName>
    <definedName name="SDParam">ScenarioDefinition!$H$8:$H$511</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ScenarioDefinition!$B$1:$B$511</definedName>
    <definedName name="MTName">ScenarioDefinition!$H$1:$H$511</definedName>
    <definedName name="MTEnd">ScenarioDefinition!$B$511</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43"/>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v1.1.0: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in active_workbooks\ and one or two folders up, then the same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v1.1.0</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v1.1.0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0.1.0</t>
        </is>
      </c>
      <c r="B34" s="26" t="inlineStr">
        <is>
          <t>First standalone module, cut from the mitigation prototype v1.1.0: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0.1.1</t>
        </is>
      </c>
      <c r="B35" s="26" t="inlineStr">
        <is>
          <t>Cut from the mitigation prototype v1.1.0: ScenarioDefinition on the rows of legacy 465 with a complete set of names (bug L137, issue I87); the mitigation workbook is looked for in permalink/ too; file named _v0.1.1 at the top of excel_ai/ (NORMS 5a).</t>
        </is>
      </c>
      <c r="C35" s="193" t="inlineStr">
        <is>
          <t>2026-10-28</t>
        </is>
      </c>
    </row>
    <row r="36">
      <c r="A36" s="3" t="inlineStr">
        <is>
          <t>0.1.2</t>
        </is>
      </c>
      <c r="B36" s="26" t="inlineStr">
        <is>
          <t>Cut from the mitigation prototype v1.1.0 (combustion emission factors as legacy, issue I98; data problems as issues).</t>
        </is>
      </c>
      <c r="C36" s="193" t="inlineStr">
        <is>
          <t>2026-10-29</t>
        </is>
      </c>
    </row>
    <row r="37">
      <c r="A37" s="3" t="inlineStr">
        <is>
          <t>0.1.3</t>
        </is>
      </c>
      <c r="B37" s="26" t="inlineStr">
        <is>
          <t>Cut from the mitigation prototype v1.1.0 (remaining functionality, reverts to legacy, data from legacy 465, last historical price year 2024); the Distribution method unchanged.</t>
        </is>
      </c>
      <c r="C37" s="193" t="inlineStr">
        <is>
          <t>2026-10-29</t>
        </is>
      </c>
    </row>
    <row r="38">
      <c r="A38" s="3" t="inlineStr">
        <is>
          <t>0.1.4</t>
        </is>
      </c>
      <c r="B38" s="26" t="inlineStr">
        <is>
          <t>Cut from the mitigation prototype v1.1.0: bug M22 fixed (found by Coded CPAT): the 25th/75th percentile recycling rows (hrec) add the public investment amount per person (pui of the sample, LCU), not its % row.</t>
        </is>
      </c>
      <c r="C38" s="193" t="inlineStr">
        <is>
          <t>2026-10-29</t>
        </is>
      </c>
    </row>
    <row r="39">
      <c r="A39" s="3" t="inlineStr">
        <is>
          <t>1.0.0</t>
        </is>
      </c>
      <c r="B39" s="26" t="inlineStr">
        <is>
          <t>First full release (user 2026-10-29), cut from the mitigation prototype v1.1.0: Distribution 0.1.4 as released. Replicated number for number by Coded CPAT 1.0.0p1.0.</t>
        </is>
      </c>
      <c r="C39" s="193" t="inlineStr">
        <is>
          <t>2026-10-29</t>
        </is>
      </c>
    </row>
    <row r="40">
      <c r="A40" s="3" t="inlineStr">
        <is>
          <t>1.0.2</t>
        </is>
      </c>
      <c r="B40" s="26" t="inlineStr">
        <is>
          <t>Cut from the mitigation prototype v1.1.0 (version aligned with Mitigation and Coded CPAT; ScenarioDefinition has the input row ModelForm). The Distribution method unchanged.</t>
        </is>
      </c>
      <c r="C40" s="193" t="inlineStr">
        <is>
          <t>2026-10-29</t>
        </is>
      </c>
    </row>
    <row r="41">
      <c r="A41" s="3" t="inlineStr">
        <is>
          <t>1.0.3</t>
        </is>
      </c>
      <c r="B41" s="26" t="inlineStr">
        <is>
          <t>Cut from the mitigation prototype v1.1.0. Update from Mitigation also looks in permalink_countryeditable\ (next to this workbook and one folder up) before permalink\. The Distribution method unchanged.</t>
        </is>
      </c>
      <c r="C41" s="193" t="inlineStr">
        <is>
          <t>2026-10-29</t>
        </is>
      </c>
    </row>
    <row r="42">
      <c r="A42" s="3" t="inlineStr">
        <is>
          <t>1.0.4</t>
        </is>
      </c>
      <c r="B42" s="26" t="inlineStr">
        <is>
          <t>Cut from the mitigation prototype v1.1.0 (outputs tab MTOutputs in the legacy layout); versions aligned. The Distribution method unchanged.</t>
        </is>
      </c>
      <c r="C42" s="193" t="inlineStr">
        <is>
          <t>2026-10-29</t>
        </is>
      </c>
    </row>
    <row r="43">
      <c r="A43" s="3" t="inlineStr">
        <is>
          <t>1.1.0</t>
        </is>
      </c>
      <c r="B43" s="26" t="inlineStr">
        <is>
          <t>Cut from the mitigation prototype v1.1.0: data edition Public01 (perturbed proprietary tables); Update from Mitigation looks next to this workbook, then in active_workbooks\ (one or two folders up). The Distribution method unchanged.</t>
        </is>
      </c>
      <c r="C43" s="193" t="inlineStr">
        <is>
          <t>2026-10-30</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4"/>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the scope of carbon-tax coverage of biomass and of the subsidy and price-control phase-outs (v0.5.6; were Constants) and the form of the demand equations (ModelForm, v1.0.2)</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c r="B511" s="51" t="inlineStr">
        <is>
          <t>Form of the demand equations (Coded CPAT design D4): CPAT, CPAT partial adjustment, CES partial adjustment, CDPM-FTT (v1.0.2; only CPAT is built, so the formulas do not read it yet)</t>
        </is>
      </c>
      <c r="C511" s="51" t="inlineStr">
        <is>
          <t>option</t>
        </is>
      </c>
      <c r="D511" s="51" t="n"/>
      <c r="E511" s="51" t="n"/>
      <c r="F511" s="51" t="inlineStr">
        <is>
          <t>CPAT</t>
        </is>
      </c>
      <c r="G511" s="51" t="inlineStr">
        <is>
          <t>CPAT</t>
        </is>
      </c>
      <c r="H511" s="51" t="inlineStr">
        <is>
          <t>ModelForm</t>
        </is>
      </c>
      <c r="J511" s="8" t="inlineStr">
        <is>
          <t>CPAT</t>
        </is>
      </c>
      <c r="K511" s="8" t="inlineStr">
        <is>
          <t>CPAT</t>
        </is>
      </c>
      <c r="L511" s="8" t="inlineStr">
        <is>
          <t>CPAT</t>
        </is>
      </c>
      <c r="M511" s="8" t="inlineStr">
        <is>
          <t>CPAT</t>
        </is>
      </c>
      <c r="N511" s="8" t="inlineStr">
        <is>
          <t>CPAT</t>
        </is>
      </c>
      <c r="O511" s="8" t="inlineStr">
        <is>
          <t>CPAT</t>
        </is>
      </c>
    </row>
    <row r="512" hidden="1"/>
    <row r="513" hidden="1"/>
    <row r="514" hidden="1"/>
    <row r="515" hidden="1">
      <c r="B515" s="6" t="inlineStr">
        <is>
          <t>A. Road engineer model: parameters and options (v0.5.6; legacy Dashboard rows 540-559; global rows, read by sheet TransportParams)</t>
        </is>
      </c>
    </row>
    <row r="516" hidden="1"/>
    <row r="517" hidden="1">
      <c r="B517" s="6" t="inlineStr">
        <is>
          <t>B. Power: model choices (v0.5.6; legacy Dashboard Q197; global)</t>
        </is>
      </c>
    </row>
    <row r="518" hidden="1">
      <c r="B518" s="3" t="inlineStr">
        <is>
          <t>Share of transmission capex in the levelised cost of new plants (legacy IncludeTransmissionCostsInGenerationCostsPercent)</t>
        </is>
      </c>
      <c r="C518" s="3" t="inlineStr">
        <is>
          <t>share</t>
        </is>
      </c>
      <c r="D518" s="3" t="n"/>
      <c r="E518" s="3" t="inlineStr">
        <is>
          <t>global; legacy Dashboard Q197; read by name TrCostShare</t>
        </is>
      </c>
      <c r="F518" s="3" t="n">
        <v>1</v>
      </c>
      <c r="G518" s="3" t="n">
        <v>1</v>
      </c>
      <c r="H518" s="3" t="inlineStr">
        <is>
          <t>TransmissionCostShare</t>
        </is>
      </c>
      <c r="J518" s="54" t="n">
        <v>1</v>
      </c>
      <c r="K518" s="21">
        <f>$J518</f>
        <v>1.0</v>
      </c>
      <c r="L518" s="21">
        <f>$J518</f>
        <v>1.0</v>
      </c>
      <c r="M518" s="21">
        <f>$J518</f>
        <v>1.0</v>
      </c>
      <c r="N518" s="21">
        <f>$J518</f>
        <v>1.0</v>
      </c>
      <c r="O518" s="21">
        <f>$J518</f>
        <v>1.0</v>
      </c>
    </row>
    <row r="519" hidden="1"/>
    <row r="520" hidden="1">
      <c r="B520" s="6" t="inlineStr">
        <is>
          <t>C. CPAT-AI settings (v0.5.6; global; Settings reads these rows)</t>
        </is>
      </c>
    </row>
    <row r="521" hidden="1">
      <c r="B521" s="3" t="inlineStr">
        <is>
          <t>Last historical price year (LastHist)</t>
        </is>
      </c>
      <c r="C521" s="3" t="inlineStr">
        <is>
          <t>year</t>
        </is>
      </c>
      <c r="D521" s="3" t="n"/>
      <c r="E521" s="3" t="inlineStr">
        <is>
          <t>global; prototype; read by Settings C10</t>
        </is>
      </c>
      <c r="F521" s="3" t="n">
        <v>2024</v>
      </c>
      <c r="G521" s="3" t="n">
        <v>2024</v>
      </c>
      <c r="H521" s="3" t="inlineStr">
        <is>
          <t>LastHistPriceYear</t>
        </is>
      </c>
      <c r="J521" s="54" t="n">
        <v>2024</v>
      </c>
      <c r="K521" s="21">
        <f>$J521</f>
        <v>2024.0</v>
      </c>
      <c r="L521" s="21">
        <f>$J521</f>
        <v>2024.0</v>
      </c>
      <c r="M521" s="21">
        <f>$J521</f>
        <v>2024.0</v>
      </c>
      <c r="N521" s="21">
        <f>$J521</f>
        <v>2024.0</v>
      </c>
      <c r="O521" s="21">
        <f>$J521</f>
        <v>2024.0</v>
      </c>
    </row>
    <row r="522" hidden="1">
      <c r="B522" s="3" t="inlineStr">
        <is>
          <t>ETS: relative effectiveness of output-based allocation (OBREff)</t>
        </is>
      </c>
      <c r="C522" s="3" t="inlineStr">
        <is>
          <t>share</t>
        </is>
      </c>
      <c r="D522" s="3" t="n"/>
      <c r="E522" s="3" t="inlineStr">
        <is>
          <t>global; legacy hardcoded; read by Settings C14</t>
        </is>
      </c>
      <c r="F522" s="3" t="n">
        <v>0.5</v>
      </c>
      <c r="G522" s="3" t="n">
        <v>0.5</v>
      </c>
      <c r="H522" s="3" t="inlineStr">
        <is>
          <t>ETSOBREffectiveness</t>
        </is>
      </c>
      <c r="J522" s="54" t="n">
        <v>0.5</v>
      </c>
      <c r="K522" s="21">
        <f>$J522</f>
        <v>0.5</v>
      </c>
      <c r="L522" s="21">
        <f>$J522</f>
        <v>0.5</v>
      </c>
      <c r="M522" s="21">
        <f>$J522</f>
        <v>0.5</v>
      </c>
      <c r="N522" s="21">
        <f>$J522</f>
        <v>0.5</v>
      </c>
      <c r="O522" s="21">
        <f>$J522</f>
        <v>0.5</v>
      </c>
    </row>
    <row r="523" hidden="1">
      <c r="B523" s="3" t="inlineStr">
        <is>
          <t>ETS: convergence exponent of the next-price proposal</t>
        </is>
      </c>
      <c r="C523" s="3" t="inlineStr">
        <is>
          <t>exponent</t>
        </is>
      </c>
      <c r="D523" s="3" t="n"/>
      <c r="E523" s="3" t="inlineStr">
        <is>
          <t>global; legacy row 1966; read by Settings C15</t>
        </is>
      </c>
      <c r="F523" s="3" t="n">
        <v>0.5</v>
      </c>
      <c r="G523" s="3" t="n">
        <v>0.5</v>
      </c>
      <c r="H523" s="3" t="inlineStr">
        <is>
          <t>ETSNextPriceExponent</t>
        </is>
      </c>
      <c r="J523" s="54" t="n">
        <v>0.5</v>
      </c>
      <c r="K523" s="21">
        <f>$J523</f>
        <v>0.5</v>
      </c>
      <c r="L523" s="21">
        <f>$J523</f>
        <v>0.5</v>
      </c>
      <c r="M523" s="21">
        <f>$J523</f>
        <v>0.5</v>
      </c>
      <c r="N523" s="21">
        <f>$J523</f>
        <v>0.5</v>
      </c>
      <c r="O523" s="21">
        <f>$J523</f>
        <v>0.5</v>
      </c>
    </row>
    <row r="524" hidden="1">
      <c r="B524" s="3" t="inlineStr">
        <is>
          <t>Apply the legacy 2023-2024 energy demand shock (1 = yes)</t>
        </is>
      </c>
      <c r="C524" s="3" t="inlineStr">
        <is>
          <t>0/1</t>
        </is>
      </c>
      <c r="D524" s="3" t="n"/>
      <c r="E524" s="3" t="inlineStr">
        <is>
          <t>global; legacy (always on, I92); read by Settings C19</t>
        </is>
      </c>
      <c r="F524" s="3" t="n">
        <v>1</v>
      </c>
      <c r="G524" s="3" t="n">
        <v>1</v>
      </c>
      <c r="H524" s="3" t="inlineStr">
        <is>
          <t>ApplyDemandShock</t>
        </is>
      </c>
      <c r="J524" s="54" t="n">
        <v>1</v>
      </c>
      <c r="K524" s="21">
        <f>$J524</f>
        <v>1.0</v>
      </c>
      <c r="L524" s="21">
        <f>$J524</f>
        <v>1.0</v>
      </c>
      <c r="M524" s="21">
        <f>$J524</f>
        <v>1.0</v>
      </c>
      <c r="N524" s="21">
        <f>$J524</f>
        <v>1.0</v>
      </c>
      <c r="O524" s="21">
        <f>$J524</f>
        <v>1.0</v>
      </c>
    </row>
    <row r="525" hidden="1">
      <c r="B525" s="3" t="inlineStr">
        <is>
          <t>Year of the target-consistent carbon price (SCCTgtYr)</t>
        </is>
      </c>
      <c r="C525" s="3" t="inlineStr">
        <is>
          <t>year</t>
        </is>
      </c>
      <c r="D525" s="3" t="n"/>
      <c r="E525" s="3" t="inlineStr">
        <is>
          <t>global; prototype; read by Settings C34</t>
        </is>
      </c>
      <c r="F525" s="3" t="n">
        <v>2030</v>
      </c>
      <c r="G525" s="3" t="n">
        <v>2030</v>
      </c>
      <c r="H525" s="3" t="inlineStr">
        <is>
          <t>SCCTargetYear</t>
        </is>
      </c>
      <c r="J525" s="54" t="n">
        <v>2030</v>
      </c>
      <c r="K525" s="21">
        <f>$J525</f>
        <v>2030.0</v>
      </c>
      <c r="L525" s="21">
        <f>$J525</f>
        <v>2030.0</v>
      </c>
      <c r="M525" s="21">
        <f>$J525</f>
        <v>2030.0</v>
      </c>
      <c r="N525" s="21">
        <f>$J525</f>
        <v>2030.0</v>
      </c>
      <c r="O525" s="21">
        <f>$J525</f>
        <v>2030.0</v>
      </c>
    </row>
    <row r="526" hidden="1">
      <c r="B526" s="3" t="inlineStr">
        <is>
          <t>US EPA SCC in the base year (SCCEpa)</t>
        </is>
      </c>
      <c r="C526" s="3" t="inlineStr">
        <is>
          <t>$/tCO2</t>
        </is>
      </c>
      <c r="D526" s="3" t="n"/>
      <c r="E526" s="3" t="inlineStr">
        <is>
          <t>global; legacy row 17684; read by Settings C40</t>
        </is>
      </c>
      <c r="F526" s="3" t="n">
        <v>62</v>
      </c>
      <c r="G526" s="3" t="n">
        <v>62</v>
      </c>
      <c r="H526" s="3" t="inlineStr">
        <is>
          <t>SCCEpaBaseYear</t>
        </is>
      </c>
      <c r="J526" s="54" t="n">
        <v>62</v>
      </c>
      <c r="K526" s="21">
        <f>$J526</f>
        <v>62.0</v>
      </c>
      <c r="L526" s="21">
        <f>$J526</f>
        <v>62.0</v>
      </c>
      <c r="M526" s="21">
        <f>$J526</f>
        <v>62.0</v>
      </c>
      <c r="N526" s="21">
        <f>$J526</f>
        <v>62.0</v>
      </c>
      <c r="O526" s="21">
        <f>$J526</f>
        <v>62.0</v>
      </c>
    </row>
    <row r="527" hidden="1">
      <c r="B527" s="3" t="inlineStr">
        <is>
          <t>Average price change reported: Legacy* / Laspeyres (PavMethod)</t>
        </is>
      </c>
      <c r="C527" s="3" t="inlineStr">
        <is>
          <t>option</t>
        </is>
      </c>
      <c r="D527" s="3" t="n"/>
      <c r="E527" s="3" t="inlineStr">
        <is>
          <t>global; prototype (I31); read by Settings C54</t>
        </is>
      </c>
      <c r="F527" s="3" t="inlineStr">
        <is>
          <t>Legacy*</t>
        </is>
      </c>
      <c r="G527" s="3" t="inlineStr">
        <is>
          <t>Legacy*</t>
        </is>
      </c>
      <c r="H527" s="3" t="inlineStr">
        <is>
          <t>AveragePriceMethod</t>
        </is>
      </c>
      <c r="J527" s="54" t="inlineStr">
        <is>
          <t>Legacy*</t>
        </is>
      </c>
      <c r="K527" s="21" t="str">
        <f>$J527</f>
        <v>Legacy*</v>
      </c>
      <c r="L527" s="21" t="str">
        <f>$J527</f>
        <v>Legacy*</v>
      </c>
      <c r="M527" s="21" t="str">
        <f>$J527</f>
        <v>Legacy*</v>
      </c>
      <c r="N527" s="21" t="str">
        <f>$J527</f>
        <v>Legacy*</v>
      </c>
      <c r="O527" s="21" t="str">
        <f>$J527</f>
        <v>Legacy*</v>
      </c>
    </row>
    <row r="528" hidden="1">
      <c r="B528" s="3" t="inlineStr">
        <is>
          <t>Power: investment deficit after the second round to gas (Yes / No)</t>
        </is>
      </c>
      <c r="C528" s="3" t="inlineStr">
        <is>
          <t>switch</t>
        </is>
      </c>
      <c r="D528" s="3" t="n"/>
      <c r="E528" s="3" t="inlineStr">
        <is>
          <t>global; legacy E4248; read by Settings C45</t>
        </is>
      </c>
      <c r="F528" s="3" t="inlineStr">
        <is>
          <t>No</t>
        </is>
      </c>
      <c r="G528" s="3" t="inlineStr">
        <is>
          <t>No</t>
        </is>
      </c>
      <c r="H528" s="3" t="inlineStr">
        <is>
          <t>PwDeficitGas</t>
        </is>
      </c>
      <c r="J528" s="54" t="inlineStr">
        <is>
          <t>No</t>
        </is>
      </c>
      <c r="K528" s="21" t="str">
        <f>$J528</f>
        <v>No</v>
      </c>
      <c r="L528" s="21" t="str">
        <f>$J528</f>
        <v>No</v>
      </c>
      <c r="M528" s="21" t="str">
        <f>$J528</f>
        <v>No</v>
      </c>
      <c r="N528" s="21" t="str">
        <f>$J528</f>
        <v>No</v>
      </c>
      <c r="O528" s="21" t="str">
        <f>$J528</f>
        <v>No</v>
      </c>
    </row>
    <row r="529" hidden="1">
      <c r="B529" s="3" t="inlineStr">
        <is>
          <t>Power: coal implicit cost in generation costs and tariffs (Yes / No)</t>
        </is>
      </c>
      <c r="C529" s="3" t="inlineStr">
        <is>
          <t>switch</t>
        </is>
      </c>
      <c r="D529" s="3" t="n"/>
      <c r="E529" s="3" t="inlineStr">
        <is>
          <t>global; prototype (P5); read by Settings C66</t>
        </is>
      </c>
      <c r="F529" s="3" t="inlineStr">
        <is>
          <t>Yes</t>
        </is>
      </c>
      <c r="G529" s="3" t="inlineStr">
        <is>
          <t>Yes</t>
        </is>
      </c>
      <c r="H529" s="3" t="inlineStr">
        <is>
          <t>PwCoalICTariff</t>
        </is>
      </c>
      <c r="J529" s="54" t="inlineStr">
        <is>
          <t>Yes</t>
        </is>
      </c>
      <c r="K529" s="21" t="str">
        <f>$J529</f>
        <v>Yes</v>
      </c>
      <c r="L529" s="21" t="str">
        <f>$J529</f>
        <v>Yes</v>
      </c>
      <c r="M529" s="21" t="str">
        <f>$J529</f>
        <v>Yes</v>
      </c>
      <c r="N529" s="21" t="str">
        <f>$J529</f>
        <v>Yes</v>
      </c>
      <c r="O529" s="21" t="str">
        <f>$J529</f>
        <v>Yes</v>
      </c>
    </row>
    <row r="530" hidden="1"/>
    <row r="531" hidden="1">
      <c r="B531" s="6" t="inlineStr">
        <is>
          <t>D. Choices from Constants (v0.5.6; global; Constants reads these rows)</t>
        </is>
      </c>
    </row>
    <row r="532" hidden="1">
      <c r="B532" s="3" t="inlineStr">
        <is>
          <t>Pass-through buckets: a raw pass-through up to this value counts as 0</t>
        </is>
      </c>
      <c r="C532" s="3" t="inlineStr">
        <is>
          <t>share</t>
        </is>
      </c>
      <c r="D532" s="3" t="n"/>
      <c r="E532" s="3" t="inlineStr">
        <is>
          <t>global; Constants; read by Constants PassLo</t>
        </is>
      </c>
      <c r="F532" s="3" t="n">
        <v>0.25</v>
      </c>
      <c r="G532" s="3" t="n">
        <v>0.25</v>
      </c>
      <c r="H532" s="3" t="inlineStr">
        <is>
          <t>PassLo</t>
        </is>
      </c>
      <c r="J532" s="54" t="n">
        <v>0.25</v>
      </c>
      <c r="K532" s="21">
        <f>$J532</f>
        <v>0.25</v>
      </c>
      <c r="L532" s="21">
        <f>$J532</f>
        <v>0.25</v>
      </c>
      <c r="M532" s="21">
        <f>$J532</f>
        <v>0.25</v>
      </c>
      <c r="N532" s="21">
        <f>$J532</f>
        <v>0.25</v>
      </c>
      <c r="O532" s="21">
        <f>$J532</f>
        <v>0.25</v>
      </c>
    </row>
    <row r="533" hidden="1">
      <c r="B533" s="3" t="inlineStr">
        <is>
          <t>Pass-through of the middle bucket</t>
        </is>
      </c>
      <c r="C533" s="3" t="inlineStr">
        <is>
          <t>share</t>
        </is>
      </c>
      <c r="D533" s="3" t="n"/>
      <c r="E533" s="3" t="inlineStr">
        <is>
          <t>global; Constants; read by Constants PassMid</t>
        </is>
      </c>
      <c r="F533" s="3" t="n">
        <v>0.5</v>
      </c>
      <c r="G533" s="3" t="n">
        <v>0.5</v>
      </c>
      <c r="H533" s="3" t="inlineStr">
        <is>
          <t>PassMid</t>
        </is>
      </c>
      <c r="J533" s="54" t="n">
        <v>0.5</v>
      </c>
      <c r="K533" s="21">
        <f>$J533</f>
        <v>0.5</v>
      </c>
      <c r="L533" s="21">
        <f>$J533</f>
        <v>0.5</v>
      </c>
      <c r="M533" s="21">
        <f>$J533</f>
        <v>0.5</v>
      </c>
      <c r="N533" s="21">
        <f>$J533</f>
        <v>0.5</v>
      </c>
      <c r="O533" s="21">
        <f>$J533</f>
        <v>0.5</v>
      </c>
    </row>
    <row r="534" hidden="1">
      <c r="B534" s="3" t="inlineStr">
        <is>
          <t>Pass-through buckets: above PassLo and up to this value counts as PassMid, above as 1</t>
        </is>
      </c>
      <c r="C534" s="3" t="inlineStr">
        <is>
          <t>share</t>
        </is>
      </c>
      <c r="D534" s="3" t="n"/>
      <c r="E534" s="3" t="inlineStr">
        <is>
          <t>global; Constants; read by Constants PassHi</t>
        </is>
      </c>
      <c r="F534" s="3" t="n">
        <v>0.5</v>
      </c>
      <c r="G534" s="3" t="n">
        <v>0.5</v>
      </c>
      <c r="H534" s="3" t="inlineStr">
        <is>
          <t>PassHi</t>
        </is>
      </c>
      <c r="J534" s="54" t="n">
        <v>0.5</v>
      </c>
      <c r="K534" s="21">
        <f>$J534</f>
        <v>0.5</v>
      </c>
      <c r="L534" s="21">
        <f>$J534</f>
        <v>0.5</v>
      </c>
      <c r="M534" s="21">
        <f>$J534</f>
        <v>0.5</v>
      </c>
      <c r="N534" s="21">
        <f>$J534</f>
        <v>0.5</v>
      </c>
      <c r="O534" s="21">
        <f>$J534</f>
        <v>0.5</v>
      </c>
    </row>
    <row r="535" hidden="1">
      <c r="B535" s="3" t="inlineStr">
        <is>
          <t>Floor of the after-tax fuel price (atp)</t>
        </is>
      </c>
      <c r="C535" s="3" t="inlineStr">
        <is>
          <t>$/GJ real</t>
        </is>
      </c>
      <c r="D535" s="3" t="n"/>
      <c r="E535" s="3" t="inlineStr">
        <is>
          <t>global; Constants; read by Constants PriceFloor</t>
        </is>
      </c>
      <c r="F535" s="3" t="n">
        <v>0.01</v>
      </c>
      <c r="G535" s="3" t="n">
        <v>0.01</v>
      </c>
      <c r="H535" s="3" t="inlineStr">
        <is>
          <t>PriceFloor</t>
        </is>
      </c>
      <c r="J535" s="54" t="n">
        <v>0.01</v>
      </c>
      <c r="K535" s="21">
        <f>$J535</f>
        <v>0.01</v>
      </c>
      <c r="L535" s="21">
        <f>$J535</f>
        <v>0.01</v>
      </c>
      <c r="M535" s="21">
        <f>$J535</f>
        <v>0.01</v>
      </c>
      <c r="N535" s="21">
        <f>$J535</f>
        <v>0.01</v>
      </c>
      <c r="O535" s="21">
        <f>$J535</f>
        <v>0.01</v>
      </c>
    </row>
    <row r="536" hidden="1">
      <c r="B536" s="3" t="inlineStr">
        <is>
          <t>Year of the final combustion emission factor: linear path from the base year, continued after it, as legacy (v0.8.4, I98</t>
        </is>
      </c>
      <c r="C536" s="3" t="inlineStr">
        <is>
          <t>year</t>
        </is>
      </c>
      <c r="D536" s="3" t="n"/>
      <c r="E536" s="3" t="inlineStr">
        <is>
          <t>global; Constants; read by Constants EFEndYear</t>
        </is>
      </c>
      <c r="F536" s="3" t="n">
        <v>2039</v>
      </c>
      <c r="G536" s="3" t="n">
        <v>2039</v>
      </c>
      <c r="H536" s="3" t="inlineStr">
        <is>
          <t>EFEndYear</t>
        </is>
      </c>
      <c r="J536" s="54" t="n">
        <v>2039</v>
      </c>
      <c r="K536" s="21">
        <f>$J536</f>
        <v>2039.0</v>
      </c>
      <c r="L536" s="21">
        <f>$J536</f>
        <v>2039.0</v>
      </c>
      <c r="M536" s="21">
        <f>$J536</f>
        <v>2039.0</v>
      </c>
      <c r="N536" s="21">
        <f>$J536</f>
        <v>2039.0</v>
      </c>
      <c r="O536" s="21">
        <f>$J536</f>
        <v>2039.0</v>
      </c>
    </row>
    <row r="537" hidden="1">
      <c r="B537" s="3" t="inlineStr">
        <is>
          <t>Methane source shares: at most this multiple of the source's share of activity</t>
        </is>
      </c>
      <c r="C537" s="3" t="inlineStr">
        <is>
          <t>factor</t>
        </is>
      </c>
      <c r="D537" s="3" t="n"/>
      <c r="E537" s="3" t="inlineStr">
        <is>
          <t>global; Constants; read by Constants MethShareCap</t>
        </is>
      </c>
      <c r="F537" s="3" t="n">
        <v>10</v>
      </c>
      <c r="G537" s="3" t="n">
        <v>10</v>
      </c>
      <c r="H537" s="3" t="inlineStr">
        <is>
          <t>MethShareCap</t>
        </is>
      </c>
      <c r="J537" s="54" t="n">
        <v>10</v>
      </c>
      <c r="K537" s="21">
        <f>$J537</f>
        <v>10.0</v>
      </c>
      <c r="L537" s="21">
        <f>$J537</f>
        <v>10.0</v>
      </c>
      <c r="M537" s="21">
        <f>$J537</f>
        <v>10.0</v>
      </c>
      <c r="N537" s="21">
        <f>$J537</f>
        <v>10.0</v>
      </c>
      <c r="O537" s="21">
        <f>$J537</f>
        <v>10.0</v>
      </c>
    </row>
    <row r="538" hidden="1">
      <c r="B538" s="3" t="inlineStr">
        <is>
          <t>Maximum annual decrease of passenger and freight ownership (fix B4: the legacy 2-3 wheeler value; legacy 0)</t>
        </is>
      </c>
      <c r="C538" s="3" t="inlineStr">
        <is>
          <t>share per year</t>
        </is>
      </c>
      <c r="D538" s="3" t="n"/>
      <c r="E538" s="3" t="inlineStr">
        <is>
          <t>global; Constants; read by Constants TrOwnDecline</t>
        </is>
      </c>
      <c r="F538" s="3" t="n">
        <v>0.1</v>
      </c>
      <c r="G538" s="3" t="n">
        <v>0.1</v>
      </c>
      <c r="H538" s="3" t="inlineStr">
        <is>
          <t>TrOwnDecline</t>
        </is>
      </c>
      <c r="J538" s="54" t="n">
        <v>0.1</v>
      </c>
      <c r="K538" s="21">
        <f>$J538</f>
        <v>0.1</v>
      </c>
      <c r="L538" s="21">
        <f>$J538</f>
        <v>0.1</v>
      </c>
      <c r="M538" s="21">
        <f>$J538</f>
        <v>0.1</v>
      </c>
      <c r="N538" s="21">
        <f>$J538</f>
        <v>0.1</v>
      </c>
      <c r="O538" s="21">
        <f>$J538</f>
        <v>0.1</v>
      </c>
    </row>
    <row r="539" hidden="1">
      <c r="B539" s="3" t="inlineStr">
        <is>
          <t>Range anxiety: the start value holds in the first years of the horizon (base year counted as 1)</t>
        </is>
      </c>
      <c r="C539" s="3" t="inlineStr">
        <is>
          <t>years</t>
        </is>
      </c>
      <c r="D539" s="3" t="n"/>
      <c r="E539" s="3" t="inlineStr">
        <is>
          <t>global; Constants; read by Constants TrRALag</t>
        </is>
      </c>
      <c r="F539" s="3" t="n">
        <v>3</v>
      </c>
      <c r="G539" s="3" t="n">
        <v>3</v>
      </c>
      <c r="H539" s="3" t="inlineStr">
        <is>
          <t>TrRALag</t>
        </is>
      </c>
      <c r="J539" s="54" t="n">
        <v>3</v>
      </c>
      <c r="K539" s="21">
        <f>$J539</f>
        <v>3.0</v>
      </c>
      <c r="L539" s="21">
        <f>$J539</f>
        <v>3.0</v>
      </c>
      <c r="M539" s="21">
        <f>$J539</f>
        <v>3.0</v>
      </c>
      <c r="N539" s="21">
        <f>$J539</f>
        <v>3.0</v>
      </c>
      <c r="O539" s="21">
        <f>$J539</f>
        <v>3.0</v>
      </c>
    </row>
    <row r="540" hidden="1">
      <c r="B540" s="3" t="inlineStr">
        <is>
          <t>Feebate pivot: blank in the first years of the horizon (base year counted as 1)</t>
        </is>
      </c>
      <c r="C540" s="3" t="inlineStr">
        <is>
          <t>years</t>
        </is>
      </c>
      <c r="D540" s="3" t="n"/>
      <c r="E540" s="3" t="inlineStr">
        <is>
          <t>global; Constants; read by Constants TrPivotLag</t>
        </is>
      </c>
      <c r="F540" s="3" t="n">
        <v>2</v>
      </c>
      <c r="G540" s="3" t="n">
        <v>2</v>
      </c>
      <c r="H540" s="3" t="inlineStr">
        <is>
          <t>TrPivotLag</t>
        </is>
      </c>
      <c r="J540" s="54" t="n">
        <v>2</v>
      </c>
      <c r="K540" s="21">
        <f>$J540</f>
        <v>2.0</v>
      </c>
      <c r="L540" s="21">
        <f>$J540</f>
        <v>2.0</v>
      </c>
      <c r="M540" s="21">
        <f>$J540</f>
        <v>2.0</v>
      </c>
      <c r="N540" s="21">
        <f>$J540</f>
        <v>2.0</v>
      </c>
      <c r="O540" s="21">
        <f>$J540</f>
        <v>2.0</v>
      </c>
    </row>
    <row r="541" hidden="1">
      <c r="B541" s="3" t="inlineStr">
        <is>
          <t>Maximum early coal retirement, share of coal effective capacity (legacy typed)</t>
        </is>
      </c>
      <c r="C541" s="3" t="inlineStr">
        <is>
          <t>share</t>
        </is>
      </c>
      <c r="D541" s="3" t="n"/>
      <c r="E541" s="3" t="inlineStr">
        <is>
          <t>global; Constants; read by Constants EarlyMaxShare</t>
        </is>
      </c>
      <c r="F541" s="3" t="n">
        <v>0.8</v>
      </c>
      <c r="G541" s="3" t="n">
        <v>0.8</v>
      </c>
      <c r="H541" s="3" t="inlineStr">
        <is>
          <t>EarlyMaxShare</t>
        </is>
      </c>
      <c r="J541" s="54" t="n">
        <v>0.8</v>
      </c>
      <c r="K541" s="21">
        <f>$J541</f>
        <v>0.8</v>
      </c>
      <c r="L541" s="21">
        <f>$J541</f>
        <v>0.8</v>
      </c>
      <c r="M541" s="21">
        <f>$J541</f>
        <v>0.8</v>
      </c>
      <c r="N541" s="21">
        <f>$J541</f>
        <v>0.8</v>
      </c>
      <c r="O541" s="21">
        <f>$J541</f>
        <v>0.8</v>
      </c>
    </row>
    <row r="542" hidden="1">
      <c r="B542" s="3" t="inlineStr">
        <is>
          <t>New investment "If Present": allowed when the type has more than this share of capacity</t>
        </is>
      </c>
      <c r="C542" s="3" t="inlineStr">
        <is>
          <t>share</t>
        </is>
      </c>
      <c r="D542" s="3" t="n"/>
      <c r="E542" s="3" t="inlineStr">
        <is>
          <t>global; Constants; read by Constants InvPresentShare</t>
        </is>
      </c>
      <c r="F542" s="3" t="n">
        <v>0.001</v>
      </c>
      <c r="G542" s="3" t="n">
        <v>0.001</v>
      </c>
      <c r="H542" s="3" t="inlineStr">
        <is>
          <t>InvPresentShare</t>
        </is>
      </c>
      <c r="J542" s="54" t="n">
        <v>0.001</v>
      </c>
      <c r="K542" s="21">
        <f>$J542</f>
        <v>0.001</v>
      </c>
      <c r="L542" s="21">
        <f>$J542</f>
        <v>0.001</v>
      </c>
      <c r="M542" s="21">
        <f>$J542</f>
        <v>0.001</v>
      </c>
      <c r="N542" s="21">
        <f>$J542</f>
        <v>0.001</v>
      </c>
      <c r="O542" s="21">
        <f>$J542</f>
        <v>0.001</v>
      </c>
    </row>
    <row r="543" hidden="1">
      <c r="B543" s="3" t="inlineStr">
        <is>
          <t>Hydro invests from the base year when its generation share is above this value, else from NewInvHydYear (v0.4.10, L54 fi</t>
        </is>
      </c>
      <c r="C543" s="3" t="inlineStr">
        <is>
          <t>share</t>
        </is>
      </c>
      <c r="D543" s="3" t="n"/>
      <c r="E543" s="3" t="inlineStr">
        <is>
          <t>global; Constants; read by Constants HydInvShare</t>
        </is>
      </c>
      <c r="F543" s="3" t="n">
        <v>0.5</v>
      </c>
      <c r="G543" s="3" t="n">
        <v>0.5</v>
      </c>
      <c r="H543" s="3" t="inlineStr">
        <is>
          <t>HydInvShare</t>
        </is>
      </c>
      <c r="J543" s="54" t="n">
        <v>0.5</v>
      </c>
      <c r="K543" s="21">
        <f>$J543</f>
        <v>0.5</v>
      </c>
      <c r="L543" s="21">
        <f>$J543</f>
        <v>0.5</v>
      </c>
      <c r="M543" s="21">
        <f>$J543</f>
        <v>0.5</v>
      </c>
      <c r="N543" s="21">
        <f>$J543</f>
        <v>0.5</v>
      </c>
      <c r="O543" s="21">
        <f>$J543</f>
        <v>0.5</v>
      </c>
    </row>
    <row r="544" hidden="1">
      <c r="B544" s="3" t="inlineStr">
        <is>
          <t>WACC of a country missing from CoC or without CoC risk data (legacy XLOOKUP default; v0.4.10: also without risk data, L5</t>
        </is>
      </c>
      <c r="C544" s="3" t="inlineStr">
        <is>
          <t>share</t>
        </is>
      </c>
      <c r="D544" s="3" t="n"/>
      <c r="E544" s="3" t="inlineStr">
        <is>
          <t>global; Constants; read by Constants WaccDefault</t>
        </is>
      </c>
      <c r="F544" s="3" t="n">
        <v>0.075</v>
      </c>
      <c r="G544" s="3" t="n">
        <v>0.075</v>
      </c>
      <c r="H544" s="3" t="inlineStr">
        <is>
          <t>WaccDefault</t>
        </is>
      </c>
      <c r="J544" s="54" t="n">
        <v>0.075</v>
      </c>
      <c r="K544" s="21">
        <f>$J544</f>
        <v>0.075</v>
      </c>
      <c r="L544" s="21">
        <f>$J544</f>
        <v>0.075</v>
      </c>
      <c r="M544" s="21">
        <f>$J544</f>
        <v>0.075</v>
      </c>
      <c r="N544" s="21">
        <f>$J544</f>
        <v>0.075</v>
      </c>
      <c r="O544" s="21">
        <f>$J544</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4963.482672336527</v>
      </c>
      <c r="AN11" s="202" t="n">
        <v>4909.810212268043</v>
      </c>
      <c r="AO11" s="202" t="n">
        <v>5096.367495149203</v>
      </c>
      <c r="AP11" s="202" t="n">
        <v>5190.464227704219</v>
      </c>
      <c r="AQ11" s="202" t="n">
        <v>5272.922684354993</v>
      </c>
      <c r="AR11" s="202" t="n">
        <v>5320.241022494429</v>
      </c>
      <c r="AS11" s="202" t="n">
        <v>5439.241138974978</v>
      </c>
      <c r="AT11" s="202" t="n">
        <v>5531.850480841607</v>
      </c>
      <c r="AU11" s="202" t="n">
        <v>5641.17167588142</v>
      </c>
      <c r="AV11" s="202" t="n">
        <v>5752.113018975</v>
      </c>
      <c r="AW11" s="202" t="n">
        <v>5867.362148358637</v>
      </c>
      <c r="AX11" s="202" t="n">
        <v>5981.406890528846</v>
      </c>
      <c r="AY11" s="202" t="n">
        <v>6096.089586093558</v>
      </c>
      <c r="AZ11" s="202" t="n">
        <v>6209.005671333156</v>
      </c>
      <c r="BA11" s="202" t="n">
        <v>6323.064621028048</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23.57657960090451</v>
      </c>
      <c r="M12" s="203" t="n">
        <v>15.45297302294686</v>
      </c>
      <c r="N12" s="203" t="n">
        <v>14.48322663188887</v>
      </c>
      <c r="O12" s="203" t="n">
        <v>13.29323859724514</v>
      </c>
      <c r="P12" s="203" t="n">
        <v>13.94891585667126</v>
      </c>
      <c r="Q12" s="203" t="n">
        <v>14.09682011258624</v>
      </c>
      <c r="R12" s="203" t="n">
        <v>14.0266894727734</v>
      </c>
      <c r="S12" s="203" t="n">
        <v>13.95148275908703</v>
      </c>
      <c r="T12" s="203" t="n">
        <v>13.87099202893901</v>
      </c>
      <c r="U12" s="203" t="n">
        <v>13.79331519822692</v>
      </c>
      <c r="V12" s="203" t="n">
        <v>13.79331519822692</v>
      </c>
      <c r="W12" s="203" t="n">
        <v>13.79331519822692</v>
      </c>
      <c r="X12" s="203" t="n">
        <v>13.79331519822692</v>
      </c>
      <c r="Y12" s="203" t="n">
        <v>13.79331519822692</v>
      </c>
      <c r="Z12" s="203" t="n">
        <v>13.79331519822692</v>
      </c>
      <c r="AA12" s="203" t="n">
        <v>13.79331519822692</v>
      </c>
      <c r="AB12" s="203" t="n">
        <v>13.79331519822692</v>
      </c>
      <c r="AC12" s="203" t="n">
        <v>13.79331519822692</v>
      </c>
      <c r="AD12" s="203" t="n">
        <v>13.79331519822692</v>
      </c>
      <c r="AE12" s="203" t="n">
        <v>13.79331519822692</v>
      </c>
      <c r="AF12" s="3" t="n"/>
      <c r="AG12" s="3" t="inlineStr">
        <is>
          <t>egy.mit.atp.res.coa.2</t>
        </is>
      </c>
      <c r="AH12" s="203" t="n">
        <v>23.57657960090451</v>
      </c>
      <c r="AI12" s="203" t="n">
        <v>15.45297302294686</v>
      </c>
      <c r="AJ12" s="203" t="n">
        <v>14.48322663188887</v>
      </c>
      <c r="AK12" s="203" t="n">
        <v>13.29323859724514</v>
      </c>
      <c r="AL12" s="203" t="n">
        <v>13.94891585667126</v>
      </c>
      <c r="AM12" s="203" t="n">
        <v>16.23727186510143</v>
      </c>
      <c r="AN12" s="203" t="n">
        <v>16.16714122528859</v>
      </c>
      <c r="AO12" s="203" t="n">
        <v>16.09193451160223</v>
      </c>
      <c r="AP12" s="203" t="n">
        <v>16.01144378145421</v>
      </c>
      <c r="AQ12" s="203" t="n">
        <v>15.93376695074211</v>
      </c>
      <c r="AR12" s="203" t="n">
        <v>15.93376695074211</v>
      </c>
      <c r="AS12" s="203" t="n">
        <v>15.93376695074211</v>
      </c>
      <c r="AT12" s="203" t="n">
        <v>15.93376695074212</v>
      </c>
      <c r="AU12" s="203" t="n">
        <v>15.93376695074212</v>
      </c>
      <c r="AV12" s="203" t="n">
        <v>15.93376695074212</v>
      </c>
      <c r="AW12" s="203" t="n">
        <v>15.93376695074211</v>
      </c>
      <c r="AX12" s="203" t="n">
        <v>15.93376695074211</v>
      </c>
      <c r="AY12" s="203" t="n">
        <v>15.93376695074211</v>
      </c>
      <c r="AZ12" s="203" t="n">
        <v>15.93376695074211</v>
      </c>
      <c r="BA12" s="203" t="n">
        <v>15.93376695074211</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4.956488507231395</v>
      </c>
      <c r="M13" s="203" t="n">
        <v>2.734846935064834</v>
      </c>
      <c r="N13" s="203" t="n">
        <v>1.797160127284108</v>
      </c>
      <c r="O13" s="203" t="n">
        <v>1.797160127284108</v>
      </c>
      <c r="P13" s="203" t="n">
        <v>1.797160127284108</v>
      </c>
      <c r="Q13" s="203" t="n">
        <v>1.797160127284108</v>
      </c>
      <c r="R13" s="203" t="n">
        <v>1.797160127284108</v>
      </c>
      <c r="S13" s="203" t="n">
        <v>1.797160127284108</v>
      </c>
      <c r="T13" s="203" t="n">
        <v>1.797160127284108</v>
      </c>
      <c r="U13" s="203" t="n">
        <v>1.797160127284108</v>
      </c>
      <c r="V13" s="203" t="n">
        <v>1.797160127284108</v>
      </c>
      <c r="W13" s="203" t="n">
        <v>1.797160127284108</v>
      </c>
      <c r="X13" s="203" t="n">
        <v>1.797160127284108</v>
      </c>
      <c r="Y13" s="203" t="n">
        <v>1.797160127284108</v>
      </c>
      <c r="Z13" s="203" t="n">
        <v>1.797160127284108</v>
      </c>
      <c r="AA13" s="203" t="n">
        <v>1.797160127284108</v>
      </c>
      <c r="AB13" s="203" t="n">
        <v>1.797160127284108</v>
      </c>
      <c r="AC13" s="203" t="n">
        <v>1.797160127284108</v>
      </c>
      <c r="AD13" s="203" t="n">
        <v>1.797160127284108</v>
      </c>
      <c r="AE13" s="203" t="n">
        <v>1.797160127284108</v>
      </c>
      <c r="AF13" s="3" t="n"/>
      <c r="AG13" s="3" t="inlineStr">
        <is>
          <t>egy.mit.atp.res.nga.2</t>
        </is>
      </c>
      <c r="AH13" s="203" t="n">
        <v>4.956488507231395</v>
      </c>
      <c r="AI13" s="203" t="n">
        <v>2.734846935064834</v>
      </c>
      <c r="AJ13" s="203" t="n">
        <v>1.797160127284108</v>
      </c>
      <c r="AK13" s="203" t="n">
        <v>1.797160127284108</v>
      </c>
      <c r="AL13" s="203" t="n">
        <v>1.797160127284108</v>
      </c>
      <c r="AM13" s="203" t="n">
        <v>2.908183250485052</v>
      </c>
      <c r="AN13" s="203" t="n">
        <v>2.908183250485052</v>
      </c>
      <c r="AO13" s="203" t="n">
        <v>2.908183250485052</v>
      </c>
      <c r="AP13" s="203" t="n">
        <v>2.908183250485052</v>
      </c>
      <c r="AQ13" s="203" t="n">
        <v>2.908183250485052</v>
      </c>
      <c r="AR13" s="203" t="n">
        <v>2.908183250485052</v>
      </c>
      <c r="AS13" s="203" t="n">
        <v>2.908183250485052</v>
      </c>
      <c r="AT13" s="203" t="n">
        <v>2.908183250485052</v>
      </c>
      <c r="AU13" s="203" t="n">
        <v>2.908183250485052</v>
      </c>
      <c r="AV13" s="203" t="n">
        <v>2.908183250485052</v>
      </c>
      <c r="AW13" s="203" t="n">
        <v>2.908183250485052</v>
      </c>
      <c r="AX13" s="203" t="n">
        <v>2.908183250485052</v>
      </c>
      <c r="AY13" s="203" t="n">
        <v>2.908183250485052</v>
      </c>
      <c r="AZ13" s="203" t="n">
        <v>2.908183250485052</v>
      </c>
      <c r="BA13" s="203" t="n">
        <v>2.908183250485052</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4.863441586801505</v>
      </c>
      <c r="M14" s="203" t="n">
        <v>4.398444273684698</v>
      </c>
      <c r="N14" s="203" t="n">
        <v>4.185618044494788</v>
      </c>
      <c r="O14" s="203" t="n">
        <v>4.185618044494788</v>
      </c>
      <c r="P14" s="203" t="n">
        <v>4.185618044494788</v>
      </c>
      <c r="Q14" s="203" t="n">
        <v>4.185618044494788</v>
      </c>
      <c r="R14" s="203" t="n">
        <v>4.185618044494788</v>
      </c>
      <c r="S14" s="203" t="n">
        <v>4.185618044494788</v>
      </c>
      <c r="T14" s="203" t="n">
        <v>4.185618044494788</v>
      </c>
      <c r="U14" s="203" t="n">
        <v>4.185618044494788</v>
      </c>
      <c r="V14" s="203" t="n">
        <v>4.185618044494788</v>
      </c>
      <c r="W14" s="203" t="n">
        <v>4.185618044494788</v>
      </c>
      <c r="X14" s="203" t="n">
        <v>4.185618044494792</v>
      </c>
      <c r="Y14" s="203" t="n">
        <v>4.185618044494792</v>
      </c>
      <c r="Z14" s="203" t="n">
        <v>4.185618044494792</v>
      </c>
      <c r="AA14" s="203" t="n">
        <v>4.18561804449479</v>
      </c>
      <c r="AB14" s="203" t="n">
        <v>4.185618044494792</v>
      </c>
      <c r="AC14" s="203" t="n">
        <v>4.185618044494792</v>
      </c>
      <c r="AD14" s="203" t="n">
        <v>4.185618044494792</v>
      </c>
      <c r="AE14" s="203" t="n">
        <v>4.185618044494792</v>
      </c>
      <c r="AF14" s="3" t="n"/>
      <c r="AG14" s="3" t="inlineStr">
        <is>
          <t>egy.mit.atp.res.oop.2</t>
        </is>
      </c>
      <c r="AH14" s="203" t="n">
        <v>4.863441586801505</v>
      </c>
      <c r="AI14" s="203" t="n">
        <v>4.398444273684698</v>
      </c>
      <c r="AJ14" s="203" t="n">
        <v>4.185618044494788</v>
      </c>
      <c r="AK14" s="203" t="n">
        <v>4.185618044494788</v>
      </c>
      <c r="AL14" s="203" t="n">
        <v>4.185618044494788</v>
      </c>
      <c r="AM14" s="203" t="n">
        <v>5.712777068679598</v>
      </c>
      <c r="AN14" s="203" t="n">
        <v>5.712777068679598</v>
      </c>
      <c r="AO14" s="203" t="n">
        <v>5.712777068679598</v>
      </c>
      <c r="AP14" s="203" t="n">
        <v>5.712777068679598</v>
      </c>
      <c r="AQ14" s="203" t="n">
        <v>5.712777068679598</v>
      </c>
      <c r="AR14" s="203" t="n">
        <v>5.712777068679598</v>
      </c>
      <c r="AS14" s="203" t="n">
        <v>5.712777068679598</v>
      </c>
      <c r="AT14" s="203" t="n">
        <v>5.712777068679602</v>
      </c>
      <c r="AU14" s="203" t="n">
        <v>5.712777068679602</v>
      </c>
      <c r="AV14" s="203" t="n">
        <v>5.712777068679602</v>
      </c>
      <c r="AW14" s="203" t="n">
        <v>5.7127770686796</v>
      </c>
      <c r="AX14" s="203" t="n">
        <v>5.712777068679602</v>
      </c>
      <c r="AY14" s="203" t="n">
        <v>5.712777068679602</v>
      </c>
      <c r="AZ14" s="203" t="n">
        <v>5.712777068679602</v>
      </c>
      <c r="BA14" s="203" t="n">
        <v>5.712777068679602</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18.10713099918123</v>
      </c>
      <c r="M15" s="203" t="n">
        <v>11.32867536386198</v>
      </c>
      <c r="N15" s="203" t="n">
        <v>9.145040758911087</v>
      </c>
      <c r="O15" s="203" t="n">
        <v>9.145040758911087</v>
      </c>
      <c r="P15" s="203" t="n">
        <v>9.145040758911087</v>
      </c>
      <c r="Q15" s="203" t="n">
        <v>9.145040758911087</v>
      </c>
      <c r="R15" s="203" t="n">
        <v>9.145040758911087</v>
      </c>
      <c r="S15" s="203" t="n">
        <v>9.145040758911087</v>
      </c>
      <c r="T15" s="203" t="n">
        <v>9.145040758911087</v>
      </c>
      <c r="U15" s="203" t="n">
        <v>9.145040758911087</v>
      </c>
      <c r="V15" s="203" t="n">
        <v>9.145040758911087</v>
      </c>
      <c r="W15" s="203" t="n">
        <v>9.145040758911087</v>
      </c>
      <c r="X15" s="203" t="n">
        <v>9.14504075891109</v>
      </c>
      <c r="Y15" s="203" t="n">
        <v>9.14504075891109</v>
      </c>
      <c r="Z15" s="203" t="n">
        <v>9.14504075891109</v>
      </c>
      <c r="AA15" s="203" t="n">
        <v>9.14504075891109</v>
      </c>
      <c r="AB15" s="203" t="n">
        <v>9.14504075891109</v>
      </c>
      <c r="AC15" s="203" t="n">
        <v>9.14504075891109</v>
      </c>
      <c r="AD15" s="203" t="n">
        <v>9.14504075891109</v>
      </c>
      <c r="AE15" s="203" t="n">
        <v>9.145040758911094</v>
      </c>
      <c r="AF15" s="3" t="n"/>
      <c r="AG15" s="3" t="inlineStr">
        <is>
          <t>egy.mit.atp.res.gso.2</t>
        </is>
      </c>
      <c r="AH15" s="203" t="n">
        <v>18.10713099918123</v>
      </c>
      <c r="AI15" s="203" t="n">
        <v>11.32867536386198</v>
      </c>
      <c r="AJ15" s="203" t="n">
        <v>9.145040758911087</v>
      </c>
      <c r="AK15" s="203" t="n">
        <v>9.145040758911087</v>
      </c>
      <c r="AL15" s="203" t="n">
        <v>9.145040758911087</v>
      </c>
      <c r="AM15" s="203" t="n">
        <v>10.51002624656415</v>
      </c>
      <c r="AN15" s="203" t="n">
        <v>10.51002624656415</v>
      </c>
      <c r="AO15" s="203" t="n">
        <v>10.51002624656415</v>
      </c>
      <c r="AP15" s="203" t="n">
        <v>10.51002624656415</v>
      </c>
      <c r="AQ15" s="203" t="n">
        <v>10.51002624656415</v>
      </c>
      <c r="AR15" s="203" t="n">
        <v>10.51002624656415</v>
      </c>
      <c r="AS15" s="203" t="n">
        <v>10.51002624656415</v>
      </c>
      <c r="AT15" s="203" t="n">
        <v>10.51002624656415</v>
      </c>
      <c r="AU15" s="203" t="n">
        <v>10.51002624656415</v>
      </c>
      <c r="AV15" s="203" t="n">
        <v>10.51002624656415</v>
      </c>
      <c r="AW15" s="203" t="n">
        <v>10.51002624656415</v>
      </c>
      <c r="AX15" s="203" t="n">
        <v>10.51002624656415</v>
      </c>
      <c r="AY15" s="203" t="n">
        <v>10.51002624656415</v>
      </c>
      <c r="AZ15" s="203" t="n">
        <v>10.51002624656415</v>
      </c>
      <c r="BA15" s="203" t="n">
        <v>10.51002624656415</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11.22829503955268</v>
      </c>
      <c r="M16" s="203" t="n">
        <v>7.749170417978281</v>
      </c>
      <c r="N16" s="203" t="n">
        <v>6.826689201296462</v>
      </c>
      <c r="O16" s="203" t="n">
        <v>6.826689201296462</v>
      </c>
      <c r="P16" s="203" t="n">
        <v>6.826689201296462</v>
      </c>
      <c r="Q16" s="203" t="n">
        <v>6.826689201296462</v>
      </c>
      <c r="R16" s="203" t="n">
        <v>6.826689201296462</v>
      </c>
      <c r="S16" s="203" t="n">
        <v>6.826689201296462</v>
      </c>
      <c r="T16" s="203" t="n">
        <v>6.826689201296462</v>
      </c>
      <c r="U16" s="203" t="n">
        <v>6.826689201296462</v>
      </c>
      <c r="V16" s="203" t="n">
        <v>6.826689201296462</v>
      </c>
      <c r="W16" s="203" t="n">
        <v>6.826689201296462</v>
      </c>
      <c r="X16" s="203" t="n">
        <v>6.826689201296466</v>
      </c>
      <c r="Y16" s="203" t="n">
        <v>6.826689201296466</v>
      </c>
      <c r="Z16" s="203" t="n">
        <v>6.826689201296466</v>
      </c>
      <c r="AA16" s="203" t="n">
        <v>6.826689201296462</v>
      </c>
      <c r="AB16" s="203" t="n">
        <v>6.826689201296462</v>
      </c>
      <c r="AC16" s="203" t="n">
        <v>6.826689201296462</v>
      </c>
      <c r="AD16" s="203" t="n">
        <v>6.826689201296462</v>
      </c>
      <c r="AE16" s="203" t="n">
        <v>6.826689201296462</v>
      </c>
      <c r="AF16" s="3" t="n"/>
      <c r="AG16" s="3" t="inlineStr">
        <is>
          <t>egy.mit.atp.res.die.2</t>
        </is>
      </c>
      <c r="AH16" s="203" t="n">
        <v>11.22829503955268</v>
      </c>
      <c r="AI16" s="203" t="n">
        <v>7.749170417978281</v>
      </c>
      <c r="AJ16" s="203" t="n">
        <v>6.826689201296462</v>
      </c>
      <c r="AK16" s="203" t="n">
        <v>6.826689201296462</v>
      </c>
      <c r="AL16" s="203" t="n">
        <v>6.826689201296462</v>
      </c>
      <c r="AM16" s="203" t="n">
        <v>8.288142556904873</v>
      </c>
      <c r="AN16" s="203" t="n">
        <v>8.288142556904873</v>
      </c>
      <c r="AO16" s="203" t="n">
        <v>8.288142556904873</v>
      </c>
      <c r="AP16" s="203" t="n">
        <v>8.288142556904873</v>
      </c>
      <c r="AQ16" s="203" t="n">
        <v>8.288142556904873</v>
      </c>
      <c r="AR16" s="203" t="n">
        <v>8.288142556904873</v>
      </c>
      <c r="AS16" s="203" t="n">
        <v>8.288142556904873</v>
      </c>
      <c r="AT16" s="203" t="n">
        <v>8.288142556904877</v>
      </c>
      <c r="AU16" s="203" t="n">
        <v>8.288142556904877</v>
      </c>
      <c r="AV16" s="203" t="n">
        <v>8.288142556904877</v>
      </c>
      <c r="AW16" s="203" t="n">
        <v>8.288142556904873</v>
      </c>
      <c r="AX16" s="203" t="n">
        <v>8.288142556904873</v>
      </c>
      <c r="AY16" s="203" t="n">
        <v>8.288142556904873</v>
      </c>
      <c r="AZ16" s="203" t="n">
        <v>8.288142556904873</v>
      </c>
      <c r="BA16" s="203" t="n">
        <v>8.288142556904873</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10.55358878014809</v>
      </c>
      <c r="M17" s="203" t="n">
        <v>6.84651548103977</v>
      </c>
      <c r="N17" s="203" t="n">
        <v>7.076197436466327</v>
      </c>
      <c r="O17" s="203" t="n">
        <v>7.076197436466327</v>
      </c>
      <c r="P17" s="203" t="n">
        <v>7.076197436466327</v>
      </c>
      <c r="Q17" s="203" t="n">
        <v>7.076197436466327</v>
      </c>
      <c r="R17" s="203" t="n">
        <v>7.076197436466327</v>
      </c>
      <c r="S17" s="203" t="n">
        <v>7.076197436466327</v>
      </c>
      <c r="T17" s="203" t="n">
        <v>7.076197436466327</v>
      </c>
      <c r="U17" s="203" t="n">
        <v>7.076197436466327</v>
      </c>
      <c r="V17" s="203" t="n">
        <v>7.076197436466327</v>
      </c>
      <c r="W17" s="203" t="n">
        <v>7.076197436466327</v>
      </c>
      <c r="X17" s="203" t="n">
        <v>7.07619743646633</v>
      </c>
      <c r="Y17" s="203" t="n">
        <v>7.07619743646633</v>
      </c>
      <c r="Z17" s="203" t="n">
        <v>7.07619743646633</v>
      </c>
      <c r="AA17" s="203" t="n">
        <v>7.076197436466328</v>
      </c>
      <c r="AB17" s="203" t="n">
        <v>7.07619743646633</v>
      </c>
      <c r="AC17" s="203" t="n">
        <v>7.07619743646633</v>
      </c>
      <c r="AD17" s="203" t="n">
        <v>7.07619743646633</v>
      </c>
      <c r="AE17" s="203" t="n">
        <v>7.07619743646633</v>
      </c>
      <c r="AF17" s="3" t="n"/>
      <c r="AG17" s="3" t="inlineStr">
        <is>
          <t>egy.mit.atp.res.ker.2</t>
        </is>
      </c>
      <c r="AH17" s="203" t="n">
        <v>10.55358878014809</v>
      </c>
      <c r="AI17" s="203" t="n">
        <v>6.84651548103977</v>
      </c>
      <c r="AJ17" s="203" t="n">
        <v>7.076197436466327</v>
      </c>
      <c r="AK17" s="203" t="n">
        <v>7.076197436466327</v>
      </c>
      <c r="AL17" s="203" t="n">
        <v>7.076197436466327</v>
      </c>
      <c r="AM17" s="203" t="n">
        <v>8.441182924119387</v>
      </c>
      <c r="AN17" s="203" t="n">
        <v>8.441182924119387</v>
      </c>
      <c r="AO17" s="203" t="n">
        <v>8.441182924119387</v>
      </c>
      <c r="AP17" s="203" t="n">
        <v>8.441182924119387</v>
      </c>
      <c r="AQ17" s="203" t="n">
        <v>8.441182924119387</v>
      </c>
      <c r="AR17" s="203" t="n">
        <v>8.441182924119387</v>
      </c>
      <c r="AS17" s="203" t="n">
        <v>8.441182924119387</v>
      </c>
      <c r="AT17" s="203" t="n">
        <v>8.44118292411939</v>
      </c>
      <c r="AU17" s="203" t="n">
        <v>8.44118292411939</v>
      </c>
      <c r="AV17" s="203" t="n">
        <v>8.44118292411939</v>
      </c>
      <c r="AW17" s="203" t="n">
        <v>8.441182924119389</v>
      </c>
      <c r="AX17" s="203" t="n">
        <v>8.44118292411939</v>
      </c>
      <c r="AY17" s="203" t="n">
        <v>8.44118292411939</v>
      </c>
      <c r="AZ17" s="203" t="n">
        <v>8.44118292411939</v>
      </c>
      <c r="BA17" s="203" t="n">
        <v>8.44118292411939</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5.926765134904279</v>
      </c>
      <c r="M18" s="203" t="n">
        <v>3.473334242251422</v>
      </c>
      <c r="N18" s="203" t="n">
        <v>4.068268427732345</v>
      </c>
      <c r="O18" s="203" t="n">
        <v>4.068268427732345</v>
      </c>
      <c r="P18" s="203" t="n">
        <v>4.068268427732345</v>
      </c>
      <c r="Q18" s="203" t="n">
        <v>4.068268427732345</v>
      </c>
      <c r="R18" s="203" t="n">
        <v>4.068268427732345</v>
      </c>
      <c r="S18" s="203" t="n">
        <v>4.068268427732345</v>
      </c>
      <c r="T18" s="203" t="n">
        <v>4.068268427732345</v>
      </c>
      <c r="U18" s="203" t="n">
        <v>4.068268427732345</v>
      </c>
      <c r="V18" s="203" t="n">
        <v>4.068268427732345</v>
      </c>
      <c r="W18" s="203" t="n">
        <v>4.068268427732345</v>
      </c>
      <c r="X18" s="203" t="n">
        <v>4.068268427732349</v>
      </c>
      <c r="Y18" s="203" t="n">
        <v>4.068268427732349</v>
      </c>
      <c r="Z18" s="203" t="n">
        <v>4.068268427732349</v>
      </c>
      <c r="AA18" s="203" t="n">
        <v>4.068268427732345</v>
      </c>
      <c r="AB18" s="203" t="n">
        <v>4.068268427732345</v>
      </c>
      <c r="AC18" s="203" t="n">
        <v>4.068268427732345</v>
      </c>
      <c r="AD18" s="203" t="n">
        <v>4.068268427732345</v>
      </c>
      <c r="AE18" s="203" t="n">
        <v>4.068268427732345</v>
      </c>
      <c r="AF18" s="3" t="n"/>
      <c r="AG18" s="3" t="inlineStr">
        <is>
          <t>egy.mit.atp.res.lpg.2</t>
        </is>
      </c>
      <c r="AH18" s="203" t="n">
        <v>5.926765134904279</v>
      </c>
      <c r="AI18" s="203" t="n">
        <v>3.473334242251422</v>
      </c>
      <c r="AJ18" s="203" t="n">
        <v>4.068268427732345</v>
      </c>
      <c r="AK18" s="203" t="n">
        <v>4.068268427732345</v>
      </c>
      <c r="AL18" s="203" t="n">
        <v>4.068268427732345</v>
      </c>
      <c r="AM18" s="203" t="n">
        <v>5.434149901775083</v>
      </c>
      <c r="AN18" s="203" t="n">
        <v>5.434149901775083</v>
      </c>
      <c r="AO18" s="203" t="n">
        <v>5.434149901775083</v>
      </c>
      <c r="AP18" s="203" t="n">
        <v>5.434149901775083</v>
      </c>
      <c r="AQ18" s="203" t="n">
        <v>5.434149901775083</v>
      </c>
      <c r="AR18" s="203" t="n">
        <v>5.434149901775083</v>
      </c>
      <c r="AS18" s="203" t="n">
        <v>5.434149901775083</v>
      </c>
      <c r="AT18" s="203" t="n">
        <v>5.434149901775086</v>
      </c>
      <c r="AU18" s="203" t="n">
        <v>5.434149901775086</v>
      </c>
      <c r="AV18" s="203" t="n">
        <v>5.434149901775086</v>
      </c>
      <c r="AW18" s="203" t="n">
        <v>5.434149901775083</v>
      </c>
      <c r="AX18" s="203" t="n">
        <v>5.434149901775083</v>
      </c>
      <c r="AY18" s="203" t="n">
        <v>5.434149901775083</v>
      </c>
      <c r="AZ18" s="203" t="n">
        <v>5.434149901775083</v>
      </c>
      <c r="BA18" s="203" t="n">
        <v>5.434149901775083</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0.06113555457898331</v>
      </c>
      <c r="M19" s="60" t="n">
        <v>0.05321854123828935</v>
      </c>
      <c r="N19" s="60" t="n">
        <v>0.04512806452045624</v>
      </c>
      <c r="O19" s="60" t="n">
        <v>0.04397347800406094</v>
      </c>
      <c r="P19" s="60" t="n">
        <v>0.04398100046517144</v>
      </c>
      <c r="Q19" s="60" t="n">
        <v>0.04442543803936448</v>
      </c>
      <c r="R19" s="60" t="n">
        <v>0.04456749025648402</v>
      </c>
      <c r="S19" s="60" t="n">
        <v>0.04525372482792904</v>
      </c>
      <c r="T19" s="60" t="n">
        <v>0.0459258219825071</v>
      </c>
      <c r="U19" s="60" t="n">
        <v>0.04668110938933583</v>
      </c>
      <c r="V19" s="60" t="n">
        <v>0.04543888471746634</v>
      </c>
      <c r="W19" s="60" t="n">
        <v>0.04441597090668882</v>
      </c>
      <c r="X19" s="60" t="n">
        <v>0.04340083167632232</v>
      </c>
      <c r="Y19" s="60" t="n">
        <v>0.04245442916324882</v>
      </c>
      <c r="Z19" s="60" t="n">
        <v>0.04156938897406016</v>
      </c>
      <c r="AA19" s="60" t="n">
        <v>0.04074198209167652</v>
      </c>
      <c r="AB19" s="60" t="n">
        <v>0.03996614931561494</v>
      </c>
      <c r="AC19" s="60" t="n">
        <v>0.03923392369261268</v>
      </c>
      <c r="AD19" s="60" t="n">
        <v>0.03854029071508147</v>
      </c>
      <c r="AE19" s="60" t="n">
        <v>0.03787959465335747</v>
      </c>
      <c r="AF19" s="3" t="n"/>
      <c r="AG19" s="3" t="inlineStr">
        <is>
          <t>egy.mit.rp.res.ecy.2</t>
        </is>
      </c>
      <c r="AH19" s="60" t="n">
        <v>0.06113555457898331</v>
      </c>
      <c r="AI19" s="60" t="n">
        <v>0.05321854123828935</v>
      </c>
      <c r="AJ19" s="60" t="n">
        <v>0.04512806452045624</v>
      </c>
      <c r="AK19" s="60" t="n">
        <v>0.04397481254527748</v>
      </c>
      <c r="AL19" s="60" t="n">
        <v>0.04398445802372765</v>
      </c>
      <c r="AM19" s="60" t="n">
        <v>0.05363387985287833</v>
      </c>
      <c r="AN19" s="60" t="n">
        <v>0.05357842539071554</v>
      </c>
      <c r="AO19" s="60" t="n">
        <v>0.05513348678757378</v>
      </c>
      <c r="AP19" s="60" t="n">
        <v>0.05439553542284484</v>
      </c>
      <c r="AQ19" s="60" t="n">
        <v>0.05479422779069282</v>
      </c>
      <c r="AR19" s="60" t="n">
        <v>0.05304133520668748</v>
      </c>
      <c r="AS19" s="60" t="n">
        <v>0.05174003400268574</v>
      </c>
      <c r="AT19" s="60" t="n">
        <v>0.05036846750747638</v>
      </c>
      <c r="AU19" s="60" t="n">
        <v>0.04910498078647862</v>
      </c>
      <c r="AV19" s="60" t="n">
        <v>0.04794444929677801</v>
      </c>
      <c r="AW19" s="60" t="n">
        <v>0.04686688480010575</v>
      </c>
      <c r="AX19" s="60" t="n">
        <v>0.04586016628091997</v>
      </c>
      <c r="AY19" s="60" t="n">
        <v>0.04491723173091318</v>
      </c>
      <c r="AZ19" s="60" t="n">
        <v>0.04402888496393817</v>
      </c>
      <c r="BA19" s="60" t="n">
        <v>0.04318963634895112</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11.25134662435542</v>
      </c>
      <c r="M20" s="203" t="n">
        <v>8.777356272224875</v>
      </c>
      <c r="N20" s="203" t="n">
        <v>7.571528433437519</v>
      </c>
      <c r="O20" s="203" t="n">
        <v>6.816201516066926</v>
      </c>
      <c r="P20" s="203" t="n">
        <v>7.232382745402233</v>
      </c>
      <c r="Q20" s="203" t="n">
        <v>7.326262736153317</v>
      </c>
      <c r="R20" s="203" t="n">
        <v>7.281748372612745</v>
      </c>
      <c r="S20" s="203" t="n">
        <v>7.234012047909863</v>
      </c>
      <c r="T20" s="203" t="n">
        <v>7.182921773630079</v>
      </c>
      <c r="U20" s="203" t="n">
        <v>7.133617579482906</v>
      </c>
      <c r="V20" s="203" t="n">
        <v>7.133617579482906</v>
      </c>
      <c r="W20" s="203" t="n">
        <v>7.133617579482905</v>
      </c>
      <c r="X20" s="203" t="n">
        <v>7.133617579482908</v>
      </c>
      <c r="Y20" s="203" t="n">
        <v>7.133617579482906</v>
      </c>
      <c r="Z20" s="203" t="n">
        <v>7.133617579482907</v>
      </c>
      <c r="AA20" s="203" t="n">
        <v>7.133617579482906</v>
      </c>
      <c r="AB20" s="203" t="n">
        <v>7.133617579482907</v>
      </c>
      <c r="AC20" s="203" t="n">
        <v>7.133617579482907</v>
      </c>
      <c r="AD20" s="203" t="n">
        <v>7.133617579482906</v>
      </c>
      <c r="AE20" s="203" t="n">
        <v>7.133617579482906</v>
      </c>
      <c r="AF20" s="3" t="n"/>
      <c r="AG20" s="3" t="inlineStr">
        <is>
          <t>egy.mit.rpn.ind.coa.2</t>
        </is>
      </c>
      <c r="AH20" s="203" t="n">
        <v>11.25134662435542</v>
      </c>
      <c r="AI20" s="203" t="n">
        <v>8.777356272224875</v>
      </c>
      <c r="AJ20" s="203" t="n">
        <v>7.571528433437519</v>
      </c>
      <c r="AK20" s="203" t="n">
        <v>6.816201516066926</v>
      </c>
      <c r="AL20" s="203" t="n">
        <v>7.232382745402233</v>
      </c>
      <c r="AM20" s="203" t="n">
        <v>9.317343602104829</v>
      </c>
      <c r="AN20" s="203" t="n">
        <v>9.27282923856426</v>
      </c>
      <c r="AO20" s="203" t="n">
        <v>9.225092913861376</v>
      </c>
      <c r="AP20" s="203" t="n">
        <v>9.174002639581591</v>
      </c>
      <c r="AQ20" s="203" t="n">
        <v>9.124698445434419</v>
      </c>
      <c r="AR20" s="203" t="n">
        <v>9.124698445434419</v>
      </c>
      <c r="AS20" s="203" t="n">
        <v>9.124698445434419</v>
      </c>
      <c r="AT20" s="203" t="n">
        <v>9.12469844543442</v>
      </c>
      <c r="AU20" s="203" t="n">
        <v>9.12469844543442</v>
      </c>
      <c r="AV20" s="203" t="n">
        <v>9.124698445434419</v>
      </c>
      <c r="AW20" s="203" t="n">
        <v>9.124698445434417</v>
      </c>
      <c r="AX20" s="203" t="n">
        <v>9.124698445434419</v>
      </c>
      <c r="AY20" s="203" t="n">
        <v>9.124698445434417</v>
      </c>
      <c r="AZ20" s="203" t="n">
        <v>9.12469844543442</v>
      </c>
      <c r="BA20" s="203" t="n">
        <v>9.12469844543442</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4.899794962971504</v>
      </c>
      <c r="M21" s="203" t="n">
        <v>5.118455079782481</v>
      </c>
      <c r="N21" s="203" t="n">
        <v>4.885007238406946</v>
      </c>
      <c r="O21" s="203" t="n">
        <v>4.885007238406946</v>
      </c>
      <c r="P21" s="203" t="n">
        <v>4.885007238406946</v>
      </c>
      <c r="Q21" s="203" t="n">
        <v>4.885007238406947</v>
      </c>
      <c r="R21" s="203" t="n">
        <v>4.885007238406946</v>
      </c>
      <c r="S21" s="203" t="n">
        <v>4.885007238406946</v>
      </c>
      <c r="T21" s="203" t="n">
        <v>4.885007238406946</v>
      </c>
      <c r="U21" s="203" t="n">
        <v>4.885007238406946</v>
      </c>
      <c r="V21" s="203" t="n">
        <v>4.885007238406946</v>
      </c>
      <c r="W21" s="203" t="n">
        <v>4.885007238406946</v>
      </c>
      <c r="X21" s="203" t="n">
        <v>4.885007238406946</v>
      </c>
      <c r="Y21" s="203" t="n">
        <v>4.885007238406946</v>
      </c>
      <c r="Z21" s="203" t="n">
        <v>4.885007238406946</v>
      </c>
      <c r="AA21" s="203" t="n">
        <v>4.885007238406945</v>
      </c>
      <c r="AB21" s="203" t="n">
        <v>4.885007238406946</v>
      </c>
      <c r="AC21" s="203" t="n">
        <v>4.885007238406947</v>
      </c>
      <c r="AD21" s="203" t="n">
        <v>4.885007238406946</v>
      </c>
      <c r="AE21" s="203" t="n">
        <v>4.885007238406947</v>
      </c>
      <c r="AF21" s="3" t="n"/>
      <c r="AG21" s="3" t="inlineStr">
        <is>
          <t>egy.mit.rpn.ind.nga.2</t>
        </is>
      </c>
      <c r="AH21" s="203" t="n">
        <v>4.899794962971504</v>
      </c>
      <c r="AI21" s="203" t="n">
        <v>5.118455079782481</v>
      </c>
      <c r="AJ21" s="203" t="n">
        <v>4.885007238406946</v>
      </c>
      <c r="AK21" s="203" t="n">
        <v>4.885007238406946</v>
      </c>
      <c r="AL21" s="203" t="n">
        <v>4.885007238406946</v>
      </c>
      <c r="AM21" s="203" t="n">
        <v>5.99603036160789</v>
      </c>
      <c r="AN21" s="203" t="n">
        <v>5.99603036160789</v>
      </c>
      <c r="AO21" s="203" t="n">
        <v>5.99603036160789</v>
      </c>
      <c r="AP21" s="203" t="n">
        <v>5.99603036160789</v>
      </c>
      <c r="AQ21" s="203" t="n">
        <v>5.99603036160789</v>
      </c>
      <c r="AR21" s="203" t="n">
        <v>5.996030361607889</v>
      </c>
      <c r="AS21" s="203" t="n">
        <v>5.99603036160789</v>
      </c>
      <c r="AT21" s="203" t="n">
        <v>5.996030361607889</v>
      </c>
      <c r="AU21" s="203" t="n">
        <v>5.99603036160789</v>
      </c>
      <c r="AV21" s="203" t="n">
        <v>5.99603036160789</v>
      </c>
      <c r="AW21" s="203" t="n">
        <v>5.99603036160789</v>
      </c>
      <c r="AX21" s="203" t="n">
        <v>5.99603036160789</v>
      </c>
      <c r="AY21" s="203" t="n">
        <v>5.99603036160789</v>
      </c>
      <c r="AZ21" s="203" t="n">
        <v>5.99603036160789</v>
      </c>
      <c r="BA21" s="203" t="n">
        <v>5.99603036160789</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4.863441586801504</v>
      </c>
      <c r="M22" s="203" t="n">
        <v>4.398444273684698</v>
      </c>
      <c r="N22" s="203" t="n">
        <v>4.185618044494788</v>
      </c>
      <c r="O22" s="203" t="n">
        <v>4.185618044494788</v>
      </c>
      <c r="P22" s="203" t="n">
        <v>4.185618044494788</v>
      </c>
      <c r="Q22" s="203" t="n">
        <v>4.185618044494788</v>
      </c>
      <c r="R22" s="203" t="n">
        <v>4.185618044494788</v>
      </c>
      <c r="S22" s="203" t="n">
        <v>4.185618044494788</v>
      </c>
      <c r="T22" s="203" t="n">
        <v>4.185618044494788</v>
      </c>
      <c r="U22" s="203" t="n">
        <v>4.185618044494788</v>
      </c>
      <c r="V22" s="203" t="n">
        <v>4.185618044494788</v>
      </c>
      <c r="W22" s="203" t="n">
        <v>4.185618044494787</v>
      </c>
      <c r="X22" s="203" t="n">
        <v>4.185618044494792</v>
      </c>
      <c r="Y22" s="203" t="n">
        <v>4.185618044494792</v>
      </c>
      <c r="Z22" s="203" t="n">
        <v>4.185618044494792</v>
      </c>
      <c r="AA22" s="203" t="n">
        <v>4.18561804449479</v>
      </c>
      <c r="AB22" s="203" t="n">
        <v>4.185618044494793</v>
      </c>
      <c r="AC22" s="203" t="n">
        <v>4.185618044494792</v>
      </c>
      <c r="AD22" s="203" t="n">
        <v>4.185618044494792</v>
      </c>
      <c r="AE22" s="203" t="n">
        <v>4.185618044494792</v>
      </c>
      <c r="AF22" s="3" t="n"/>
      <c r="AG22" s="3" t="inlineStr">
        <is>
          <t>egy.mit.rpn.all.oop.2</t>
        </is>
      </c>
      <c r="AH22" s="203" t="n">
        <v>4.863441586801504</v>
      </c>
      <c r="AI22" s="203" t="n">
        <v>4.398444273684698</v>
      </c>
      <c r="AJ22" s="203" t="n">
        <v>4.185618044494788</v>
      </c>
      <c r="AK22" s="203" t="n">
        <v>4.185618044494788</v>
      </c>
      <c r="AL22" s="203" t="n">
        <v>4.185618044494788</v>
      </c>
      <c r="AM22" s="203" t="n">
        <v>5.641612612414508</v>
      </c>
      <c r="AN22" s="203" t="n">
        <v>5.6416290357413</v>
      </c>
      <c r="AO22" s="203" t="n">
        <v>5.641645405581253</v>
      </c>
      <c r="AP22" s="203" t="n">
        <v>5.641661722066684</v>
      </c>
      <c r="AQ22" s="203" t="n">
        <v>5.64167798532989</v>
      </c>
      <c r="AR22" s="203" t="n">
        <v>5.641694195503145</v>
      </c>
      <c r="AS22" s="203" t="n">
        <v>5.641710352718693</v>
      </c>
      <c r="AT22" s="203" t="n">
        <v>5.641726457108752</v>
      </c>
      <c r="AU22" s="203" t="n">
        <v>5.641742508805498</v>
      </c>
      <c r="AV22" s="203" t="n">
        <v>5.641758507941086</v>
      </c>
      <c r="AW22" s="203" t="n">
        <v>5.641774454647623</v>
      </c>
      <c r="AX22" s="203" t="n">
        <v>5.641790349057191</v>
      </c>
      <c r="AY22" s="203" t="n">
        <v>5.641806191301806</v>
      </c>
      <c r="AZ22" s="203" t="n">
        <v>5.641821981513463</v>
      </c>
      <c r="BA22" s="203" t="n">
        <v>5.641837719824096</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18.10713099918123</v>
      </c>
      <c r="M23" s="203" t="n">
        <v>11.32867536386198</v>
      </c>
      <c r="N23" s="203" t="n">
        <v>9.145040758911087</v>
      </c>
      <c r="O23" s="203" t="n">
        <v>9.145040758911087</v>
      </c>
      <c r="P23" s="203" t="n">
        <v>9.145040758911087</v>
      </c>
      <c r="Q23" s="203" t="n">
        <v>9.145040758911087</v>
      </c>
      <c r="R23" s="203" t="n">
        <v>9.145040758911087</v>
      </c>
      <c r="S23" s="203" t="n">
        <v>9.145040758911087</v>
      </c>
      <c r="T23" s="203" t="n">
        <v>9.145040758911087</v>
      </c>
      <c r="U23" s="203" t="n">
        <v>9.145040758911087</v>
      </c>
      <c r="V23" s="203" t="n">
        <v>9.145040758911087</v>
      </c>
      <c r="W23" s="203" t="n">
        <v>9.145040758911087</v>
      </c>
      <c r="X23" s="203" t="n">
        <v>9.14504075891109</v>
      </c>
      <c r="Y23" s="203" t="n">
        <v>9.14504075891109</v>
      </c>
      <c r="Z23" s="203" t="n">
        <v>9.14504075891109</v>
      </c>
      <c r="AA23" s="203" t="n">
        <v>9.14504075891109</v>
      </c>
      <c r="AB23" s="203" t="n">
        <v>9.14504075891109</v>
      </c>
      <c r="AC23" s="203" t="n">
        <v>9.14504075891109</v>
      </c>
      <c r="AD23" s="203" t="n">
        <v>9.14504075891109</v>
      </c>
      <c r="AE23" s="203" t="n">
        <v>9.145040758911094</v>
      </c>
      <c r="AF23" s="3" t="n"/>
      <c r="AG23" s="3" t="inlineStr">
        <is>
          <t>egy.mit.rpn.all.gso.2</t>
        </is>
      </c>
      <c r="AH23" s="203" t="n">
        <v>18.10713099918123</v>
      </c>
      <c r="AI23" s="203" t="n">
        <v>11.32867536386198</v>
      </c>
      <c r="AJ23" s="203" t="n">
        <v>9.145040758911087</v>
      </c>
      <c r="AK23" s="203" t="n">
        <v>9.145040758911087</v>
      </c>
      <c r="AL23" s="203" t="n">
        <v>9.145040758911087</v>
      </c>
      <c r="AM23" s="203" t="n">
        <v>10.46269825438048</v>
      </c>
      <c r="AN23" s="203" t="n">
        <v>10.46269825438048</v>
      </c>
      <c r="AO23" s="203" t="n">
        <v>10.46269825438048</v>
      </c>
      <c r="AP23" s="203" t="n">
        <v>10.46269825438048</v>
      </c>
      <c r="AQ23" s="203" t="n">
        <v>10.46269825438048</v>
      </c>
      <c r="AR23" s="203" t="n">
        <v>10.46269825438048</v>
      </c>
      <c r="AS23" s="203" t="n">
        <v>10.46269825438048</v>
      </c>
      <c r="AT23" s="203" t="n">
        <v>10.46269825438048</v>
      </c>
      <c r="AU23" s="203" t="n">
        <v>10.46269825438048</v>
      </c>
      <c r="AV23" s="203" t="n">
        <v>10.46269825438048</v>
      </c>
      <c r="AW23" s="203" t="n">
        <v>10.46269825438048</v>
      </c>
      <c r="AX23" s="203" t="n">
        <v>10.46269825438048</v>
      </c>
      <c r="AY23" s="203" t="n">
        <v>10.46269825438048</v>
      </c>
      <c r="AZ23" s="203" t="n">
        <v>10.46269825438048</v>
      </c>
      <c r="BA23" s="203" t="n">
        <v>10.46269825438049</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11.22829503955268</v>
      </c>
      <c r="M24" s="203" t="n">
        <v>7.749170417978281</v>
      </c>
      <c r="N24" s="203" t="n">
        <v>6.826689201296462</v>
      </c>
      <c r="O24" s="203" t="n">
        <v>6.826689201296462</v>
      </c>
      <c r="P24" s="203" t="n">
        <v>6.826689201296461</v>
      </c>
      <c r="Q24" s="203" t="n">
        <v>6.826689201296461</v>
      </c>
      <c r="R24" s="203" t="n">
        <v>6.826689201296462</v>
      </c>
      <c r="S24" s="203" t="n">
        <v>6.826689201296462</v>
      </c>
      <c r="T24" s="203" t="n">
        <v>6.826689201296461</v>
      </c>
      <c r="U24" s="203" t="n">
        <v>6.826689201296462</v>
      </c>
      <c r="V24" s="203" t="n">
        <v>6.826689201296462</v>
      </c>
      <c r="W24" s="203" t="n">
        <v>6.826689201296462</v>
      </c>
      <c r="X24" s="203" t="n">
        <v>6.826689201296466</v>
      </c>
      <c r="Y24" s="203" t="n">
        <v>6.826689201296466</v>
      </c>
      <c r="Z24" s="203" t="n">
        <v>6.826689201296466</v>
      </c>
      <c r="AA24" s="203" t="n">
        <v>6.826689201296461</v>
      </c>
      <c r="AB24" s="203" t="n">
        <v>6.826689201296462</v>
      </c>
      <c r="AC24" s="203" t="n">
        <v>6.826689201296461</v>
      </c>
      <c r="AD24" s="203" t="n">
        <v>6.826689201296462</v>
      </c>
      <c r="AE24" s="203" t="n">
        <v>6.826689201296462</v>
      </c>
      <c r="AF24" s="3" t="n"/>
      <c r="AG24" s="3" t="inlineStr">
        <is>
          <t>egy.mit.rpn.all.die.2</t>
        </is>
      </c>
      <c r="AH24" s="203" t="n">
        <v>11.22829503955268</v>
      </c>
      <c r="AI24" s="203" t="n">
        <v>7.749170417978281</v>
      </c>
      <c r="AJ24" s="203" t="n">
        <v>6.826689201296462</v>
      </c>
      <c r="AK24" s="203" t="n">
        <v>6.826689201296462</v>
      </c>
      <c r="AL24" s="203" t="n">
        <v>6.826689201296461</v>
      </c>
      <c r="AM24" s="203" t="n">
        <v>8.246435402794202</v>
      </c>
      <c r="AN24" s="203" t="n">
        <v>8.246436164718043</v>
      </c>
      <c r="AO24" s="203" t="n">
        <v>8.246438690467677</v>
      </c>
      <c r="AP24" s="203" t="n">
        <v>8.246444852587587</v>
      </c>
      <c r="AQ24" s="203" t="n">
        <v>8.246450556078081</v>
      </c>
      <c r="AR24" s="203" t="n">
        <v>8.246457083405188</v>
      </c>
      <c r="AS24" s="203" t="n">
        <v>8.246463248652468</v>
      </c>
      <c r="AT24" s="203" t="n">
        <v>8.246469445792027</v>
      </c>
      <c r="AU24" s="203" t="n">
        <v>8.246476175267984</v>
      </c>
      <c r="AV24" s="203" t="n">
        <v>8.24648312658803</v>
      </c>
      <c r="AW24" s="203" t="n">
        <v>8.246490113409918</v>
      </c>
      <c r="AX24" s="203" t="n">
        <v>8.246497762594261</v>
      </c>
      <c r="AY24" s="203" t="n">
        <v>8.246505920509426</v>
      </c>
      <c r="AZ24" s="203" t="n">
        <v>8.246514784505584</v>
      </c>
      <c r="BA24" s="203" t="n">
        <v>8.246524078115714</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5.926765134904279</v>
      </c>
      <c r="M25" s="203" t="n">
        <v>3.473334242251422</v>
      </c>
      <c r="N25" s="203" t="n">
        <v>4.068268427732345</v>
      </c>
      <c r="O25" s="203" t="n">
        <v>4.068268427732346</v>
      </c>
      <c r="P25" s="203" t="n">
        <v>4.068268427732345</v>
      </c>
      <c r="Q25" s="203" t="n">
        <v>4.068268427732345</v>
      </c>
      <c r="R25" s="203" t="n">
        <v>4.068268427732345</v>
      </c>
      <c r="S25" s="203" t="n">
        <v>4.068268427732345</v>
      </c>
      <c r="T25" s="203" t="n">
        <v>4.068268427732345</v>
      </c>
      <c r="U25" s="203" t="n">
        <v>4.068268427732345</v>
      </c>
      <c r="V25" s="203" t="n">
        <v>4.068268427732345</v>
      </c>
      <c r="W25" s="203" t="n">
        <v>4.068268427732345</v>
      </c>
      <c r="X25" s="203" t="n">
        <v>4.068268427732349</v>
      </c>
      <c r="Y25" s="203" t="n">
        <v>4.068268427732349</v>
      </c>
      <c r="Z25" s="203" t="n">
        <v>4.068268427732349</v>
      </c>
      <c r="AA25" s="203" t="n">
        <v>4.068268427732345</v>
      </c>
      <c r="AB25" s="203" t="n">
        <v>4.068268427732345</v>
      </c>
      <c r="AC25" s="203" t="n">
        <v>4.068268427732345</v>
      </c>
      <c r="AD25" s="203" t="n">
        <v>4.068268427732345</v>
      </c>
      <c r="AE25" s="203" t="n">
        <v>4.068268427732345</v>
      </c>
      <c r="AF25" s="3" t="n"/>
      <c r="AG25" s="3" t="inlineStr">
        <is>
          <t>egy.mit.rpn.all.lpg.2</t>
        </is>
      </c>
      <c r="AH25" s="203" t="n">
        <v>5.926765134904279</v>
      </c>
      <c r="AI25" s="203" t="n">
        <v>3.473334242251422</v>
      </c>
      <c r="AJ25" s="203" t="n">
        <v>4.068268427732345</v>
      </c>
      <c r="AK25" s="203" t="n">
        <v>4.068268427732346</v>
      </c>
      <c r="AL25" s="203" t="n">
        <v>4.068268427732345</v>
      </c>
      <c r="AM25" s="203" t="n">
        <v>5.434149901775083</v>
      </c>
      <c r="AN25" s="203" t="n">
        <v>5.434149901775084</v>
      </c>
      <c r="AO25" s="203" t="n">
        <v>5.434149901775083</v>
      </c>
      <c r="AP25" s="203" t="n">
        <v>5.434149901775083</v>
      </c>
      <c r="AQ25" s="203" t="n">
        <v>5.434149901775083</v>
      </c>
      <c r="AR25" s="203" t="n">
        <v>5.434149901775083</v>
      </c>
      <c r="AS25" s="203" t="n">
        <v>5.434149901775084</v>
      </c>
      <c r="AT25" s="203" t="n">
        <v>5.434149901775085</v>
      </c>
      <c r="AU25" s="203" t="n">
        <v>5.434149901775086</v>
      </c>
      <c r="AV25" s="203" t="n">
        <v>5.434149901775086</v>
      </c>
      <c r="AW25" s="203" t="n">
        <v>5.434149901775082</v>
      </c>
      <c r="AX25" s="203" t="n">
        <v>5.434149901775083</v>
      </c>
      <c r="AY25" s="203" t="n">
        <v>5.434149901775083</v>
      </c>
      <c r="AZ25" s="203" t="n">
        <v>5.434149901775083</v>
      </c>
      <c r="BA25" s="203" t="n">
        <v>5.434149901775083</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10.55358878014809</v>
      </c>
      <c r="M26" s="203" t="n">
        <v>6.846515481039771</v>
      </c>
      <c r="N26" s="203" t="n">
        <v>7.076197436466326</v>
      </c>
      <c r="O26" s="203" t="n">
        <v>7.076197436466328</v>
      </c>
      <c r="P26" s="203" t="n">
        <v>7.076197436466326</v>
      </c>
      <c r="Q26" s="203" t="n">
        <v>7.076197436466327</v>
      </c>
      <c r="R26" s="203" t="n">
        <v>7.076197436466327</v>
      </c>
      <c r="S26" s="203" t="n">
        <v>7.076197436466326</v>
      </c>
      <c r="T26" s="203" t="n">
        <v>7.076197436466328</v>
      </c>
      <c r="U26" s="203" t="n">
        <v>7.076197436466328</v>
      </c>
      <c r="V26" s="203" t="n">
        <v>7.076197436466327</v>
      </c>
      <c r="W26" s="203" t="n">
        <v>7.076197436466327</v>
      </c>
      <c r="X26" s="203" t="n">
        <v>7.076197436466329</v>
      </c>
      <c r="Y26" s="203" t="n">
        <v>7.07619743646633</v>
      </c>
      <c r="Z26" s="203" t="n">
        <v>7.07619743646633</v>
      </c>
      <c r="AA26" s="203" t="n">
        <v>7.076197436466328</v>
      </c>
      <c r="AB26" s="203" t="n">
        <v>7.07619743646633</v>
      </c>
      <c r="AC26" s="203" t="n">
        <v>7.07619743646633</v>
      </c>
      <c r="AD26" s="203" t="n">
        <v>7.07619743646633</v>
      </c>
      <c r="AE26" s="203" t="n">
        <v>7.07619743646633</v>
      </c>
      <c r="AF26" s="3" t="n"/>
      <c r="AG26" s="3" t="inlineStr">
        <is>
          <t>egy.mit.rpn.all.ker.2</t>
        </is>
      </c>
      <c r="AH26" s="203" t="n">
        <v>10.55358878014809</v>
      </c>
      <c r="AI26" s="203" t="n">
        <v>6.846515481039771</v>
      </c>
      <c r="AJ26" s="203" t="n">
        <v>7.076197436466326</v>
      </c>
      <c r="AK26" s="203" t="n">
        <v>7.076197436466328</v>
      </c>
      <c r="AL26" s="203" t="n">
        <v>7.076197436466326</v>
      </c>
      <c r="AM26" s="203" t="n">
        <v>8.499086765928546</v>
      </c>
      <c r="AN26" s="203" t="n">
        <v>8.499087669451244</v>
      </c>
      <c r="AO26" s="203" t="n">
        <v>8.499088333958694</v>
      </c>
      <c r="AP26" s="203" t="n">
        <v>8.499088561426957</v>
      </c>
      <c r="AQ26" s="203" t="n">
        <v>8.499088809127505</v>
      </c>
      <c r="AR26" s="203" t="n">
        <v>8.499088937912152</v>
      </c>
      <c r="AS26" s="203" t="n">
        <v>8.499089076806797</v>
      </c>
      <c r="AT26" s="203" t="n">
        <v>8.499089183319054</v>
      </c>
      <c r="AU26" s="203" t="n">
        <v>8.49908920553707</v>
      </c>
      <c r="AV26" s="203" t="n">
        <v>8.499089177331866</v>
      </c>
      <c r="AW26" s="203" t="n">
        <v>8.499089118579521</v>
      </c>
      <c r="AX26" s="203" t="n">
        <v>8.499088966029715</v>
      </c>
      <c r="AY26" s="203" t="n">
        <v>8.499088737137509</v>
      </c>
      <c r="AZ26" s="203" t="n">
        <v>8.499088413795899</v>
      </c>
      <c r="BA26" s="203" t="n">
        <v>8.499088025246783</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0.06232636786375494</v>
      </c>
      <c r="M27" s="60" t="n">
        <v>0.06351364169897267</v>
      </c>
      <c r="N27" s="60" t="n">
        <v>0.05314551198561693</v>
      </c>
      <c r="O27" s="60" t="n">
        <v>0.05176412702022645</v>
      </c>
      <c r="P27" s="60" t="n">
        <v>0.0517731271380463</v>
      </c>
      <c r="Q27" s="60" t="n">
        <v>0.05230486674727164</v>
      </c>
      <c r="R27" s="60" t="n">
        <v>0.05247482265290784</v>
      </c>
      <c r="S27" s="60" t="n">
        <v>0.05327117229308972</v>
      </c>
      <c r="T27" s="60" t="n">
        <v>0.05394326944766778</v>
      </c>
      <c r="U27" s="60" t="n">
        <v>0.05469855685449651</v>
      </c>
      <c r="V27" s="60" t="n">
        <v>0.05345633218262702</v>
      </c>
      <c r="W27" s="60" t="n">
        <v>0.0522935399609652</v>
      </c>
      <c r="X27" s="60" t="n">
        <v>0.05107899427669338</v>
      </c>
      <c r="Y27" s="60" t="n">
        <v>0.04994668744285893</v>
      </c>
      <c r="Z27" s="60" t="n">
        <v>0.04888779649467037</v>
      </c>
      <c r="AA27" s="60" t="n">
        <v>0.04789785991447038</v>
      </c>
      <c r="AB27" s="60" t="n">
        <v>0.0469696282771786</v>
      </c>
      <c r="AC27" s="60" t="n">
        <v>0.04609356966006697</v>
      </c>
      <c r="AD27" s="60" t="n">
        <v>0.04526368454270727</v>
      </c>
      <c r="AE27" s="60" t="n">
        <v>0.04447320622566639</v>
      </c>
      <c r="AF27" s="3" t="n"/>
      <c r="AG27" s="3" t="inlineStr">
        <is>
          <t>egy.mit.rp.ind.ecy.2</t>
        </is>
      </c>
      <c r="AH27" s="60" t="n">
        <v>0.06232636786375494</v>
      </c>
      <c r="AI27" s="60" t="n">
        <v>0.06351364169897267</v>
      </c>
      <c r="AJ27" s="60" t="n">
        <v>0.05314551198561693</v>
      </c>
      <c r="AK27" s="60" t="n">
        <v>0.05176584371891163</v>
      </c>
      <c r="AL27" s="60" t="n">
        <v>0.05177738288018888</v>
      </c>
      <c r="AM27" s="60" t="n">
        <v>0.06151434731437089</v>
      </c>
      <c r="AN27" s="60" t="n">
        <v>0.06148706611987425</v>
      </c>
      <c r="AO27" s="60" t="n">
        <v>0.06315093425273446</v>
      </c>
      <c r="AP27" s="60" t="n">
        <v>0.06241298288800553</v>
      </c>
      <c r="AQ27" s="60" t="n">
        <v>0.0628116752558535</v>
      </c>
      <c r="AR27" s="60" t="n">
        <v>0.06101008007216711</v>
      </c>
      <c r="AS27" s="60" t="n">
        <v>0.0595085832703436</v>
      </c>
      <c r="AT27" s="60" t="n">
        <v>0.05793780760772969</v>
      </c>
      <c r="AU27" s="60" t="n">
        <v>0.05648254322132246</v>
      </c>
      <c r="AV27" s="60" t="n">
        <v>0.05514711104485458</v>
      </c>
      <c r="AW27" s="60" t="n">
        <v>0.05390689613129294</v>
      </c>
      <c r="AX27" s="60" t="n">
        <v>0.05274846170433316</v>
      </c>
      <c r="AY27" s="60" t="n">
        <v>0.05166316819804186</v>
      </c>
      <c r="AZ27" s="60" t="n">
        <v>0.05064069366321705</v>
      </c>
      <c r="BA27" s="60" t="n">
        <v>0.04967422206986165</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18586.64424156524</v>
      </c>
      <c r="M28" s="202" t="n">
        <v>13465.01199034961</v>
      </c>
      <c r="N28" s="202" t="n">
        <v>13943.88998827003</v>
      </c>
      <c r="O28" s="202" t="n">
        <v>13589.20709782758</v>
      </c>
      <c r="P28" s="202" t="n">
        <v>14176.2976895533</v>
      </c>
      <c r="Q28" s="202" t="n">
        <v>14542.4982278057</v>
      </c>
      <c r="R28" s="202" t="n">
        <v>14845.90051825218</v>
      </c>
      <c r="S28" s="202" t="n">
        <v>15126.25835755101</v>
      </c>
      <c r="T28" s="202" t="n">
        <v>15377.18751080882</v>
      </c>
      <c r="U28" s="202" t="n">
        <v>15627.55378877986</v>
      </c>
      <c r="V28" s="202" t="n">
        <v>15923.15228164109</v>
      </c>
      <c r="W28" s="202" t="n">
        <v>16219.49347266294</v>
      </c>
      <c r="X28" s="202" t="n">
        <v>16516.49293747392</v>
      </c>
      <c r="Y28" s="202" t="n">
        <v>16814.06699723216</v>
      </c>
      <c r="Z28" s="202" t="n">
        <v>17112.13264762959</v>
      </c>
      <c r="AA28" s="202" t="n">
        <v>17410.60748029301</v>
      </c>
      <c r="AB28" s="202" t="n">
        <v>17709.40959697242</v>
      </c>
      <c r="AC28" s="202" t="n">
        <v>18008.45751688238</v>
      </c>
      <c r="AD28" s="202" t="n">
        <v>18307.67007753645</v>
      </c>
      <c r="AE28" s="202" t="n">
        <v>18606.9663293905</v>
      </c>
      <c r="AF28" s="3" t="n"/>
      <c r="AG28" s="3" t="inlineStr">
        <is>
          <t>egy.mit.pav.sp.all.coa.2</t>
        </is>
      </c>
      <c r="AH28" s="202" t="n">
        <v>18586.64424156524</v>
      </c>
      <c r="AI28" s="202" t="n">
        <v>13465.01199034961</v>
      </c>
      <c r="AJ28" s="202" t="n">
        <v>13943.88998827003</v>
      </c>
      <c r="AK28" s="202" t="n">
        <v>13589.20709782758</v>
      </c>
      <c r="AL28" s="202" t="n">
        <v>14176.2976895533</v>
      </c>
      <c r="AM28" s="202" t="n">
        <v>16086.32371594731</v>
      </c>
      <c r="AN28" s="202" t="n">
        <v>16430.94526504878</v>
      </c>
      <c r="AO28" s="202" t="n">
        <v>16756.05878785931</v>
      </c>
      <c r="AP28" s="202" t="n">
        <v>17033.89899888669</v>
      </c>
      <c r="AQ28" s="202" t="n">
        <v>17324.08301898758</v>
      </c>
      <c r="AR28" s="202" t="n">
        <v>17647.22027668632</v>
      </c>
      <c r="AS28" s="202" t="n">
        <v>17981.74827591778</v>
      </c>
      <c r="AT28" s="202" t="n">
        <v>18322.16284971583</v>
      </c>
      <c r="AU28" s="202" t="n">
        <v>18660.90405545332</v>
      </c>
      <c r="AV28" s="202" t="n">
        <v>19002.48286331568</v>
      </c>
      <c r="AW28" s="202" t="n">
        <v>19349.78260842977</v>
      </c>
      <c r="AX28" s="202" t="n">
        <v>19692.77800013823</v>
      </c>
      <c r="AY28" s="202" t="n">
        <v>20033.54686561137</v>
      </c>
      <c r="AZ28" s="202" t="n">
        <v>20368.48346118376</v>
      </c>
      <c r="BA28" s="202" t="n">
        <v>20701.79437950905</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64894.04218486973</v>
      </c>
      <c r="M29" s="202" t="n">
        <v>51823.80899610486</v>
      </c>
      <c r="N29" s="202" t="n">
        <v>55987.90015772499</v>
      </c>
      <c r="O29" s="202" t="n">
        <v>57972.75521327277</v>
      </c>
      <c r="P29" s="202" t="n">
        <v>59930.19314263896</v>
      </c>
      <c r="Q29" s="202" t="n">
        <v>62264.85421477022</v>
      </c>
      <c r="R29" s="202" t="n">
        <v>65070.60486435112</v>
      </c>
      <c r="S29" s="202" t="n">
        <v>67794.17817872233</v>
      </c>
      <c r="T29" s="202" t="n">
        <v>70373.50657320234</v>
      </c>
      <c r="U29" s="202" t="n">
        <v>73005.75410843325</v>
      </c>
      <c r="V29" s="202" t="n">
        <v>75700.65008947947</v>
      </c>
      <c r="W29" s="202" t="n">
        <v>78458.1878650944</v>
      </c>
      <c r="X29" s="202" t="n">
        <v>81278.31396963558</v>
      </c>
      <c r="Y29" s="202" t="n">
        <v>84160.92735796302</v>
      </c>
      <c r="Z29" s="202" t="n">
        <v>87105.87854234499</v>
      </c>
      <c r="AA29" s="202" t="n">
        <v>90112.96862343852</v>
      </c>
      <c r="AB29" s="202" t="n">
        <v>93181.94820770947</v>
      </c>
      <c r="AC29" s="202" t="n">
        <v>96312.51620395185</v>
      </c>
      <c r="AD29" s="202" t="n">
        <v>99504.31849185308</v>
      </c>
      <c r="AE29" s="202" t="n">
        <v>102756.9464558374</v>
      </c>
      <c r="AF29" s="3" t="n"/>
      <c r="AG29" s="3" t="inlineStr">
        <is>
          <t>egy.mit.pav.sp.all.nga.2</t>
        </is>
      </c>
      <c r="AH29" s="202" t="n">
        <v>64894.04218486973</v>
      </c>
      <c r="AI29" s="202" t="n">
        <v>51823.80899610486</v>
      </c>
      <c r="AJ29" s="202" t="n">
        <v>55987.90015772499</v>
      </c>
      <c r="AK29" s="202" t="n">
        <v>57972.75521327277</v>
      </c>
      <c r="AL29" s="202" t="n">
        <v>59930.19314263896</v>
      </c>
      <c r="AM29" s="202" t="n">
        <v>66332.18102259787</v>
      </c>
      <c r="AN29" s="202" t="n">
        <v>69295.44371028393</v>
      </c>
      <c r="AO29" s="202" t="n">
        <v>72209.82618911457</v>
      </c>
      <c r="AP29" s="202" t="n">
        <v>74844.68574116427</v>
      </c>
      <c r="AQ29" s="202" t="n">
        <v>77637.4156988125</v>
      </c>
      <c r="AR29" s="202" t="n">
        <v>80442.10591263908</v>
      </c>
      <c r="AS29" s="202" t="n">
        <v>83401.8712633689</v>
      </c>
      <c r="AT29" s="202" t="n">
        <v>86474.54909955175</v>
      </c>
      <c r="AU29" s="202" t="n">
        <v>89596.0050177316</v>
      </c>
      <c r="AV29" s="202" t="n">
        <v>92806.81553395632</v>
      </c>
      <c r="AW29" s="202" t="n">
        <v>96135.57315451345</v>
      </c>
      <c r="AX29" s="202" t="n">
        <v>99490.92253734346</v>
      </c>
      <c r="AY29" s="202" t="n">
        <v>102891.003539617</v>
      </c>
      <c r="AZ29" s="202" t="n">
        <v>106299.7211004676</v>
      </c>
      <c r="BA29" s="202" t="n">
        <v>109756.3679248209</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14216.83780992033</v>
      </c>
      <c r="M30" s="202" t="n">
        <v>11148.75383749748</v>
      </c>
      <c r="N30" s="202" t="n">
        <v>12152.87555577882</v>
      </c>
      <c r="O30" s="202" t="n">
        <v>12543.5452140222</v>
      </c>
      <c r="P30" s="202" t="n">
        <v>12927.22530662994</v>
      </c>
      <c r="Q30" s="202" t="n">
        <v>13379.86683205008</v>
      </c>
      <c r="R30" s="202" t="n">
        <v>13917.68881697784</v>
      </c>
      <c r="S30" s="202" t="n">
        <v>14436.92371920168</v>
      </c>
      <c r="T30" s="202" t="n">
        <v>14926.67718997743</v>
      </c>
      <c r="U30" s="202" t="n">
        <v>15423.51927584145</v>
      </c>
      <c r="V30" s="202" t="n">
        <v>15929.16329136634</v>
      </c>
      <c r="W30" s="202" t="n">
        <v>16443.52953644614</v>
      </c>
      <c r="X30" s="202" t="n">
        <v>16966.53312258127</v>
      </c>
      <c r="Y30" s="202" t="n">
        <v>17498.08393693229</v>
      </c>
      <c r="Z30" s="202" t="n">
        <v>18038.08658642924</v>
      </c>
      <c r="AA30" s="202" t="n">
        <v>18586.44032137626</v>
      </c>
      <c r="AB30" s="202" t="n">
        <v>19143.03893803662</v>
      </c>
      <c r="AC30" s="202" t="n">
        <v>19707.77065972367</v>
      </c>
      <c r="AD30" s="202" t="n">
        <v>20280.51799595895</v>
      </c>
      <c r="AE30" s="202" t="n">
        <v>20861.15757929025</v>
      </c>
      <c r="AF30" s="3" t="n"/>
      <c r="AG30" s="3" t="inlineStr">
        <is>
          <t>egy.mit.pav.sp.all.oop.2</t>
        </is>
      </c>
      <c r="AH30" s="202" t="n">
        <v>14216.83780992033</v>
      </c>
      <c r="AI30" s="202" t="n">
        <v>11148.75383749748</v>
      </c>
      <c r="AJ30" s="202" t="n">
        <v>12152.87555577882</v>
      </c>
      <c r="AK30" s="202" t="n">
        <v>12543.5452140222</v>
      </c>
      <c r="AL30" s="202" t="n">
        <v>12927.22530662994</v>
      </c>
      <c r="AM30" s="202" t="n">
        <v>14926.28695276326</v>
      </c>
      <c r="AN30" s="202" t="n">
        <v>15526.19864208482</v>
      </c>
      <c r="AO30" s="202" t="n">
        <v>16112.85576269762</v>
      </c>
      <c r="AP30" s="202" t="n">
        <v>16642.01422606012</v>
      </c>
      <c r="AQ30" s="202" t="n">
        <v>17198.96142432868</v>
      </c>
      <c r="AR30" s="202" t="n">
        <v>17755.38188334565</v>
      </c>
      <c r="AS30" s="202" t="n">
        <v>18338.57985684008</v>
      </c>
      <c r="AT30" s="202" t="n">
        <v>18940.2003682889</v>
      </c>
      <c r="AU30" s="202" t="n">
        <v>19547.9608908915</v>
      </c>
      <c r="AV30" s="202" t="n">
        <v>20169.42344540084</v>
      </c>
      <c r="AW30" s="202" t="n">
        <v>20809.74974701161</v>
      </c>
      <c r="AX30" s="202" t="n">
        <v>21451.84621441859</v>
      </c>
      <c r="AY30" s="202" t="n">
        <v>22099.10570490433</v>
      </c>
      <c r="AZ30" s="202" t="n">
        <v>22744.9451157337</v>
      </c>
      <c r="BA30" s="202" t="n">
        <v>23396.6081907328</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132706.1290055964</v>
      </c>
      <c r="M31" s="202" t="n">
        <v>90605.6875667916</v>
      </c>
      <c r="N31" s="202" t="n">
        <v>92642.43430268375</v>
      </c>
      <c r="O31" s="202" t="n">
        <v>94953.68923593005</v>
      </c>
      <c r="P31" s="202" t="n">
        <v>97193.90746570457</v>
      </c>
      <c r="Q31" s="202" t="n">
        <v>99860.68289292198</v>
      </c>
      <c r="R31" s="202" t="n">
        <v>103049.8326591796</v>
      </c>
      <c r="S31" s="202" t="n">
        <v>106082.2575665446</v>
      </c>
      <c r="T31" s="202" t="n">
        <v>108892.0214526432</v>
      </c>
      <c r="U31" s="202" t="n">
        <v>111715.7148158971</v>
      </c>
      <c r="V31" s="202" t="n">
        <v>114563.8245674183</v>
      </c>
      <c r="W31" s="202" t="n">
        <v>117435.3335770197</v>
      </c>
      <c r="X31" s="202" t="n">
        <v>120329.2156800136</v>
      </c>
      <c r="Y31" s="202" t="n">
        <v>123244.4357439785</v>
      </c>
      <c r="Z31" s="202" t="n">
        <v>126179.9496163774</v>
      </c>
      <c r="AA31" s="202" t="n">
        <v>129134.7039550864</v>
      </c>
      <c r="AB31" s="202" t="n">
        <v>132107.6359440289</v>
      </c>
      <c r="AC31" s="202" t="n">
        <v>135097.6728962075</v>
      </c>
      <c r="AD31" s="202" t="n">
        <v>138103.7317464957</v>
      </c>
      <c r="AE31" s="202" t="n">
        <v>141124.71843659</v>
      </c>
      <c r="AF31" s="3" t="n"/>
      <c r="AG31" s="3" t="inlineStr">
        <is>
          <t>egy.mit.pav.sp.all.gso.2</t>
        </is>
      </c>
      <c r="AH31" s="202" t="n">
        <v>132706.1290055964</v>
      </c>
      <c r="AI31" s="202" t="n">
        <v>90605.6875667916</v>
      </c>
      <c r="AJ31" s="202" t="n">
        <v>92642.43430268375</v>
      </c>
      <c r="AK31" s="202" t="n">
        <v>94953.68923593005</v>
      </c>
      <c r="AL31" s="202" t="n">
        <v>97193.90746570457</v>
      </c>
      <c r="AM31" s="202" t="n">
        <v>104818.8641946649</v>
      </c>
      <c r="AN31" s="202" t="n">
        <v>108166.3440279288</v>
      </c>
      <c r="AO31" s="202" t="n">
        <v>111394.6013442214</v>
      </c>
      <c r="AP31" s="202" t="n">
        <v>114240.7097650712</v>
      </c>
      <c r="AQ31" s="202" t="n">
        <v>117221.494372039</v>
      </c>
      <c r="AR31" s="202" t="n">
        <v>120166.4312091443</v>
      </c>
      <c r="AS31" s="202" t="n">
        <v>123236.8238136823</v>
      </c>
      <c r="AT31" s="202" t="n">
        <v>126381.2481087501</v>
      </c>
      <c r="AU31" s="202" t="n">
        <v>129526.9320517896</v>
      </c>
      <c r="AV31" s="202" t="n">
        <v>132717.3749072971</v>
      </c>
      <c r="AW31" s="202" t="n">
        <v>135981.1460187266</v>
      </c>
      <c r="AX31" s="202" t="n">
        <v>139219.6470939687</v>
      </c>
      <c r="AY31" s="202" t="n">
        <v>142452.4988904876</v>
      </c>
      <c r="AZ31" s="202" t="n">
        <v>145642.8927418119</v>
      </c>
      <c r="BA31" s="202" t="n">
        <v>148831.9399508263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172549.0535949969</v>
      </c>
      <c r="M32" s="202" t="n">
        <v>124821.5072937654</v>
      </c>
      <c r="N32" s="202" t="n">
        <v>132924.1878750978</v>
      </c>
      <c r="O32" s="202" t="n">
        <v>135571.7088372192</v>
      </c>
      <c r="P32" s="202" t="n">
        <v>138125.9442898319</v>
      </c>
      <c r="Q32" s="202" t="n">
        <v>141150.3782032588</v>
      </c>
      <c r="R32" s="202" t="n">
        <v>144745.1837656378</v>
      </c>
      <c r="S32" s="202" t="n">
        <v>148143.227570053</v>
      </c>
      <c r="T32" s="202" t="n">
        <v>151275.1212687445</v>
      </c>
      <c r="U32" s="202" t="n">
        <v>154406.492194777</v>
      </c>
      <c r="V32" s="202" t="n">
        <v>157549.1239110681</v>
      </c>
      <c r="W32" s="202" t="n">
        <v>160701.9878295073</v>
      </c>
      <c r="X32" s="202" t="n">
        <v>163864.0627198498</v>
      </c>
      <c r="Y32" s="202" t="n">
        <v>167034.3342500168</v>
      </c>
      <c r="Z32" s="202" t="n">
        <v>170211.794421378</v>
      </c>
      <c r="AA32" s="202" t="n">
        <v>173395.4409037761</v>
      </c>
      <c r="AB32" s="202" t="n">
        <v>176584.2762748789</v>
      </c>
      <c r="AC32" s="202" t="n">
        <v>179777.3071682458</v>
      </c>
      <c r="AD32" s="202" t="n">
        <v>182973.5433342897</v>
      </c>
      <c r="AE32" s="202" t="n">
        <v>186171.996618096</v>
      </c>
      <c r="AF32" s="3" t="n"/>
      <c r="AG32" s="3" t="inlineStr">
        <is>
          <t>egy.mit.pav.sp.all.die.2</t>
        </is>
      </c>
      <c r="AH32" s="202" t="n">
        <v>172549.0535949969</v>
      </c>
      <c r="AI32" s="202" t="n">
        <v>124821.5072937654</v>
      </c>
      <c r="AJ32" s="202" t="n">
        <v>132924.1878750978</v>
      </c>
      <c r="AK32" s="202" t="n">
        <v>135571.7088372192</v>
      </c>
      <c r="AL32" s="202" t="n">
        <v>138125.9442898319</v>
      </c>
      <c r="AM32" s="202" t="n">
        <v>148524.6263902053</v>
      </c>
      <c r="AN32" s="202" t="n">
        <v>152306.7505596035</v>
      </c>
      <c r="AO32" s="202" t="n">
        <v>155931.3197055989</v>
      </c>
      <c r="AP32" s="202" t="n">
        <v>159107.8040181736</v>
      </c>
      <c r="AQ32" s="202" t="n">
        <v>162417.8984665247</v>
      </c>
      <c r="AR32" s="202" t="n">
        <v>165671.2583909031</v>
      </c>
      <c r="AS32" s="202" t="n">
        <v>169046.46020713</v>
      </c>
      <c r="AT32" s="202" t="n">
        <v>172485.6280042643</v>
      </c>
      <c r="AU32" s="202" t="n">
        <v>175908.8017413731</v>
      </c>
      <c r="AV32" s="202" t="n">
        <v>179363.6166759816</v>
      </c>
      <c r="AW32" s="202" t="n">
        <v>182880.670297966</v>
      </c>
      <c r="AX32" s="202" t="n">
        <v>186353.4851476169</v>
      </c>
      <c r="AY32" s="202" t="n">
        <v>189803.8909871434</v>
      </c>
      <c r="AZ32" s="202" t="n">
        <v>193193.2812579785</v>
      </c>
      <c r="BA32" s="202" t="n">
        <v>196566.2174884164</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31232.24593412</v>
      </c>
      <c r="M33" s="202" t="n">
        <v>20449.46305153097</v>
      </c>
      <c r="N33" s="202" t="n">
        <v>24060.34704993503</v>
      </c>
      <c r="O33" s="202" t="n">
        <v>24652.24151144967</v>
      </c>
      <c r="P33" s="202" t="n">
        <v>25229.68520988673</v>
      </c>
      <c r="Q33" s="202" t="n">
        <v>25909.44511424818</v>
      </c>
      <c r="R33" s="202" t="n">
        <v>26714.47347511323</v>
      </c>
      <c r="S33" s="202" t="n">
        <v>27485.55502308271</v>
      </c>
      <c r="T33" s="202" t="n">
        <v>28207.10445865309</v>
      </c>
      <c r="U33" s="202" t="n">
        <v>28934.78475838975</v>
      </c>
      <c r="V33" s="202" t="n">
        <v>29671.15576151653</v>
      </c>
      <c r="W33" s="202" t="n">
        <v>30416.06967058192</v>
      </c>
      <c r="X33" s="202" t="n">
        <v>31169.37488816882</v>
      </c>
      <c r="Y33" s="202" t="n">
        <v>31930.91591623313</v>
      </c>
      <c r="Z33" s="202" t="n">
        <v>32700.53323020632</v>
      </c>
      <c r="AA33" s="202" t="n">
        <v>33478.06312775446</v>
      </c>
      <c r="AB33" s="202" t="n">
        <v>34263.33755210011</v>
      </c>
      <c r="AC33" s="202" t="n">
        <v>35056.18388982307</v>
      </c>
      <c r="AD33" s="202" t="n">
        <v>35856.42474306095</v>
      </c>
      <c r="AE33" s="202" t="n">
        <v>36663.87767603242</v>
      </c>
      <c r="AF33" s="3" t="n"/>
      <c r="AG33" s="3" t="inlineStr">
        <is>
          <t>egy.mit.pav.sp.all.lpg.2</t>
        </is>
      </c>
      <c r="AH33" s="202" t="n">
        <v>31232.24593412</v>
      </c>
      <c r="AI33" s="202" t="n">
        <v>20449.46305153097</v>
      </c>
      <c r="AJ33" s="202" t="n">
        <v>24060.34704993503</v>
      </c>
      <c r="AK33" s="202" t="n">
        <v>24652.24151144967</v>
      </c>
      <c r="AL33" s="202" t="n">
        <v>25229.68520988673</v>
      </c>
      <c r="AM33" s="202" t="n">
        <v>29035.52870430388</v>
      </c>
      <c r="AN33" s="202" t="n">
        <v>29935.56197226921</v>
      </c>
      <c r="AO33" s="202" t="n">
        <v>30808.9123946397</v>
      </c>
      <c r="AP33" s="202" t="n">
        <v>31589.59768033631</v>
      </c>
      <c r="AQ33" s="202" t="n">
        <v>32407.17898268169</v>
      </c>
      <c r="AR33" s="202" t="n">
        <v>33218.96048704455</v>
      </c>
      <c r="AS33" s="202" t="n">
        <v>34065.63623706958</v>
      </c>
      <c r="AT33" s="202" t="n">
        <v>34934.44583337191</v>
      </c>
      <c r="AU33" s="202" t="n">
        <v>35807.15147399223</v>
      </c>
      <c r="AV33" s="202" t="n">
        <v>36694.85005381084</v>
      </c>
      <c r="AW33" s="202" t="n">
        <v>37604.92558787068</v>
      </c>
      <c r="AX33" s="202" t="n">
        <v>38512.482081999</v>
      </c>
      <c r="AY33" s="202" t="n">
        <v>39422.55441115817</v>
      </c>
      <c r="AZ33" s="202" t="n">
        <v>40325.80823831129</v>
      </c>
      <c r="BA33" s="202" t="n">
        <v>41232.76048078834</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72.82175462847029</v>
      </c>
      <c r="M34" s="202" t="n">
        <v>49.99147804572277</v>
      </c>
      <c r="N34" s="202" t="n">
        <v>56.05207802378797</v>
      </c>
      <c r="O34" s="202" t="n">
        <v>57.58181505634419</v>
      </c>
      <c r="P34" s="202" t="n">
        <v>59.07877371180204</v>
      </c>
      <c r="Q34" s="202" t="n">
        <v>60.84172283900418</v>
      </c>
      <c r="R34" s="202" t="n">
        <v>62.93153857851558</v>
      </c>
      <c r="S34" s="202" t="n">
        <v>64.9405220668877</v>
      </c>
      <c r="T34" s="202" t="n">
        <v>66.82755382851748</v>
      </c>
      <c r="U34" s="202" t="n">
        <v>68.73566482705942</v>
      </c>
      <c r="V34" s="202" t="n">
        <v>70.67149458869608</v>
      </c>
      <c r="W34" s="202" t="n">
        <v>72.63470213671593</v>
      </c>
      <c r="X34" s="202" t="n">
        <v>74.6249322282859</v>
      </c>
      <c r="Y34" s="202" t="n">
        <v>76.64181513101707</v>
      </c>
      <c r="Z34" s="202" t="n">
        <v>78.68496632932958</v>
      </c>
      <c r="AA34" s="202" t="n">
        <v>80.75398615949469</v>
      </c>
      <c r="AB34" s="202" t="n">
        <v>82.8484593723234</v>
      </c>
      <c r="AC34" s="202" t="n">
        <v>84.96795462254867</v>
      </c>
      <c r="AD34" s="202" t="n">
        <v>87.11202388401033</v>
      </c>
      <c r="AE34" s="202" t="n">
        <v>89.28020178980502</v>
      </c>
      <c r="AF34" s="3" t="n"/>
      <c r="AG34" s="3" t="inlineStr">
        <is>
          <t>egy.mit.pav.sp.all.ker.2</t>
        </is>
      </c>
      <c r="AH34" s="202" t="n">
        <v>72.82175462847029</v>
      </c>
      <c r="AI34" s="202" t="n">
        <v>49.99147804572277</v>
      </c>
      <c r="AJ34" s="202" t="n">
        <v>56.05207802378797</v>
      </c>
      <c r="AK34" s="202" t="n">
        <v>57.58181505634419</v>
      </c>
      <c r="AL34" s="202" t="n">
        <v>59.07877371180204</v>
      </c>
      <c r="AM34" s="202" t="n">
        <v>65.05682931627126</v>
      </c>
      <c r="AN34" s="202" t="n">
        <v>67.28854080802539</v>
      </c>
      <c r="AO34" s="202" t="n">
        <v>69.46176010806666</v>
      </c>
      <c r="AP34" s="202" t="n">
        <v>71.41299173426059</v>
      </c>
      <c r="AQ34" s="202" t="n">
        <v>73.46077727907844</v>
      </c>
      <c r="AR34" s="202" t="n">
        <v>75.49982275820125</v>
      </c>
      <c r="AS34" s="202" t="n">
        <v>77.63101299314894</v>
      </c>
      <c r="AT34" s="202" t="n">
        <v>79.82305959032871</v>
      </c>
      <c r="AU34" s="202" t="n">
        <v>82.03069163322382</v>
      </c>
      <c r="AV34" s="202" t="n">
        <v>84.28161464125292</v>
      </c>
      <c r="AW34" s="202" t="n">
        <v>86.59447707625446</v>
      </c>
      <c r="AX34" s="202" t="n">
        <v>88.90695075276389</v>
      </c>
      <c r="AY34" s="202" t="n">
        <v>91.23155030769442</v>
      </c>
      <c r="AZ34" s="202" t="n">
        <v>93.54463158355534</v>
      </c>
      <c r="BA34" s="202" t="n">
        <v>95.87257545559194</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125" t="inlineStr">
        <is>
          <t>egy.mit.pav.sp.all.ecy.1</t>
        </is>
      </c>
      <c r="L35" s="125" t="n">
        <v>10352.34565464786</v>
      </c>
      <c r="M35" s="125" t="n">
        <v>9688.084337913677</v>
      </c>
      <c r="N35" s="125" t="n">
        <v>9207.675272246053</v>
      </c>
      <c r="O35" s="125" t="n">
        <v>10169.53268380459</v>
      </c>
      <c r="P35" s="125" t="n">
        <v>10668.48902129463</v>
      </c>
      <c r="Q35" s="125" t="n">
        <v>11204.69082444286</v>
      </c>
      <c r="R35" s="125" t="n">
        <v>11691.53692809814</v>
      </c>
      <c r="S35" s="125" t="n">
        <v>12352.55711786341</v>
      </c>
      <c r="T35" s="125" t="n">
        <v>12899.92078207026</v>
      </c>
      <c r="U35" s="125" t="n">
        <v>13495.42663241137</v>
      </c>
      <c r="V35" s="125" t="n">
        <v>13558.86024593756</v>
      </c>
      <c r="W35" s="125" t="n">
        <v>13925.29934327361</v>
      </c>
      <c r="X35" s="125" t="n">
        <v>14265.04394446841</v>
      </c>
      <c r="Y35" s="125" t="n">
        <v>14631.4227068155</v>
      </c>
      <c r="Z35" s="125" t="n">
        <v>15007.03790978959</v>
      </c>
      <c r="AA35" s="125" t="n">
        <v>15392.65440569134</v>
      </c>
      <c r="AB35" s="125" t="n">
        <v>15787.42156944745</v>
      </c>
      <c r="AC35" s="125" t="n">
        <v>16189.96440080765</v>
      </c>
      <c r="AD35" s="125" t="n">
        <v>16600.3329552273</v>
      </c>
      <c r="AE35" s="125" t="n">
        <v>17017.56572525109</v>
      </c>
      <c r="AF35" s="3" t="n"/>
      <c r="AG35" s="125" t="inlineStr">
        <is>
          <t>egy.mit.pav.sp.all.ecy.2</t>
        </is>
      </c>
      <c r="AH35" s="125" t="n">
        <v>10352.34565464786</v>
      </c>
      <c r="AI35" s="125" t="n">
        <v>9688.084337913677</v>
      </c>
      <c r="AJ35" s="125" t="n">
        <v>9207.675272246053</v>
      </c>
      <c r="AK35" s="125" t="n">
        <v>10169.85938179347</v>
      </c>
      <c r="AL35" s="125" t="n">
        <v>10669.17307983145</v>
      </c>
      <c r="AM35" s="125" t="n">
        <v>13304.5586558148</v>
      </c>
      <c r="AN35" s="125" t="n">
        <v>12657.87167048699</v>
      </c>
      <c r="AO35" s="125" t="n">
        <v>13570.57682248179</v>
      </c>
      <c r="AP35" s="125" t="n">
        <v>13707.44006900143</v>
      </c>
      <c r="AQ35" s="125" t="n">
        <v>14416.21403341544</v>
      </c>
      <c r="AR35" s="125" t="n">
        <v>14449.95233952163</v>
      </c>
      <c r="AS35" s="125" t="n">
        <v>14854.09906053789</v>
      </c>
      <c r="AT35" s="125" t="n">
        <v>15199.54477643439</v>
      </c>
      <c r="AU35" s="125" t="n">
        <v>15579.01479647236</v>
      </c>
      <c r="AV35" s="125" t="n">
        <v>15976.92250749307</v>
      </c>
      <c r="AW35" s="125" t="n">
        <v>16392.10849197247</v>
      </c>
      <c r="AX35" s="125" t="n">
        <v>16809.82089173321</v>
      </c>
      <c r="AY35" s="125" t="n">
        <v>17233.5343067804</v>
      </c>
      <c r="AZ35" s="125" t="n">
        <v>17656.29382030185</v>
      </c>
      <c r="BA35" s="125" t="n">
        <v>18084.75886173845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INDEX(ScenarioDefinition!$J$1:$AZ$511,$D16,MATCH(L$5,ScenarioDefinition!$J$5:$AZ$5,0))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INDEX(ScenarioDefinition!$J$1:$AZ$511,$D16,MATCH(Y$5,ScenarioDefinition!$J$5:$AZ$5,0))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INDEX(ScenarioDefinition!$J$1:$AZ$511,$D17,MATCH(L$5,ScenarioDefinition!$J$5:$AZ$5,0))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INDEX(ScenarioDefinition!$J$1:$AZ$511,$D17,MATCH(Y$5,ScenarioDefinition!$J$5:$AZ$5,0))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INDEX(ScenarioDefinition!$J$1:$AZ$511,$D18,MATCH(L$5,ScenarioDefinition!$J$5:$AZ$5,0))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INDEX(ScenarioDefinition!$J$1:$AZ$511,$D18,MATCH(Y$5,ScenarioDefinition!$J$5:$AZ$5,0))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INDEX(ScenarioDefinition!$J$1:$AZ$511,$D19,MATCH(L$5,ScenarioDefinition!$J$5:$AZ$5,0))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INDEX(ScenarioDefinition!$J$1:$AZ$511,$D19,MATCH(Y$5,ScenarioDefinition!$J$5:$AZ$5,0))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INDEX(ScenarioDefinition!$J$1:$AZ$511,$D20,MATCH(L$5,ScenarioDefinition!$J$5:$AZ$5,0))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INDEX(ScenarioDefinition!$J$1:$AZ$511,$D20,MATCH(Y$5,ScenarioDefinition!$J$5:$AZ$5,0))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INDEX(ScenarioDefinition!$J$1:$AZ$511,$D21,MATCH(L$5,ScenarioDefinition!$J$5:$AZ$5,0))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INDEX(ScenarioDefinition!$J$1:$AZ$511,$D21,MATCH(Y$5,ScenarioDefinition!$J$5:$AZ$5,0))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INDEX(ScenarioDefinition!$J$1:$AZ$511,$D22,MATCH(L$5,ScenarioDefinition!$J$5:$AZ$5,0))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INDEX(ScenarioDefinition!$J$1:$AZ$511,$D22,MATCH(Y$5,ScenarioDefinition!$J$5:$AZ$5,0))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INDEX(ScenarioDefinition!$J$1:$AZ$511,$D23,MATCH(L$5,ScenarioDefinition!$J$5:$AZ$5,0))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INDEX(ScenarioDefinition!$J$1:$AZ$511,$D23,MATCH(Y$5,ScenarioDefinition!$J$5:$AZ$5,0))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INDEX(ScenarioDefinition!$J$1:$AZ$511,$D24,MATCH(L$5,ScenarioDefinition!$J$5:$AZ$5,0))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INDEX(ScenarioDefinition!$J$1:$AZ$511,$D24,MATCH(Y$5,ScenarioDefinition!$J$5:$AZ$5,0))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INDEX(ScenarioDefinition!$J$1:$AZ$511,$D25,MATCH(L$5,ScenarioDefinition!$J$5:$AZ$5,0))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INDEX(ScenarioDefinition!$J$1:$AZ$511,$D25,MATCH(Y$5,ScenarioDefinition!$J$5:$AZ$5,0))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INDEX(ScenarioDefinition!$J$1:$AZ$511,$D26,MATCH(L$5,ScenarioDefinition!$J$5:$AZ$5,0))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INDEX(ScenarioDefinition!$J$1:$AZ$511,$D26,MATCH(Y$5,ScenarioDefinition!$J$5:$AZ$5,0))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INDEX(ScenarioDefinition!$J$1:$AZ$511,$D27,MATCH(L$5,ScenarioDefinition!$J$5:$AZ$5,0))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INDEX(ScenarioDefinition!$J$1:$AZ$511,$D27,MATCH(Y$5,ScenarioDefinition!$J$5:$AZ$5,0))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INDEX(ScenarioDefinition!$J$1:$AZ$511,$D28,MATCH(L$5,ScenarioDefinition!$J$5:$AZ$5,0))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INDEX(ScenarioDefinition!$J$1:$AZ$511,$D28,MATCH(Y$5,ScenarioDefinition!$J$5:$AZ$5,0))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INDEX(ScenarioDefinition!$J$1:$AZ$511,$D29,MATCH(L$5,ScenarioDefinition!$J$5:$AZ$5,0))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INDEX(ScenarioDefinition!$J$1:$AZ$511,$D29,MATCH(Y$5,ScenarioDefinition!$J$5:$AZ$5,0))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INDEX(ScenarioDefinition!$J$1:$AZ$511,$D30,MATCH(L$5,ScenarioDefinition!$J$5:$AZ$5,0))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INDEX(ScenarioDefinition!$J$1:$AZ$511,$D30,MATCH(Y$5,ScenarioDefinition!$J$5:$AZ$5,0))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INDEX(ScenarioDefinition!$J$1:$AZ$511,$D31,MATCH(L$5,ScenarioDefinition!$J$5:$AZ$5,0))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INDEX(ScenarioDefinition!$J$1:$AZ$511,$D31,MATCH(Y$5,ScenarioDefinition!$J$5:$AZ$5,0))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INDEX(ScenarioDefinition!$J$1:$AZ$511,$D32,MATCH(L$5,ScenarioDefinition!$J$5:$AZ$5,0))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INDEX(ScenarioDefinition!$J$1:$AZ$511,$D32,MATCH(Y$5,ScenarioDefinition!$J$5:$AZ$5,0))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INDEX(ScenarioDefinition!$J$1:$AZ$511,$D33,MATCH(L$5,ScenarioDefinition!$J$5:$AZ$5,0))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INDEX(ScenarioDefinition!$J$1:$AZ$511,$D33,MATCH(Y$5,ScenarioDefinition!$J$5:$AZ$5,0))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INDEX(ScenarioDefinition!$J$1:$AZ$511,$D34,MATCH(L$5,ScenarioDefinition!$J$5:$AZ$5,0))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INDEX(ScenarioDefinition!$J$1:$AZ$511,$D34,MATCH(Y$5,ScenarioDefinition!$J$5:$AZ$5,0))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INDEX(ScenarioDefinition!$J$1:$AZ$511,$D35,MATCH(L$5,ScenarioDefinition!$J$5:$AZ$5,0))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INDEX(ScenarioDefinition!$J$1:$AZ$511,$D35,MATCH(Y$5,ScenarioDefinition!$J$5:$AZ$5,0))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INDEX(ScenarioDefinition!$J$1:$AZ$511,$D36,MATCH(L$5,ScenarioDefinition!$J$5:$AZ$5,0))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INDEX(ScenarioDefinition!$J$1:$AZ$511,$D36,MATCH(Y$5,ScenarioDefinition!$J$5:$AZ$5,0))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INDEX(ScenarioDefinition!$J$1:$AZ$511,$D37,MATCH(L$5,ScenarioDefinition!$J$5:$AZ$5,0))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INDEX(ScenarioDefinition!$J$1:$AZ$511,$D37,MATCH(Y$5,ScenarioDefinition!$J$5:$AZ$5,0))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INDEX(ScenarioDefinition!$J$1:$AZ$511,$D38,MATCH(L$5,ScenarioDefinition!$J$5:$AZ$5,0))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INDEX(ScenarioDefinition!$J$1:$AZ$511,$D38,MATCH(Y$5,ScenarioDefinition!$J$5:$AZ$5,0))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INDEX(ScenarioDefinition!$J$1:$AZ$511,$D39,MATCH(L$5,ScenarioDefinition!$J$5:$AZ$5,0))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INDEX(ScenarioDefinition!$J$1:$AZ$511,$D39,MATCH(Y$5,ScenarioDefinition!$J$5:$AZ$5,0))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0.1543113677846244</v>
      </c>
      <c r="Z55" s="203">
        <f>Y55</f>
        <v>0.1543113677846244</v>
      </c>
      <c r="AA55" s="203">
        <f>Z55</f>
        <v>0.1543113677846244</v>
      </c>
      <c r="AB55" s="203">
        <f>AA55</f>
        <v>0.1543113677846244</v>
      </c>
      <c r="AC55" s="203">
        <f>AB55</f>
        <v>0.1543113677846244</v>
      </c>
      <c r="AD55" s="203">
        <f>AC55</f>
        <v>0.1543113677846244</v>
      </c>
      <c r="AE55" s="203">
        <f>AD55</f>
        <v>0.1543113677846244</v>
      </c>
      <c r="AF55" s="203">
        <f>AE55</f>
        <v>0.1543113677846244</v>
      </c>
      <c r="AG55" s="203">
        <f>AF55</f>
        <v>0.1543113677846244</v>
      </c>
      <c r="AH55" s="203">
        <f>AG55</f>
        <v>0.1543113677846244</v>
      </c>
      <c r="AI55" s="203">
        <f>AH55</f>
        <v>0.1543113677846244</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0.18442159714776163</v>
      </c>
      <c r="Z56" s="203">
        <f>Y56</f>
        <v>0.18442159714776163</v>
      </c>
      <c r="AA56" s="203">
        <f>Z56</f>
        <v>0.18442159714776163</v>
      </c>
      <c r="AB56" s="203">
        <f>AA56</f>
        <v>0.18442159714776163</v>
      </c>
      <c r="AC56" s="203">
        <f>AB56</f>
        <v>0.18442159714776163</v>
      </c>
      <c r="AD56" s="203">
        <f>AC56</f>
        <v>0.18442159714776163</v>
      </c>
      <c r="AE56" s="203">
        <f>AD56</f>
        <v>0.18442159714776163</v>
      </c>
      <c r="AF56" s="203">
        <f>AE56</f>
        <v>0.18442159714776163</v>
      </c>
      <c r="AG56" s="203">
        <f>AF56</f>
        <v>0.18442159714776163</v>
      </c>
      <c r="AH56" s="203">
        <f>AG56</f>
        <v>0.18442159714776163</v>
      </c>
      <c r="AI56" s="203">
        <f>AH56</f>
        <v>0.18442159714776163</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0.6182104233972388</v>
      </c>
      <c r="Z57" s="203">
        <f>Y57</f>
        <v>0.6182104233972388</v>
      </c>
      <c r="AA57" s="203">
        <f>Z57</f>
        <v>0.6182104233972388</v>
      </c>
      <c r="AB57" s="203">
        <f>AA57</f>
        <v>0.6182104233972388</v>
      </c>
      <c r="AC57" s="203">
        <f>AB57</f>
        <v>0.6182104233972388</v>
      </c>
      <c r="AD57" s="203">
        <f>AC57</f>
        <v>0.6182104233972388</v>
      </c>
      <c r="AE57" s="203">
        <f>AD57</f>
        <v>0.6182104233972388</v>
      </c>
      <c r="AF57" s="203">
        <f>AE57</f>
        <v>0.6182104233972388</v>
      </c>
      <c r="AG57" s="203">
        <f>AF57</f>
        <v>0.6182104233972388</v>
      </c>
      <c r="AH57" s="203">
        <f>AG57</f>
        <v>0.6182104233972388</v>
      </c>
      <c r="AI57" s="203">
        <f>AH57</f>
        <v>0.6182104233972388</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0.3648586679315935</v>
      </c>
      <c r="Z58" s="203">
        <f>Y58</f>
        <v>0.3648586679315935</v>
      </c>
      <c r="AA58" s="203">
        <f>Z58</f>
        <v>0.3648586679315935</v>
      </c>
      <c r="AB58" s="203">
        <f>AA58</f>
        <v>0.3648586679315935</v>
      </c>
      <c r="AC58" s="203">
        <f>AB58</f>
        <v>0.3648586679315935</v>
      </c>
      <c r="AD58" s="203">
        <f>AC58</f>
        <v>0.3648586679315935</v>
      </c>
      <c r="AE58" s="203">
        <f>AD58</f>
        <v>0.3648586679315935</v>
      </c>
      <c r="AF58" s="203">
        <f>AE58</f>
        <v>0.3648586679315935</v>
      </c>
      <c r="AG58" s="203">
        <f>AF58</f>
        <v>0.3648586679315935</v>
      </c>
      <c r="AH58" s="203">
        <f>AG58</f>
        <v>0.3648586679315935</v>
      </c>
      <c r="AI58" s="203">
        <f>AH58</f>
        <v>0.3648586679315935</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0.1492596395836725</v>
      </c>
      <c r="Z59" s="203">
        <f>Y59</f>
        <v>0.1492596395836725</v>
      </c>
      <c r="AA59" s="203">
        <f>Z59</f>
        <v>0.1492596395836725</v>
      </c>
      <c r="AB59" s="203">
        <f>AA59</f>
        <v>0.1492596395836725</v>
      </c>
      <c r="AC59" s="203">
        <f>AB59</f>
        <v>0.1492596395836725</v>
      </c>
      <c r="AD59" s="203">
        <f>AC59</f>
        <v>0.1492596395836725</v>
      </c>
      <c r="AE59" s="203">
        <f>AD59</f>
        <v>0.1492596395836725</v>
      </c>
      <c r="AF59" s="203">
        <f>AE59</f>
        <v>0.1492596395836725</v>
      </c>
      <c r="AG59" s="203">
        <f>AF59</f>
        <v>0.1492596395836725</v>
      </c>
      <c r="AH59" s="203">
        <f>AG59</f>
        <v>0.1492596395836725</v>
      </c>
      <c r="AI59" s="203">
        <f>AH59</f>
        <v>0.1492596395836725</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0.21407937471810867</v>
      </c>
      <c r="Z60" s="203">
        <f>Y60</f>
        <v>0.21407937471810867</v>
      </c>
      <c r="AA60" s="203">
        <f>Z60</f>
        <v>0.21407937471810867</v>
      </c>
      <c r="AB60" s="203">
        <f>AA60</f>
        <v>0.21407937471810867</v>
      </c>
      <c r="AC60" s="203">
        <f>AB60</f>
        <v>0.21407937471810867</v>
      </c>
      <c r="AD60" s="203">
        <f>AC60</f>
        <v>0.21407937471810867</v>
      </c>
      <c r="AE60" s="203">
        <f>AD60</f>
        <v>0.21407937471810867</v>
      </c>
      <c r="AF60" s="203">
        <f>AE60</f>
        <v>0.21407937471810867</v>
      </c>
      <c r="AG60" s="203">
        <f>AF60</f>
        <v>0.21407937471810867</v>
      </c>
      <c r="AH60" s="203">
        <f>AG60</f>
        <v>0.21407937471810867</v>
      </c>
      <c r="AI60" s="203">
        <f>AH60</f>
        <v>0.21407937471810867</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0.19289816316017028</v>
      </c>
      <c r="Z61" s="203">
        <f>Y61</f>
        <v>0.19289816316017028</v>
      </c>
      <c r="AA61" s="203">
        <f>Z61</f>
        <v>0.19289816316017028</v>
      </c>
      <c r="AB61" s="203">
        <f>AA61</f>
        <v>0.19289816316017028</v>
      </c>
      <c r="AC61" s="203">
        <f>AB61</f>
        <v>0.19289816316017028</v>
      </c>
      <c r="AD61" s="203">
        <f>AC61</f>
        <v>0.19289816316017028</v>
      </c>
      <c r="AE61" s="203">
        <f>AD61</f>
        <v>0.19289816316017028</v>
      </c>
      <c r="AF61" s="203">
        <f>AE61</f>
        <v>0.19289816316017028</v>
      </c>
      <c r="AG61" s="203">
        <f>AF61</f>
        <v>0.19289816316017028</v>
      </c>
      <c r="AH61" s="203">
        <f>AG61</f>
        <v>0.19289816316017028</v>
      </c>
      <c r="AI61" s="203">
        <f>AH61</f>
        <v>0.19289816316017028</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0.335740253699061</v>
      </c>
      <c r="Z62" s="203">
        <f>Y62</f>
        <v>0.335740253699061</v>
      </c>
      <c r="AA62" s="203">
        <f>Z62</f>
        <v>0.335740253699061</v>
      </c>
      <c r="AB62" s="203">
        <f>AA62</f>
        <v>0.335740253699061</v>
      </c>
      <c r="AC62" s="203">
        <f>AB62</f>
        <v>0.335740253699061</v>
      </c>
      <c r="AD62" s="203">
        <f>AC62</f>
        <v>0.335740253699061</v>
      </c>
      <c r="AE62" s="203">
        <f>AD62</f>
        <v>0.335740253699061</v>
      </c>
      <c r="AF62" s="203">
        <f>AE62</f>
        <v>0.335740253699061</v>
      </c>
      <c r="AG62" s="203">
        <f>AF62</f>
        <v>0.335740253699061</v>
      </c>
      <c r="AH62" s="203">
        <f>AG62</f>
        <v>0.335740253699061</v>
      </c>
      <c r="AI62" s="203">
        <f>AH62</f>
        <v>0.335740253699061</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0.2771965126031528</v>
      </c>
      <c r="Z65" s="203">
        <f>Y65</f>
        <v>0.2771965126031528</v>
      </c>
      <c r="AA65" s="203">
        <f>Z65</f>
        <v>0.2771965126031528</v>
      </c>
      <c r="AB65" s="203">
        <f>AA65</f>
        <v>0.2771965126031528</v>
      </c>
      <c r="AC65" s="203">
        <f>AB65</f>
        <v>0.2771965126031528</v>
      </c>
      <c r="AD65" s="203">
        <f>AC65</f>
        <v>0.2771965126031528</v>
      </c>
      <c r="AE65" s="203">
        <f>AD65</f>
        <v>0.2771965126031528</v>
      </c>
      <c r="AF65" s="203">
        <f>AE65</f>
        <v>0.2771965126031528</v>
      </c>
      <c r="AG65" s="203">
        <f>AF65</f>
        <v>0.2771965126031528</v>
      </c>
      <c r="AH65" s="203">
        <f>AG65</f>
        <v>0.2771965126031528</v>
      </c>
      <c r="AI65" s="203">
        <f>AH65</f>
        <v>0.2771965126031528</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0.22743530745785767</v>
      </c>
      <c r="Z66" s="203">
        <f>Y66</f>
        <v>0.22743530745785767</v>
      </c>
      <c r="AA66" s="203">
        <f>Z66</f>
        <v>0.22743530745785767</v>
      </c>
      <c r="AB66" s="203">
        <f>AA66</f>
        <v>0.22743530745785767</v>
      </c>
      <c r="AC66" s="203">
        <f>AB66</f>
        <v>0.22743530745785767</v>
      </c>
      <c r="AD66" s="203">
        <f>AC66</f>
        <v>0.22743530745785767</v>
      </c>
      <c r="AE66" s="203">
        <f>AD66</f>
        <v>0.22743530745785767</v>
      </c>
      <c r="AF66" s="203">
        <f>AE66</f>
        <v>0.22743530745785767</v>
      </c>
      <c r="AG66" s="203">
        <f>AF66</f>
        <v>0.22743530745785767</v>
      </c>
      <c r="AH66" s="203">
        <f>AG66</f>
        <v>0.22743530745785767</v>
      </c>
      <c r="AI66" s="203">
        <f>AH66</f>
        <v>0.22743530745785767</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0.34786826272573634</v>
      </c>
      <c r="Z67" s="203">
        <f>Y67</f>
        <v>0.34786826272573634</v>
      </c>
      <c r="AA67" s="203">
        <f>Z67</f>
        <v>0.34786826272573634</v>
      </c>
      <c r="AB67" s="203">
        <f>AA67</f>
        <v>0.34786826272573634</v>
      </c>
      <c r="AC67" s="203">
        <f>AB67</f>
        <v>0.34786826272573634</v>
      </c>
      <c r="AD67" s="203">
        <f>AC67</f>
        <v>0.34786826272573634</v>
      </c>
      <c r="AE67" s="203">
        <f>AD67</f>
        <v>0.34786826272573634</v>
      </c>
      <c r="AF67" s="203">
        <f>AE67</f>
        <v>0.34786826272573634</v>
      </c>
      <c r="AG67" s="203">
        <f>AF67</f>
        <v>0.34786826272573634</v>
      </c>
      <c r="AH67" s="203">
        <f>AG67</f>
        <v>0.34786826272573634</v>
      </c>
      <c r="AI67" s="203">
        <f>AH67</f>
        <v>0.34786826272573634</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0.14408437646223127</v>
      </c>
      <c r="Z68" s="203">
        <f>Y68</f>
        <v>0.14408437646223127</v>
      </c>
      <c r="AA68" s="203">
        <f>Z68</f>
        <v>0.14408437646223127</v>
      </c>
      <c r="AB68" s="203">
        <f>AA68</f>
        <v>0.14408437646223127</v>
      </c>
      <c r="AC68" s="203">
        <f>AB68</f>
        <v>0.14408437646223127</v>
      </c>
      <c r="AD68" s="203">
        <f>AC68</f>
        <v>0.14408437646223127</v>
      </c>
      <c r="AE68" s="203">
        <f>AD68</f>
        <v>0.14408437646223127</v>
      </c>
      <c r="AF68" s="203">
        <f>AE68</f>
        <v>0.14408437646223127</v>
      </c>
      <c r="AG68" s="203">
        <f>AF68</f>
        <v>0.14408437646223127</v>
      </c>
      <c r="AH68" s="203">
        <f>AG68</f>
        <v>0.14408437646223127</v>
      </c>
      <c r="AI68" s="203">
        <f>AH68</f>
        <v>0.14408437646223127</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0.2079713327247268</v>
      </c>
      <c r="Z69" s="203">
        <f>Y69</f>
        <v>0.2079713327247268</v>
      </c>
      <c r="AA69" s="203">
        <f>Z69</f>
        <v>0.2079713327247268</v>
      </c>
      <c r="AB69" s="203">
        <f>AA69</f>
        <v>0.2079713327247268</v>
      </c>
      <c r="AC69" s="203">
        <f>AB69</f>
        <v>0.2079713327247268</v>
      </c>
      <c r="AD69" s="203">
        <f>AC69</f>
        <v>0.2079713327247268</v>
      </c>
      <c r="AE69" s="203">
        <f>AD69</f>
        <v>0.2079713327247268</v>
      </c>
      <c r="AF69" s="203">
        <f>AE69</f>
        <v>0.2079713327247268</v>
      </c>
      <c r="AG69" s="203">
        <f>AF69</f>
        <v>0.2079713327247268</v>
      </c>
      <c r="AH69" s="203">
        <f>AG69</f>
        <v>0.2079713327247268</v>
      </c>
      <c r="AI69" s="203">
        <f>AH69</f>
        <v>0.2079713327247268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0.335740253699061</v>
      </c>
      <c r="Z70" s="203">
        <f>Y70</f>
        <v>0.335740253699061</v>
      </c>
      <c r="AA70" s="203">
        <f>Z70</f>
        <v>0.335740253699061</v>
      </c>
      <c r="AB70" s="203">
        <f>AA70</f>
        <v>0.335740253699061</v>
      </c>
      <c r="AC70" s="203">
        <f>AB70</f>
        <v>0.335740253699061</v>
      </c>
      <c r="AD70" s="203">
        <f>AC70</f>
        <v>0.335740253699061</v>
      </c>
      <c r="AE70" s="203">
        <f>AD70</f>
        <v>0.335740253699061</v>
      </c>
      <c r="AF70" s="203">
        <f>AE70</f>
        <v>0.335740253699061</v>
      </c>
      <c r="AG70" s="203">
        <f>AF70</f>
        <v>0.335740253699061</v>
      </c>
      <c r="AH70" s="203">
        <f>AG70</f>
        <v>0.335740253699061</v>
      </c>
      <c r="AI70" s="203">
        <f>AH70</f>
        <v>0.335740253699061</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0.20108132054483563</v>
      </c>
      <c r="Z71" s="203">
        <f>Y71</f>
        <v>0.20108132054483563</v>
      </c>
      <c r="AA71" s="203">
        <f>Z71</f>
        <v>0.20108132054483563</v>
      </c>
      <c r="AB71" s="203">
        <f>AA71</f>
        <v>0.20108132054483563</v>
      </c>
      <c r="AC71" s="203">
        <f>AB71</f>
        <v>0.20108132054483563</v>
      </c>
      <c r="AD71" s="203">
        <f>AC71</f>
        <v>0.20108132054483563</v>
      </c>
      <c r="AE71" s="203">
        <f>AD71</f>
        <v>0.20108132054483563</v>
      </c>
      <c r="AF71" s="203">
        <f>AE71</f>
        <v>0.20108132054483563</v>
      </c>
      <c r="AG71" s="203">
        <f>AF71</f>
        <v>0.20108132054483563</v>
      </c>
      <c r="AH71" s="203">
        <f>AG71</f>
        <v>0.20108132054483563</v>
      </c>
      <c r="AI71" s="203">
        <f>AH71</f>
        <v>0.20108132054483563</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0.1570114960969229</v>
      </c>
      <c r="Z72" s="203">
        <f>Y72</f>
        <v>0.1570114960969229</v>
      </c>
      <c r="AA72" s="203">
        <f>Z72</f>
        <v>0.1570114960969229</v>
      </c>
      <c r="AB72" s="203">
        <f>AA72</f>
        <v>0.1570114960969229</v>
      </c>
      <c r="AC72" s="203">
        <f>AB72</f>
        <v>0.1570114960969229</v>
      </c>
      <c r="AD72" s="203">
        <f>AC72</f>
        <v>0.1570114960969229</v>
      </c>
      <c r="AE72" s="203">
        <f>AD72</f>
        <v>0.1570114960969229</v>
      </c>
      <c r="AF72" s="203">
        <f>AE72</f>
        <v>0.1570114960969229</v>
      </c>
      <c r="AG72" s="203">
        <f>AF72</f>
        <v>0.1570114960969229</v>
      </c>
      <c r="AH72" s="203">
        <f>AG72</f>
        <v>0.1570114960969229</v>
      </c>
      <c r="AI72" s="203">
        <f>AH72</f>
        <v>0.1570114960969229</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778.1856211058534</v>
      </c>
      <c r="M73" s="125">
        <f>L73</f>
        <v>778.1856211058534</v>
      </c>
      <c r="N73" s="125">
        <f>M73</f>
        <v>778.1856211058534</v>
      </c>
      <c r="O73" s="125">
        <f>N73</f>
        <v>778.1856211058534</v>
      </c>
      <c r="P73" s="125">
        <f>O73</f>
        <v>778.1856211058534</v>
      </c>
      <c r="Q73" s="125">
        <f>P73</f>
        <v>778.1856211058534</v>
      </c>
      <c r="R73" s="125">
        <f>Q73</f>
        <v>778.1856211058534</v>
      </c>
      <c r="S73" s="125">
        <f>R73</f>
        <v>778.1856211058534</v>
      </c>
      <c r="T73" s="125">
        <f>S73</f>
        <v>778.1856211058534</v>
      </c>
      <c r="U73" s="125">
        <f>T73</f>
        <v>778.1856211058534</v>
      </c>
      <c r="V73" s="125">
        <f>U73</f>
        <v>778.1856211058534</v>
      </c>
      <c r="W73" s="207" t="str">
        <f>IF(X$5=K$5,SUM(Y73:AI73)-SUM(L73:V73),"")</f>
        <v/>
      </c>
      <c r="X73" s="9" t="str">
        <f>LOWER(CtryCode)&amp;".distn."&amp;$A73&amp;IF($B73="","","."&amp;$B73)&amp;IF($C73="","",".dec."&amp;$C73)&amp;"."&amp;X$5</f>
        <v>egy.distn.spend.coa.2</v>
      </c>
      <c r="Y73" s="124">
        <f>INDEX(FromMitigation!$K$28:$IZ$28,MATCH(BaseYr,FromMitigation!$K$1:$AF$1,0))*Settings!$C$13</f>
        <v>778.1856211058534</v>
      </c>
      <c r="Z73" s="125">
        <f>Y73</f>
        <v>778.1856211058534</v>
      </c>
      <c r="AA73" s="125">
        <f>Z73</f>
        <v>778.1856211058534</v>
      </c>
      <c r="AB73" s="125">
        <f>AA73</f>
        <v>778.1856211058534</v>
      </c>
      <c r="AC73" s="125">
        <f>AB73</f>
        <v>778.1856211058534</v>
      </c>
      <c r="AD73" s="125">
        <f>AC73</f>
        <v>778.1856211058534</v>
      </c>
      <c r="AE73" s="125">
        <f>AD73</f>
        <v>778.1856211058534</v>
      </c>
      <c r="AF73" s="125">
        <f>AE73</f>
        <v>778.1856211058534</v>
      </c>
      <c r="AG73" s="125">
        <f>AF73</f>
        <v>778.1856211058534</v>
      </c>
      <c r="AH73" s="125">
        <f>AG73</f>
        <v>778.1856211058534</v>
      </c>
      <c r="AI73" s="125">
        <f>AH73</f>
        <v>778.1856211058534</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2716.983758196126</v>
      </c>
      <c r="M74" s="125">
        <f>L74</f>
        <v>2716.983758196126</v>
      </c>
      <c r="N74" s="125">
        <f>M74</f>
        <v>2716.983758196126</v>
      </c>
      <c r="O74" s="125">
        <f>N74</f>
        <v>2716.983758196126</v>
      </c>
      <c r="P74" s="125">
        <f>O74</f>
        <v>2716.983758196126</v>
      </c>
      <c r="Q74" s="125">
        <f>P74</f>
        <v>2716.983758196126</v>
      </c>
      <c r="R74" s="125">
        <f>Q74</f>
        <v>2716.983758196126</v>
      </c>
      <c r="S74" s="125">
        <f>R74</f>
        <v>2716.983758196126</v>
      </c>
      <c r="T74" s="125">
        <f>S74</f>
        <v>2716.983758196126</v>
      </c>
      <c r="U74" s="125">
        <f>T74</f>
        <v>2716.983758196126</v>
      </c>
      <c r="V74" s="125">
        <f>U74</f>
        <v>2716.983758196126</v>
      </c>
      <c r="W74" s="207" t="str">
        <f>IF(X$5=K$5,SUM(Y74:AI74)-SUM(L74:V74),"")</f>
        <v/>
      </c>
      <c r="X74" s="9" t="str">
        <f>LOWER(CtryCode)&amp;".distn."&amp;$A74&amp;IF($B74="","","."&amp;$B74)&amp;IF($C74="","",".dec."&amp;$C74)&amp;"."&amp;X$5</f>
        <v>egy.distn.spend.nga.2</v>
      </c>
      <c r="Y74" s="124">
        <f>INDEX(FromMitigation!$K$29:$IZ$29,MATCH(BaseYr,FromMitigation!$K$1:$AF$1,0))*Settings!$C$13</f>
        <v>2716.983758196126</v>
      </c>
      <c r="Z74" s="125">
        <f>Y74</f>
        <v>2716.983758196126</v>
      </c>
      <c r="AA74" s="125">
        <f>Z74</f>
        <v>2716.983758196126</v>
      </c>
      <c r="AB74" s="125">
        <f>AA74</f>
        <v>2716.983758196126</v>
      </c>
      <c r="AC74" s="125">
        <f>AB74</f>
        <v>2716.983758196126</v>
      </c>
      <c r="AD74" s="125">
        <f>AC74</f>
        <v>2716.983758196126</v>
      </c>
      <c r="AE74" s="125">
        <f>AD74</f>
        <v>2716.983758196126</v>
      </c>
      <c r="AF74" s="125">
        <f>AE74</f>
        <v>2716.983758196126</v>
      </c>
      <c r="AG74" s="125">
        <f>AF74</f>
        <v>2716.983758196126</v>
      </c>
      <c r="AH74" s="125">
        <f>AG74</f>
        <v>2716.983758196126</v>
      </c>
      <c r="AI74" s="125">
        <f>AH74</f>
        <v>2716.983758196126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595.2305654257444</v>
      </c>
      <c r="M75" s="125">
        <f>L75</f>
        <v>595.2305654257444</v>
      </c>
      <c r="N75" s="125">
        <f>M75</f>
        <v>595.2305654257444</v>
      </c>
      <c r="O75" s="125">
        <f>N75</f>
        <v>595.2305654257444</v>
      </c>
      <c r="P75" s="125">
        <f>O75</f>
        <v>595.2305654257444</v>
      </c>
      <c r="Q75" s="125">
        <f>P75</f>
        <v>595.2305654257444</v>
      </c>
      <c r="R75" s="125">
        <f>Q75</f>
        <v>595.2305654257444</v>
      </c>
      <c r="S75" s="125">
        <f>R75</f>
        <v>595.2305654257444</v>
      </c>
      <c r="T75" s="125">
        <f>S75</f>
        <v>595.2305654257444</v>
      </c>
      <c r="U75" s="125">
        <f>T75</f>
        <v>595.2305654257444</v>
      </c>
      <c r="V75" s="125">
        <f>U75</f>
        <v>595.2305654257444</v>
      </c>
      <c r="W75" s="207" t="str">
        <f>IF(X$5=K$5,SUM(Y75:AI75)-SUM(L75:V75),"")</f>
        <v/>
      </c>
      <c r="X75" s="9" t="str">
        <f>LOWER(CtryCode)&amp;".distn."&amp;$A75&amp;IF($B75="","","."&amp;$B75)&amp;IF($C75="","",".dec."&amp;$C75)&amp;"."&amp;X$5</f>
        <v>egy.distn.spend.oop.2</v>
      </c>
      <c r="Y75" s="124">
        <f>INDEX(FromMitigation!$K$30:$IZ$30,MATCH(BaseYr,FromMitigation!$K$1:$AF$1,0))*Settings!$C$13</f>
        <v>595.2305654257444</v>
      </c>
      <c r="Z75" s="125">
        <f>Y75</f>
        <v>595.2305654257444</v>
      </c>
      <c r="AA75" s="125">
        <f>Z75</f>
        <v>595.2305654257444</v>
      </c>
      <c r="AB75" s="125">
        <f>AA75</f>
        <v>595.2305654257444</v>
      </c>
      <c r="AC75" s="125">
        <f>AB75</f>
        <v>595.2305654257444</v>
      </c>
      <c r="AD75" s="125">
        <f>AC75</f>
        <v>595.2305654257444</v>
      </c>
      <c r="AE75" s="125">
        <f>AD75</f>
        <v>595.2305654257444</v>
      </c>
      <c r="AF75" s="125">
        <f>AE75</f>
        <v>595.2305654257444</v>
      </c>
      <c r="AG75" s="125">
        <f>AF75</f>
        <v>595.2305654257444</v>
      </c>
      <c r="AH75" s="125">
        <f>AG75</f>
        <v>595.2305654257444</v>
      </c>
      <c r="AI75" s="125">
        <f>AH75</f>
        <v>595.2305654257444</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5556.14020920631</v>
      </c>
      <c r="M76" s="125">
        <f>L76</f>
        <v>5556.14020920631</v>
      </c>
      <c r="N76" s="125">
        <f>M76</f>
        <v>5556.14020920631</v>
      </c>
      <c r="O76" s="125">
        <f>N76</f>
        <v>5556.14020920631</v>
      </c>
      <c r="P76" s="125">
        <f>O76</f>
        <v>5556.14020920631</v>
      </c>
      <c r="Q76" s="125">
        <f>P76</f>
        <v>5556.14020920631</v>
      </c>
      <c r="R76" s="125">
        <f>Q76</f>
        <v>5556.14020920631</v>
      </c>
      <c r="S76" s="125">
        <f>R76</f>
        <v>5556.14020920631</v>
      </c>
      <c r="T76" s="125">
        <f>S76</f>
        <v>5556.14020920631</v>
      </c>
      <c r="U76" s="125">
        <f>T76</f>
        <v>5556.14020920631</v>
      </c>
      <c r="V76" s="125">
        <f>U76</f>
        <v>5556.14020920631</v>
      </c>
      <c r="W76" s="207" t="str">
        <f>IF(X$5=K$5,SUM(Y76:AI76)-SUM(L76:V76),"")</f>
        <v/>
      </c>
      <c r="X76" s="9" t="str">
        <f>LOWER(CtryCode)&amp;".distn."&amp;$A76&amp;IF($B76="","","."&amp;$B76)&amp;IF($C76="","",".dec."&amp;$C76)&amp;"."&amp;X$5</f>
        <v>egy.distn.spend.gso.2</v>
      </c>
      <c r="Y76" s="124">
        <f>INDEX(FromMitigation!$K$31:$IZ$31,MATCH(BaseYr,FromMitigation!$K$1:$AF$1,0))*Settings!$C$13</f>
        <v>5556.14020920631</v>
      </c>
      <c r="Z76" s="125">
        <f>Y76</f>
        <v>5556.14020920631</v>
      </c>
      <c r="AA76" s="125">
        <f>Z76</f>
        <v>5556.14020920631</v>
      </c>
      <c r="AB76" s="125">
        <f>AA76</f>
        <v>5556.14020920631</v>
      </c>
      <c r="AC76" s="125">
        <f>AB76</f>
        <v>5556.14020920631</v>
      </c>
      <c r="AD76" s="125">
        <f>AC76</f>
        <v>5556.14020920631</v>
      </c>
      <c r="AE76" s="125">
        <f>AD76</f>
        <v>5556.14020920631</v>
      </c>
      <c r="AF76" s="125">
        <f>AE76</f>
        <v>5556.14020920631</v>
      </c>
      <c r="AG76" s="125">
        <f>AF76</f>
        <v>5556.14020920631</v>
      </c>
      <c r="AH76" s="125">
        <f>AG76</f>
        <v>5556.14020920631</v>
      </c>
      <c r="AI76" s="125">
        <f>AH76</f>
        <v>5556.14020920631</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7224.28377591533</v>
      </c>
      <c r="M77" s="125">
        <f>L77</f>
        <v>7224.28377591533</v>
      </c>
      <c r="N77" s="125">
        <f>M77</f>
        <v>7224.28377591533</v>
      </c>
      <c r="O77" s="125">
        <f>N77</f>
        <v>7224.28377591533</v>
      </c>
      <c r="P77" s="125">
        <f>O77</f>
        <v>7224.28377591533</v>
      </c>
      <c r="Q77" s="125">
        <f>P77</f>
        <v>7224.28377591533</v>
      </c>
      <c r="R77" s="125">
        <f>Q77</f>
        <v>7224.28377591533</v>
      </c>
      <c r="S77" s="125">
        <f>R77</f>
        <v>7224.28377591533</v>
      </c>
      <c r="T77" s="125">
        <f>S77</f>
        <v>7224.28377591533</v>
      </c>
      <c r="U77" s="125">
        <f>T77</f>
        <v>7224.28377591533</v>
      </c>
      <c r="V77" s="125">
        <f>U77</f>
        <v>7224.28377591533</v>
      </c>
      <c r="W77" s="207" t="str">
        <f>IF(X$5=K$5,SUM(Y77:AI77)-SUM(L77:V77),"")</f>
        <v/>
      </c>
      <c r="X77" s="9" t="str">
        <f>LOWER(CtryCode)&amp;".distn."&amp;$A77&amp;IF($B77="","","."&amp;$B77)&amp;IF($C77="","",".dec."&amp;$C77)&amp;"."&amp;X$5</f>
        <v>egy.distn.spend.die.2</v>
      </c>
      <c r="Y77" s="124">
        <f>INDEX(FromMitigation!$K$32:$IZ$32,MATCH(BaseYr,FromMitigation!$K$1:$AF$1,0))*Settings!$C$13</f>
        <v>7224.28377591533</v>
      </c>
      <c r="Z77" s="125">
        <f>Y77</f>
        <v>7224.28377591533</v>
      </c>
      <c r="AA77" s="125">
        <f>Z77</f>
        <v>7224.28377591533</v>
      </c>
      <c r="AB77" s="125">
        <f>AA77</f>
        <v>7224.28377591533</v>
      </c>
      <c r="AC77" s="125">
        <f>AB77</f>
        <v>7224.28377591533</v>
      </c>
      <c r="AD77" s="125">
        <f>AC77</f>
        <v>7224.28377591533</v>
      </c>
      <c r="AE77" s="125">
        <f>AD77</f>
        <v>7224.28377591533</v>
      </c>
      <c r="AF77" s="125">
        <f>AE77</f>
        <v>7224.28377591533</v>
      </c>
      <c r="AG77" s="125">
        <f>AF77</f>
        <v>7224.28377591533</v>
      </c>
      <c r="AH77" s="125">
        <f>AG77</f>
        <v>7224.28377591533</v>
      </c>
      <c r="AI77" s="125">
        <f>AH77</f>
        <v>7224.28377591533</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1307.6316727697363</v>
      </c>
      <c r="M78" s="125">
        <f>L78</f>
        <v>1307.6316727697363</v>
      </c>
      <c r="N78" s="125">
        <f>M78</f>
        <v>1307.6316727697363</v>
      </c>
      <c r="O78" s="125">
        <f>N78</f>
        <v>1307.6316727697363</v>
      </c>
      <c r="P78" s="125">
        <f>O78</f>
        <v>1307.6316727697363</v>
      </c>
      <c r="Q78" s="125">
        <f>P78</f>
        <v>1307.6316727697363</v>
      </c>
      <c r="R78" s="125">
        <f>Q78</f>
        <v>1307.6316727697363</v>
      </c>
      <c r="S78" s="125">
        <f>R78</f>
        <v>1307.6316727697363</v>
      </c>
      <c r="T78" s="125">
        <f>S78</f>
        <v>1307.6316727697363</v>
      </c>
      <c r="U78" s="125">
        <f>T78</f>
        <v>1307.6316727697363</v>
      </c>
      <c r="V78" s="125">
        <f>U78</f>
        <v>1307.6316727697363</v>
      </c>
      <c r="W78" s="207" t="str">
        <f>IF(X$5=K$5,SUM(Y78:AI78)-SUM(L78:V78),"")</f>
        <v/>
      </c>
      <c r="X78" s="9" t="str">
        <f>LOWER(CtryCode)&amp;".distn."&amp;$A78&amp;IF($B78="","","."&amp;$B78)&amp;IF($C78="","",".dec."&amp;$C78)&amp;"."&amp;X$5</f>
        <v>egy.distn.spend.lpg.2</v>
      </c>
      <c r="Y78" s="124">
        <f>INDEX(FromMitigation!$K$33:$IZ$33,MATCH(BaseYr,FromMitigation!$K$1:$AF$1,0))*Settings!$C$13</f>
        <v>1307.6316727697363</v>
      </c>
      <c r="Z78" s="125">
        <f>Y78</f>
        <v>1307.6316727697363</v>
      </c>
      <c r="AA78" s="125">
        <f>Z78</f>
        <v>1307.6316727697363</v>
      </c>
      <c r="AB78" s="125">
        <f>AA78</f>
        <v>1307.6316727697363</v>
      </c>
      <c r="AC78" s="125">
        <f>AB78</f>
        <v>1307.6316727697363</v>
      </c>
      <c r="AD78" s="125">
        <f>AC78</f>
        <v>1307.6316727697363</v>
      </c>
      <c r="AE78" s="125">
        <f>AD78</f>
        <v>1307.6316727697363</v>
      </c>
      <c r="AF78" s="125">
        <f>AE78</f>
        <v>1307.6316727697363</v>
      </c>
      <c r="AG78" s="125">
        <f>AF78</f>
        <v>1307.6316727697363</v>
      </c>
      <c r="AH78" s="125">
        <f>AG78</f>
        <v>1307.6316727697363</v>
      </c>
      <c r="AI78" s="125">
        <f>AH78</f>
        <v>1307.6316727697363</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3.048901222784794</v>
      </c>
      <c r="M79" s="125">
        <f>L79</f>
        <v>3.048901222784794</v>
      </c>
      <c r="N79" s="125">
        <f>M79</f>
        <v>3.048901222784794</v>
      </c>
      <c r="O79" s="125">
        <f>N79</f>
        <v>3.048901222784794</v>
      </c>
      <c r="P79" s="125">
        <f>O79</f>
        <v>3.048901222784794</v>
      </c>
      <c r="Q79" s="125">
        <f>P79</f>
        <v>3.048901222784794</v>
      </c>
      <c r="R79" s="125">
        <f>Q79</f>
        <v>3.048901222784794</v>
      </c>
      <c r="S79" s="125">
        <f>R79</f>
        <v>3.048901222784794</v>
      </c>
      <c r="T79" s="125">
        <f>S79</f>
        <v>3.048901222784794</v>
      </c>
      <c r="U79" s="125">
        <f>T79</f>
        <v>3.048901222784794</v>
      </c>
      <c r="V79" s="125">
        <f>U79</f>
        <v>3.048901222784794</v>
      </c>
      <c r="W79" s="207" t="str">
        <f>IF(X$5=K$5,SUM(Y79:AI79)-SUM(L79:V79),"")</f>
        <v/>
      </c>
      <c r="X79" s="9" t="str">
        <f>LOWER(CtryCode)&amp;".distn."&amp;$A79&amp;IF($B79="","","."&amp;$B79)&amp;IF($C79="","",".dec."&amp;$C79)&amp;"."&amp;X$5</f>
        <v>egy.distn.spend.ker.2</v>
      </c>
      <c r="Y79" s="124">
        <f>INDEX(FromMitigation!$K$34:$IZ$34,MATCH(BaseYr,FromMitigation!$K$1:$AF$1,0))*Settings!$C$13</f>
        <v>3.048901222784794</v>
      </c>
      <c r="Z79" s="125">
        <f>Y79</f>
        <v>3.048901222784794</v>
      </c>
      <c r="AA79" s="125">
        <f>Z79</f>
        <v>3.048901222784794</v>
      </c>
      <c r="AB79" s="125">
        <f>AA79</f>
        <v>3.048901222784794</v>
      </c>
      <c r="AC79" s="125">
        <f>AB79</f>
        <v>3.048901222784794</v>
      </c>
      <c r="AD79" s="125">
        <f>AC79</f>
        <v>3.048901222784794</v>
      </c>
      <c r="AE79" s="125">
        <f>AD79</f>
        <v>3.048901222784794</v>
      </c>
      <c r="AF79" s="125">
        <f>AE79</f>
        <v>3.048901222784794</v>
      </c>
      <c r="AG79" s="125">
        <f>AF79</f>
        <v>3.048901222784794</v>
      </c>
      <c r="AH79" s="125">
        <f>AG79</f>
        <v>3.048901222784794</v>
      </c>
      <c r="AI79" s="125">
        <f>AH79</f>
        <v>3.048901222784794</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10352.34565464786</v>
      </c>
      <c r="M80" s="125">
        <f>L80</f>
        <v>10352.34565464786</v>
      </c>
      <c r="N80" s="125">
        <f>M80</f>
        <v>10352.34565464786</v>
      </c>
      <c r="O80" s="125">
        <f>N80</f>
        <v>10352.34565464786</v>
      </c>
      <c r="P80" s="125">
        <f>O80</f>
        <v>10352.34565464786</v>
      </c>
      <c r="Q80" s="125">
        <f>P80</f>
        <v>10352.34565464786</v>
      </c>
      <c r="R80" s="125">
        <f>Q80</f>
        <v>10352.34565464786</v>
      </c>
      <c r="S80" s="125">
        <f>R80</f>
        <v>10352.34565464786</v>
      </c>
      <c r="T80" s="125">
        <f>S80</f>
        <v>10352.34565464786</v>
      </c>
      <c r="U80" s="125">
        <f>T80</f>
        <v>10352.34565464786</v>
      </c>
      <c r="V80" s="125">
        <f>U80</f>
        <v>10352.34565464786</v>
      </c>
      <c r="W80" s="207" t="str">
        <f>IF(X$5=K$5,SUM(Y80:AI80)-SUM(L80:V80),"")</f>
        <v/>
      </c>
      <c r="X80" s="9" t="str">
        <f>LOWER(CtryCode)&amp;".distn."&amp;$A80&amp;IF($B80="","","."&amp;$B80)&amp;IF($C80="","",".dec."&amp;$C80)&amp;"."&amp;X$5</f>
        <v>egy.distn.spend.ecy.2</v>
      </c>
      <c r="Y80" s="124">
        <f>INDEX(FromMitigation!$K$35:$IZ$35,MATCH(BaseYr,FromMitigation!$K$1:$AF$1,0))</f>
        <v>10352.34565464786</v>
      </c>
      <c r="Z80" s="125">
        <f>Y80</f>
        <v>10352.34565464786</v>
      </c>
      <c r="AA80" s="125">
        <f>Z80</f>
        <v>10352.34565464786</v>
      </c>
      <c r="AB80" s="125">
        <f>AA80</f>
        <v>10352.34565464786</v>
      </c>
      <c r="AC80" s="125">
        <f>AB80</f>
        <v>10352.34565464786</v>
      </c>
      <c r="AD80" s="125">
        <f>AC80</f>
        <v>10352.34565464786</v>
      </c>
      <c r="AE80" s="125">
        <f>AD80</f>
        <v>10352.34565464786</v>
      </c>
      <c r="AF80" s="125">
        <f>AE80</f>
        <v>10352.34565464786</v>
      </c>
      <c r="AG80" s="125">
        <f>AF80</f>
        <v>10352.34565464786</v>
      </c>
      <c r="AH80" s="125">
        <f>AG80</f>
        <v>10352.34565464786</v>
      </c>
      <c r="AI80" s="125">
        <f>AH80</f>
        <v>10352.34565464786</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74421167793.57634</v>
      </c>
      <c r="Z86" s="83">
        <f>Y86</f>
        <v>74421167793.57634</v>
      </c>
      <c r="AA86" s="83">
        <f>Z86</f>
        <v>74421167793.57634</v>
      </c>
      <c r="AB86" s="83">
        <f>AA86</f>
        <v>74421167793.57634</v>
      </c>
      <c r="AC86" s="83">
        <f>AB86</f>
        <v>74421167793.57634</v>
      </c>
      <c r="AD86" s="83">
        <f>AC86</f>
        <v>74421167793.57634</v>
      </c>
      <c r="AE86" s="83">
        <f>AD86</f>
        <v>74421167793.57634</v>
      </c>
      <c r="AF86" s="83">
        <f>AE86</f>
        <v>74421167793.57634</v>
      </c>
      <c r="AG86" s="83">
        <f>AF86</f>
        <v>74421167793.57634</v>
      </c>
      <c r="AH86" s="83">
        <f>AG86</f>
        <v>74421167793.57634</v>
      </c>
      <c r="AI86" s="83">
        <f>AH86</f>
        <v>74421167793.57634</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215.710340328461</v>
      </c>
      <c r="Z91" s="202">
        <f>Y91</f>
        <v>215.710340328461</v>
      </c>
      <c r="AA91" s="202">
        <f>Z91</f>
        <v>215.710340328461</v>
      </c>
      <c r="AB91" s="202">
        <f>AA91</f>
        <v>215.710340328461</v>
      </c>
      <c r="AC91" s="202">
        <f>AB91</f>
        <v>215.710340328461</v>
      </c>
      <c r="AD91" s="202">
        <f>AC91</f>
        <v>215.710340328461</v>
      </c>
      <c r="AE91" s="202">
        <f>AD91</f>
        <v>215.710340328461</v>
      </c>
      <c r="AF91" s="202">
        <f>AE91</f>
        <v>215.710340328461</v>
      </c>
      <c r="AG91" s="202">
        <f>AF91</f>
        <v>215.710340328461</v>
      </c>
      <c r="AH91" s="202">
        <f>AG91</f>
        <v>215.710340328461</v>
      </c>
      <c r="AI91" s="202">
        <f>AH91</f>
        <v>215.710340328461</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1625.437279348739</v>
      </c>
      <c r="Z92" s="202">
        <f>Y92</f>
        <v>1625.437279348739</v>
      </c>
      <c r="AA92" s="202">
        <f>Z92</f>
        <v>1625.437279348739</v>
      </c>
      <c r="AB92" s="202">
        <f>AA92</f>
        <v>1625.437279348739</v>
      </c>
      <c r="AC92" s="202">
        <f>AB92</f>
        <v>1625.437279348739</v>
      </c>
      <c r="AD92" s="202">
        <f>AC92</f>
        <v>1625.437279348739</v>
      </c>
      <c r="AE92" s="202">
        <f>AD92</f>
        <v>1625.437279348739</v>
      </c>
      <c r="AF92" s="202">
        <f>AE92</f>
        <v>1625.437279348739</v>
      </c>
      <c r="AG92" s="202">
        <f>AF92</f>
        <v>1625.437279348739</v>
      </c>
      <c r="AH92" s="202">
        <f>AG92</f>
        <v>1625.437279348739</v>
      </c>
      <c r="AI92" s="202">
        <f>AH92</f>
        <v>1625.437279348739</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617.9380364033416</v>
      </c>
      <c r="Z93" s="202">
        <f>Y93</f>
        <v>617.9380364033416</v>
      </c>
      <c r="AA93" s="202">
        <f>Z93</f>
        <v>617.9380364033416</v>
      </c>
      <c r="AB93" s="202">
        <f>AA93</f>
        <v>617.9380364033416</v>
      </c>
      <c r="AC93" s="202">
        <f>AB93</f>
        <v>617.9380364033416</v>
      </c>
      <c r="AD93" s="202">
        <f>AC93</f>
        <v>617.9380364033416</v>
      </c>
      <c r="AE93" s="202">
        <f>AD93</f>
        <v>617.9380364033416</v>
      </c>
      <c r="AF93" s="202">
        <f>AE93</f>
        <v>617.9380364033416</v>
      </c>
      <c r="AG93" s="202">
        <f>AF93</f>
        <v>617.9380364033416</v>
      </c>
      <c r="AH93" s="202">
        <f>AG93</f>
        <v>617.9380364033416</v>
      </c>
      <c r="AI93" s="202">
        <f>AH93</f>
        <v>617.9380364033416</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207.06182271591146</v>
      </c>
      <c r="Z94" s="202">
        <f>Y94</f>
        <v>207.06182271591146</v>
      </c>
      <c r="AA94" s="202">
        <f>Z94</f>
        <v>207.06182271591146</v>
      </c>
      <c r="AB94" s="202">
        <f>AA94</f>
        <v>207.06182271591146</v>
      </c>
      <c r="AC94" s="202">
        <f>AB94</f>
        <v>207.06182271591146</v>
      </c>
      <c r="AD94" s="202">
        <f>AC94</f>
        <v>207.06182271591146</v>
      </c>
      <c r="AE94" s="202">
        <f>AD94</f>
        <v>207.06182271591146</v>
      </c>
      <c r="AF94" s="202">
        <f>AE94</f>
        <v>207.06182271591146</v>
      </c>
      <c r="AG94" s="202">
        <f>AF94</f>
        <v>207.06182271591146</v>
      </c>
      <c r="AH94" s="202">
        <f>AG94</f>
        <v>207.06182271591146</v>
      </c>
      <c r="AI94" s="202">
        <f>AH94</f>
        <v>207.06182271591146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2742.634589083682</v>
      </c>
      <c r="Z95" s="202">
        <f>Y95</f>
        <v>2742.634589083682</v>
      </c>
      <c r="AA95" s="202">
        <f>Z95</f>
        <v>2742.634589083682</v>
      </c>
      <c r="AB95" s="202">
        <f>AA95</f>
        <v>2742.634589083682</v>
      </c>
      <c r="AC95" s="202">
        <f>AB95</f>
        <v>2742.634589083682</v>
      </c>
      <c r="AD95" s="202">
        <f>AC95</f>
        <v>2742.634589083682</v>
      </c>
      <c r="AE95" s="202">
        <f>AD95</f>
        <v>2742.634589083682</v>
      </c>
      <c r="AF95" s="202">
        <f>AE95</f>
        <v>2742.634589083682</v>
      </c>
      <c r="AG95" s="202">
        <f>AF95</f>
        <v>2742.634589083682</v>
      </c>
      <c r="AH95" s="202">
        <f>AG95</f>
        <v>2742.634589083682</v>
      </c>
      <c r="AI95" s="202">
        <f>AH95</f>
        <v>2742.634589083682</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778.1856211058534</v>
      </c>
      <c r="M96" s="202">
        <f>L96</f>
        <v>778.1856211058534</v>
      </c>
      <c r="N96" s="202">
        <f>M96</f>
        <v>778.1856211058534</v>
      </c>
      <c r="O96" s="202">
        <f>N96</f>
        <v>778.1856211058534</v>
      </c>
      <c r="P96" s="202">
        <f>O96</f>
        <v>778.1856211058534</v>
      </c>
      <c r="Q96" s="202">
        <f>P96</f>
        <v>778.1856211058534</v>
      </c>
      <c r="R96" s="202">
        <f>Q96</f>
        <v>778.1856211058534</v>
      </c>
      <c r="S96" s="202">
        <f>R96</f>
        <v>778.1856211058534</v>
      </c>
      <c r="T96" s="202">
        <f>S96</f>
        <v>778.1856211058534</v>
      </c>
      <c r="U96" s="202">
        <f>T96</f>
        <v>778.1856211058534</v>
      </c>
      <c r="V96" s="202">
        <f>U96</f>
        <v>778.1856211058534</v>
      </c>
      <c r="W96" s="207" t="str">
        <f>IF(X$5=K$5,SUM(Y96:AI96)-SUM(L96:V96),"")</f>
        <v/>
      </c>
      <c r="X96" s="9" t="str">
        <f>LOWER(CtryCode)&amp;".distn."&amp;$A96&amp;IF($B96="","","."&amp;$B96)&amp;IF($C96="","",".dec."&amp;$C96)&amp;"."&amp;X$5</f>
        <v>egy.distn.gspend.coa.2</v>
      </c>
      <c r="Y96" s="214">
        <f>SUMIF($D$73:$D$80,$B96,Y$73:Y$80)</f>
        <v>778.1856211058534</v>
      </c>
      <c r="Z96" s="202">
        <f>Y96</f>
        <v>778.1856211058534</v>
      </c>
      <c r="AA96" s="202">
        <f>Z96</f>
        <v>778.1856211058534</v>
      </c>
      <c r="AB96" s="202">
        <f>AA96</f>
        <v>778.1856211058534</v>
      </c>
      <c r="AC96" s="202">
        <f>AB96</f>
        <v>778.1856211058534</v>
      </c>
      <c r="AD96" s="202">
        <f>AC96</f>
        <v>778.1856211058534</v>
      </c>
      <c r="AE96" s="202">
        <f>AD96</f>
        <v>778.1856211058534</v>
      </c>
      <c r="AF96" s="202">
        <f>AE96</f>
        <v>778.1856211058534</v>
      </c>
      <c r="AG96" s="202">
        <f>AF96</f>
        <v>778.1856211058534</v>
      </c>
      <c r="AH96" s="202">
        <f>AG96</f>
        <v>778.1856211058534</v>
      </c>
      <c r="AI96" s="202">
        <f>AH96</f>
        <v>778.1856211058534</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10352.34565464786</v>
      </c>
      <c r="M97" s="202">
        <f>L97</f>
        <v>10352.34565464786</v>
      </c>
      <c r="N97" s="202">
        <f>M97</f>
        <v>10352.34565464786</v>
      </c>
      <c r="O97" s="202">
        <f>N97</f>
        <v>10352.34565464786</v>
      </c>
      <c r="P97" s="202">
        <f>O97</f>
        <v>10352.34565464786</v>
      </c>
      <c r="Q97" s="202">
        <f>P97</f>
        <v>10352.34565464786</v>
      </c>
      <c r="R97" s="202">
        <f>Q97</f>
        <v>10352.34565464786</v>
      </c>
      <c r="S97" s="202">
        <f>R97</f>
        <v>10352.34565464786</v>
      </c>
      <c r="T97" s="202">
        <f>S97</f>
        <v>10352.34565464786</v>
      </c>
      <c r="U97" s="202">
        <f>T97</f>
        <v>10352.34565464786</v>
      </c>
      <c r="V97" s="202">
        <f>U97</f>
        <v>10352.34565464786</v>
      </c>
      <c r="W97" s="207" t="str">
        <f>IF(X$5=K$5,SUM(Y97:AI97)-SUM(L97:V97),"")</f>
        <v/>
      </c>
      <c r="X97" s="9" t="str">
        <f>LOWER(CtryCode)&amp;".distn."&amp;$A97&amp;IF($B97="","","."&amp;$B97)&amp;IF($C97="","",".dec."&amp;$C97)&amp;"."&amp;X$5</f>
        <v>egy.distn.gspend.ely.2</v>
      </c>
      <c r="Y97" s="214">
        <f>SUMIF($D$73:$D$80,$B97,Y$73:Y$80)</f>
        <v>10352.34565464786</v>
      </c>
      <c r="Z97" s="202">
        <f>Y97</f>
        <v>10352.34565464786</v>
      </c>
      <c r="AA97" s="202">
        <f>Z97</f>
        <v>10352.34565464786</v>
      </c>
      <c r="AB97" s="202">
        <f>AA97</f>
        <v>10352.34565464786</v>
      </c>
      <c r="AC97" s="202">
        <f>AB97</f>
        <v>10352.34565464786</v>
      </c>
      <c r="AD97" s="202">
        <f>AC97</f>
        <v>10352.34565464786</v>
      </c>
      <c r="AE97" s="202">
        <f>AD97</f>
        <v>10352.34565464786</v>
      </c>
      <c r="AF97" s="202">
        <f>AE97</f>
        <v>10352.34565464786</v>
      </c>
      <c r="AG97" s="202">
        <f>AF97</f>
        <v>10352.34565464786</v>
      </c>
      <c r="AH97" s="202">
        <f>AG97</f>
        <v>10352.34565464786</v>
      </c>
      <c r="AI97" s="202">
        <f>AH97</f>
        <v>10352.34565464786</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2716.983758196126</v>
      </c>
      <c r="M98" s="202">
        <f>L98</f>
        <v>2716.983758196126</v>
      </c>
      <c r="N98" s="202">
        <f>M98</f>
        <v>2716.983758196126</v>
      </c>
      <c r="O98" s="202">
        <f>N98</f>
        <v>2716.983758196126</v>
      </c>
      <c r="P98" s="202">
        <f>O98</f>
        <v>2716.983758196126</v>
      </c>
      <c r="Q98" s="202">
        <f>P98</f>
        <v>2716.983758196126</v>
      </c>
      <c r="R98" s="202">
        <f>Q98</f>
        <v>2716.983758196126</v>
      </c>
      <c r="S98" s="202">
        <f>R98</f>
        <v>2716.983758196126</v>
      </c>
      <c r="T98" s="202">
        <f>S98</f>
        <v>2716.983758196126</v>
      </c>
      <c r="U98" s="202">
        <f>T98</f>
        <v>2716.983758196126</v>
      </c>
      <c r="V98" s="202">
        <f>U98</f>
        <v>2716.983758196126</v>
      </c>
      <c r="W98" s="207" t="str">
        <f>IF(X$5=K$5,SUM(Y98:AI98)-SUM(L98:V98),"")</f>
        <v/>
      </c>
      <c r="X98" s="9" t="str">
        <f>LOWER(CtryCode)&amp;".distn."&amp;$A98&amp;IF($B98="","","."&amp;$B98)&amp;IF($C98="","",".dec."&amp;$C98)&amp;"."&amp;X$5</f>
        <v>egy.distn.gspend.nga.2</v>
      </c>
      <c r="Y98" s="214">
        <f>SUMIF($D$73:$D$80,$B98,Y$73:Y$80)</f>
        <v>2716.983758196126</v>
      </c>
      <c r="Z98" s="202">
        <f>Y98</f>
        <v>2716.983758196126</v>
      </c>
      <c r="AA98" s="202">
        <f>Z98</f>
        <v>2716.983758196126</v>
      </c>
      <c r="AB98" s="202">
        <f>AA98</f>
        <v>2716.983758196126</v>
      </c>
      <c r="AC98" s="202">
        <f>AB98</f>
        <v>2716.983758196126</v>
      </c>
      <c r="AD98" s="202">
        <f>AC98</f>
        <v>2716.983758196126</v>
      </c>
      <c r="AE98" s="202">
        <f>AD98</f>
        <v>2716.983758196126</v>
      </c>
      <c r="AF98" s="202">
        <f>AE98</f>
        <v>2716.983758196126</v>
      </c>
      <c r="AG98" s="202">
        <f>AF98</f>
        <v>2716.983758196126</v>
      </c>
      <c r="AH98" s="202">
        <f>AG98</f>
        <v>2716.983758196126</v>
      </c>
      <c r="AI98" s="202">
        <f>AH98</f>
        <v>2716.983758196126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595.2305654257444</v>
      </c>
      <c r="M99" s="202">
        <f>L99</f>
        <v>595.2305654257444</v>
      </c>
      <c r="N99" s="202">
        <f>M99</f>
        <v>595.2305654257444</v>
      </c>
      <c r="O99" s="202">
        <f>N99</f>
        <v>595.2305654257444</v>
      </c>
      <c r="P99" s="202">
        <f>O99</f>
        <v>595.2305654257444</v>
      </c>
      <c r="Q99" s="202">
        <f>P99</f>
        <v>595.2305654257444</v>
      </c>
      <c r="R99" s="202">
        <f>Q99</f>
        <v>595.2305654257444</v>
      </c>
      <c r="S99" s="202">
        <f>R99</f>
        <v>595.2305654257444</v>
      </c>
      <c r="T99" s="202">
        <f>S99</f>
        <v>595.2305654257444</v>
      </c>
      <c r="U99" s="202">
        <f>T99</f>
        <v>595.2305654257444</v>
      </c>
      <c r="V99" s="202">
        <f>U99</f>
        <v>595.2305654257444</v>
      </c>
      <c r="W99" s="207" t="str">
        <f>IF(X$5=K$5,SUM(Y99:AI99)-SUM(L99:V99),"")</f>
        <v/>
      </c>
      <c r="X99" s="9" t="str">
        <f>LOWER(CtryCode)&amp;".distn."&amp;$A99&amp;IF($B99="","","."&amp;$B99)&amp;IF($C99="","",".dec."&amp;$C99)&amp;"."&amp;X$5</f>
        <v>egy.distn.gspend.oil.2</v>
      </c>
      <c r="Y99" s="214">
        <f>SUMIF($D$73:$D$80,$B99,Y$73:Y$80)</f>
        <v>595.2305654257444</v>
      </c>
      <c r="Z99" s="202">
        <f>Y99</f>
        <v>595.2305654257444</v>
      </c>
      <c r="AA99" s="202">
        <f>Z99</f>
        <v>595.2305654257444</v>
      </c>
      <c r="AB99" s="202">
        <f>AA99</f>
        <v>595.2305654257444</v>
      </c>
      <c r="AC99" s="202">
        <f>AB99</f>
        <v>595.2305654257444</v>
      </c>
      <c r="AD99" s="202">
        <f>AC99</f>
        <v>595.2305654257444</v>
      </c>
      <c r="AE99" s="202">
        <f>AD99</f>
        <v>595.2305654257444</v>
      </c>
      <c r="AF99" s="202">
        <f>AE99</f>
        <v>595.2305654257444</v>
      </c>
      <c r="AG99" s="202">
        <f>AF99</f>
        <v>595.2305654257444</v>
      </c>
      <c r="AH99" s="202">
        <f>AG99</f>
        <v>595.2305654257444</v>
      </c>
      <c r="AI99" s="202">
        <f>AH99</f>
        <v>595.2305654257444</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14091.104559114161</v>
      </c>
      <c r="M100" s="202">
        <f>L100</f>
        <v>14091.104559114161</v>
      </c>
      <c r="N100" s="202">
        <f>M100</f>
        <v>14091.104559114161</v>
      </c>
      <c r="O100" s="202">
        <f>N100</f>
        <v>14091.104559114161</v>
      </c>
      <c r="P100" s="202">
        <f>O100</f>
        <v>14091.104559114161</v>
      </c>
      <c r="Q100" s="202">
        <f>P100</f>
        <v>14091.104559114161</v>
      </c>
      <c r="R100" s="202">
        <f>Q100</f>
        <v>14091.104559114161</v>
      </c>
      <c r="S100" s="202">
        <f>R100</f>
        <v>14091.104559114161</v>
      </c>
      <c r="T100" s="202">
        <f>S100</f>
        <v>14091.104559114161</v>
      </c>
      <c r="U100" s="202">
        <f>T100</f>
        <v>14091.104559114161</v>
      </c>
      <c r="V100" s="202">
        <f>U100</f>
        <v>14091.104559114161</v>
      </c>
      <c r="W100" s="207" t="str">
        <f>IF(X$5=K$5,SUM(Y100:AI100)-SUM(L100:V100),"")</f>
        <v/>
      </c>
      <c r="X100" s="9" t="str">
        <f>LOWER(CtryCode)&amp;".distn."&amp;$A100&amp;IF($B100="","","."&amp;$B100)&amp;IF($C100="","",".dec."&amp;$C100)&amp;"."&amp;X$5</f>
        <v>egy.distn.gspend.p_c.2</v>
      </c>
      <c r="Y100" s="214">
        <f>SUMIF($D$73:$D$80,$B100,Y$73:Y$80)</f>
        <v>14091.104559114161</v>
      </c>
      <c r="Z100" s="202">
        <f>Y100</f>
        <v>14091.104559114161</v>
      </c>
      <c r="AA100" s="202">
        <f>Z100</f>
        <v>14091.104559114161</v>
      </c>
      <c r="AB100" s="202">
        <f>AA100</f>
        <v>14091.104559114161</v>
      </c>
      <c r="AC100" s="202">
        <f>AB100</f>
        <v>14091.104559114161</v>
      </c>
      <c r="AD100" s="202">
        <f>AC100</f>
        <v>14091.104559114161</v>
      </c>
      <c r="AE100" s="202">
        <f>AD100</f>
        <v>14091.104559114161</v>
      </c>
      <c r="AF100" s="202">
        <f>AE100</f>
        <v>14091.104559114161</v>
      </c>
      <c r="AG100" s="202">
        <f>AF100</f>
        <v>14091.104559114161</v>
      </c>
      <c r="AH100" s="202">
        <f>AG100</f>
        <v>14091.104559114161</v>
      </c>
      <c r="AI100" s="202">
        <f>AH100</f>
        <v>14091.104559114161</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4536.891030792704</v>
      </c>
      <c r="M101" s="202">
        <f>L101</f>
        <v>4536.891030792704</v>
      </c>
      <c r="N101" s="202">
        <f>M101</f>
        <v>4536.891030792704</v>
      </c>
      <c r="O101" s="202">
        <f>N101</f>
        <v>4536.891030792704</v>
      </c>
      <c r="P101" s="202">
        <f>O101</f>
        <v>4536.891030792704</v>
      </c>
      <c r="Q101" s="202">
        <f>P101</f>
        <v>4536.891030792704</v>
      </c>
      <c r="R101" s="202">
        <f>Q101</f>
        <v>4536.891030792704</v>
      </c>
      <c r="S101" s="202">
        <f>R101</f>
        <v>4536.891030792704</v>
      </c>
      <c r="T101" s="202">
        <f>S101</f>
        <v>4536.891030792704</v>
      </c>
      <c r="U101" s="202">
        <f>T101</f>
        <v>4536.891030792704</v>
      </c>
      <c r="V101" s="202">
        <f>U101</f>
        <v>4536.891030792704</v>
      </c>
      <c r="W101" s="207" t="str">
        <f>IF(X$5=K$5,SUM(Y101:AI101)-SUM(L101:V101),"")</f>
        <v/>
      </c>
      <c r="X101" s="9" t="str">
        <f>LOWER(CtryCode)&amp;".distn."&amp;$A101&amp;IF($B101="","","."&amp;$B101)&amp;IF($C101="","",".dec."&amp;$C101)&amp;"."&amp;X$5</f>
        <v>egy.distn.gtot.coa.2</v>
      </c>
      <c r="Y101" s="214">
        <f>INDEX(DIOTot,MATCH($B101,DIOTKey,0))</f>
        <v>4536.891030792704</v>
      </c>
      <c r="Z101" s="202">
        <f>Y101</f>
        <v>4536.891030792704</v>
      </c>
      <c r="AA101" s="202">
        <f>Z101</f>
        <v>4536.891030792704</v>
      </c>
      <c r="AB101" s="202">
        <f>AA101</f>
        <v>4536.891030792704</v>
      </c>
      <c r="AC101" s="202">
        <f>AB101</f>
        <v>4536.891030792704</v>
      </c>
      <c r="AD101" s="202">
        <f>AC101</f>
        <v>4536.891030792704</v>
      </c>
      <c r="AE101" s="202">
        <f>AD101</f>
        <v>4536.891030792704</v>
      </c>
      <c r="AF101" s="202">
        <f>AE101</f>
        <v>4536.891030792704</v>
      </c>
      <c r="AG101" s="202">
        <f>AF101</f>
        <v>4536.891030792704</v>
      </c>
      <c r="AH101" s="202">
        <f>AG101</f>
        <v>4536.891030792704</v>
      </c>
      <c r="AI101" s="202">
        <f>AH101</f>
        <v>4536.891030792704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33447.72780890642</v>
      </c>
      <c r="M102" s="202">
        <f>L102</f>
        <v>33447.72780890642</v>
      </c>
      <c r="N102" s="202">
        <f>M102</f>
        <v>33447.72780890642</v>
      </c>
      <c r="O102" s="202">
        <f>N102</f>
        <v>33447.72780890642</v>
      </c>
      <c r="P102" s="202">
        <f>O102</f>
        <v>33447.72780890642</v>
      </c>
      <c r="Q102" s="202">
        <f>P102</f>
        <v>33447.72780890642</v>
      </c>
      <c r="R102" s="202">
        <f>Q102</f>
        <v>33447.72780890642</v>
      </c>
      <c r="S102" s="202">
        <f>R102</f>
        <v>33447.72780890642</v>
      </c>
      <c r="T102" s="202">
        <f>S102</f>
        <v>33447.72780890642</v>
      </c>
      <c r="U102" s="202">
        <f>T102</f>
        <v>33447.72780890642</v>
      </c>
      <c r="V102" s="202">
        <f>U102</f>
        <v>33447.72780890642</v>
      </c>
      <c r="W102" s="207" t="str">
        <f>IF(X$5=K$5,SUM(Y102:AI102)-SUM(L102:V102),"")</f>
        <v/>
      </c>
      <c r="X102" s="9" t="str">
        <f>LOWER(CtryCode)&amp;".distn."&amp;$A102&amp;IF($B102="","","."&amp;$B102)&amp;IF($C102="","",".dec."&amp;$C102)&amp;"."&amp;X$5</f>
        <v>egy.distn.gtot.ely.2</v>
      </c>
      <c r="Y102" s="214">
        <f>INDEX(DIOTot,MATCH($B102,DIOTKey,0))</f>
        <v>33447.72780890642</v>
      </c>
      <c r="Z102" s="202">
        <f>Y102</f>
        <v>33447.72780890642</v>
      </c>
      <c r="AA102" s="202">
        <f>Z102</f>
        <v>33447.72780890642</v>
      </c>
      <c r="AB102" s="202">
        <f>AA102</f>
        <v>33447.72780890642</v>
      </c>
      <c r="AC102" s="202">
        <f>AB102</f>
        <v>33447.72780890642</v>
      </c>
      <c r="AD102" s="202">
        <f>AC102</f>
        <v>33447.72780890642</v>
      </c>
      <c r="AE102" s="202">
        <f>AD102</f>
        <v>33447.72780890642</v>
      </c>
      <c r="AF102" s="202">
        <f>AE102</f>
        <v>33447.72780890642</v>
      </c>
      <c r="AG102" s="202">
        <f>AF102</f>
        <v>33447.72780890642</v>
      </c>
      <c r="AH102" s="202">
        <f>AG102</f>
        <v>33447.72780890642</v>
      </c>
      <c r="AI102" s="202">
        <f>AH102</f>
        <v>33447.72780890642</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11798.433973155421</v>
      </c>
      <c r="M103" s="202">
        <f>L103</f>
        <v>11798.433973155421</v>
      </c>
      <c r="N103" s="202">
        <f>M103</f>
        <v>11798.433973155421</v>
      </c>
      <c r="O103" s="202">
        <f>N103</f>
        <v>11798.433973155421</v>
      </c>
      <c r="P103" s="202">
        <f>O103</f>
        <v>11798.433973155421</v>
      </c>
      <c r="Q103" s="202">
        <f>P103</f>
        <v>11798.433973155421</v>
      </c>
      <c r="R103" s="202">
        <f>Q103</f>
        <v>11798.433973155421</v>
      </c>
      <c r="S103" s="202">
        <f>R103</f>
        <v>11798.433973155421</v>
      </c>
      <c r="T103" s="202">
        <f>S103</f>
        <v>11798.433973155421</v>
      </c>
      <c r="U103" s="202">
        <f>T103</f>
        <v>11798.433973155421</v>
      </c>
      <c r="V103" s="202">
        <f>U103</f>
        <v>11798.433973155421</v>
      </c>
      <c r="W103" s="207" t="str">
        <f>IF(X$5=K$5,SUM(Y103:AI103)-SUM(L103:V103),"")</f>
        <v/>
      </c>
      <c r="X103" s="9" t="str">
        <f>LOWER(CtryCode)&amp;".distn."&amp;$A103&amp;IF($B103="","","."&amp;$B103)&amp;IF($C103="","",".dec."&amp;$C103)&amp;"."&amp;X$5</f>
        <v>egy.distn.gtot.nga.2</v>
      </c>
      <c r="Y103" s="214">
        <f>INDEX(DIOTot,MATCH($B103,DIOTKey,0))</f>
        <v>11798.433973155421</v>
      </c>
      <c r="Z103" s="202">
        <f>Y103</f>
        <v>11798.433973155421</v>
      </c>
      <c r="AA103" s="202">
        <f>Z103</f>
        <v>11798.433973155421</v>
      </c>
      <c r="AB103" s="202">
        <f>AA103</f>
        <v>11798.433973155421</v>
      </c>
      <c r="AC103" s="202">
        <f>AB103</f>
        <v>11798.433973155421</v>
      </c>
      <c r="AD103" s="202">
        <f>AC103</f>
        <v>11798.433973155421</v>
      </c>
      <c r="AE103" s="202">
        <f>AD103</f>
        <v>11798.433973155421</v>
      </c>
      <c r="AF103" s="202">
        <f>AE103</f>
        <v>11798.433973155421</v>
      </c>
      <c r="AG103" s="202">
        <f>AF103</f>
        <v>11798.433973155421</v>
      </c>
      <c r="AH103" s="202">
        <f>AG103</f>
        <v>11798.433973155421</v>
      </c>
      <c r="AI103" s="202">
        <f>AH103</f>
        <v>11798.433973155421</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74758.30848596065</v>
      </c>
      <c r="M104" s="202">
        <f>L104</f>
        <v>74758.30848596065</v>
      </c>
      <c r="N104" s="202">
        <f>M104</f>
        <v>74758.30848596065</v>
      </c>
      <c r="O104" s="202">
        <f>N104</f>
        <v>74758.30848596065</v>
      </c>
      <c r="P104" s="202">
        <f>O104</f>
        <v>74758.30848596065</v>
      </c>
      <c r="Q104" s="202">
        <f>P104</f>
        <v>74758.30848596065</v>
      </c>
      <c r="R104" s="202">
        <f>Q104</f>
        <v>74758.30848596065</v>
      </c>
      <c r="S104" s="202">
        <f>R104</f>
        <v>74758.30848596065</v>
      </c>
      <c r="T104" s="202">
        <f>S104</f>
        <v>74758.30848596065</v>
      </c>
      <c r="U104" s="202">
        <f>T104</f>
        <v>74758.30848596065</v>
      </c>
      <c r="V104" s="202">
        <f>U104</f>
        <v>74758.30848596065</v>
      </c>
      <c r="W104" s="207" t="str">
        <f>IF(X$5=K$5,SUM(Y104:AI104)-SUM(L104:V104),"")</f>
        <v/>
      </c>
      <c r="X104" s="9" t="str">
        <f>LOWER(CtryCode)&amp;".distn."&amp;$A104&amp;IF($B104="","","."&amp;$B104)&amp;IF($C104="","",".dec."&amp;$C104)&amp;"."&amp;X$5</f>
        <v>egy.distn.gtot.oil.2</v>
      </c>
      <c r="Y104" s="214">
        <f>INDEX(DIOTot,MATCH($B104,DIOTKey,0))</f>
        <v>74758.30848596065</v>
      </c>
      <c r="Z104" s="202">
        <f>Y104</f>
        <v>74758.30848596065</v>
      </c>
      <c r="AA104" s="202">
        <f>Z104</f>
        <v>74758.30848596065</v>
      </c>
      <c r="AB104" s="202">
        <f>AA104</f>
        <v>74758.30848596065</v>
      </c>
      <c r="AC104" s="202">
        <f>AB104</f>
        <v>74758.30848596065</v>
      </c>
      <c r="AD104" s="202">
        <f>AC104</f>
        <v>74758.30848596065</v>
      </c>
      <c r="AE104" s="202">
        <f>AD104</f>
        <v>74758.30848596065</v>
      </c>
      <c r="AF104" s="202">
        <f>AE104</f>
        <v>74758.30848596065</v>
      </c>
      <c r="AG104" s="202">
        <f>AF104</f>
        <v>74758.30848596065</v>
      </c>
      <c r="AH104" s="202">
        <f>AG104</f>
        <v>74758.30848596065</v>
      </c>
      <c r="AI104" s="202">
        <f>AH104</f>
        <v>74758.30848596065</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137702.83258765674</v>
      </c>
      <c r="M105" s="202">
        <f>L105</f>
        <v>137702.83258765674</v>
      </c>
      <c r="N105" s="202">
        <f>M105</f>
        <v>137702.83258765674</v>
      </c>
      <c r="O105" s="202">
        <f>N105</f>
        <v>137702.83258765674</v>
      </c>
      <c r="P105" s="202">
        <f>O105</f>
        <v>137702.83258765674</v>
      </c>
      <c r="Q105" s="202">
        <f>P105</f>
        <v>137702.83258765674</v>
      </c>
      <c r="R105" s="202">
        <f>Q105</f>
        <v>137702.83258765674</v>
      </c>
      <c r="S105" s="202">
        <f>R105</f>
        <v>137702.83258765674</v>
      </c>
      <c r="T105" s="202">
        <f>S105</f>
        <v>137702.83258765674</v>
      </c>
      <c r="U105" s="202">
        <f>T105</f>
        <v>137702.83258765674</v>
      </c>
      <c r="V105" s="202">
        <f>U105</f>
        <v>137702.83258765674</v>
      </c>
      <c r="W105" s="207" t="str">
        <f>IF(X$5=K$5,SUM(Y105:AI105)-SUM(L105:V105),"")</f>
        <v/>
      </c>
      <c r="X105" s="9" t="str">
        <f>LOWER(CtryCode)&amp;".distn."&amp;$A105&amp;IF($B105="","","."&amp;$B105)&amp;IF($C105="","",".dec."&amp;$C105)&amp;"."&amp;X$5</f>
        <v>egy.distn.gtot.p_c.2</v>
      </c>
      <c r="Y105" s="214">
        <f>INDEX(DIOTot,MATCH($B105,DIOTKey,0))</f>
        <v>137702.83258765674</v>
      </c>
      <c r="Z105" s="202">
        <f>Y105</f>
        <v>137702.83258765674</v>
      </c>
      <c r="AA105" s="202">
        <f>Z105</f>
        <v>137702.83258765674</v>
      </c>
      <c r="AB105" s="202">
        <f>AA105</f>
        <v>137702.83258765674</v>
      </c>
      <c r="AC105" s="202">
        <f>AB105</f>
        <v>137702.83258765674</v>
      </c>
      <c r="AD105" s="202">
        <f>AC105</f>
        <v>137702.83258765674</v>
      </c>
      <c r="AE105" s="202">
        <f>AD105</f>
        <v>137702.83258765674</v>
      </c>
      <c r="AF105" s="202">
        <f>AE105</f>
        <v>137702.83258765674</v>
      </c>
      <c r="AG105" s="202">
        <f>AF105</f>
        <v>137702.83258765674</v>
      </c>
      <c r="AH105" s="202">
        <f>AG105</f>
        <v>137702.83258765674</v>
      </c>
      <c r="AI105" s="202">
        <f>AH105</f>
        <v>137702.83258765674</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0.04754584998061353</v>
      </c>
      <c r="Z106" s="203">
        <f>Y106</f>
        <v>0.04754584998061353</v>
      </c>
      <c r="AA106" s="203">
        <f>Z106</f>
        <v>0.04754584998061353</v>
      </c>
      <c r="AB106" s="203">
        <f>AA106</f>
        <v>0.04754584998061353</v>
      </c>
      <c r="AC106" s="203">
        <f>AB106</f>
        <v>0.04754584998061353</v>
      </c>
      <c r="AD106" s="203">
        <f>AC106</f>
        <v>0.04754584998061353</v>
      </c>
      <c r="AE106" s="203">
        <f>AD106</f>
        <v>0.04754584998061353</v>
      </c>
      <c r="AF106" s="203">
        <f>AE106</f>
        <v>0.04754584998061353</v>
      </c>
      <c r="AG106" s="203">
        <f>AF106</f>
        <v>0.04754584998061353</v>
      </c>
      <c r="AH106" s="203">
        <f>AG106</f>
        <v>0.04754584998061353</v>
      </c>
      <c r="AI106" s="203">
        <f>AH106</f>
        <v>0.04754584998061353</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0.048596343782608735</v>
      </c>
      <c r="Z107" s="203">
        <f>Y107</f>
        <v>0.048596343782608735</v>
      </c>
      <c r="AA107" s="203">
        <f>Z107</f>
        <v>0.048596343782608735</v>
      </c>
      <c r="AB107" s="203">
        <f>AA107</f>
        <v>0.048596343782608735</v>
      </c>
      <c r="AC107" s="203">
        <f>AB107</f>
        <v>0.048596343782608735</v>
      </c>
      <c r="AD107" s="203">
        <f>AC107</f>
        <v>0.048596343782608735</v>
      </c>
      <c r="AE107" s="203">
        <f>AD107</f>
        <v>0.048596343782608735</v>
      </c>
      <c r="AF107" s="203">
        <f>AE107</f>
        <v>0.048596343782608735</v>
      </c>
      <c r="AG107" s="203">
        <f>AF107</f>
        <v>0.048596343782608735</v>
      </c>
      <c r="AH107" s="203">
        <f>AG107</f>
        <v>0.048596343782608735</v>
      </c>
      <c r="AI107" s="203">
        <f>AH107</f>
        <v>0.048596343782608735</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0.05237458105112214</v>
      </c>
      <c r="Z108" s="203">
        <f>Y108</f>
        <v>0.05237458105112214</v>
      </c>
      <c r="AA108" s="203">
        <f>Z108</f>
        <v>0.05237458105112214</v>
      </c>
      <c r="AB108" s="203">
        <f>AA108</f>
        <v>0.05237458105112214</v>
      </c>
      <c r="AC108" s="203">
        <f>AB108</f>
        <v>0.05237458105112214</v>
      </c>
      <c r="AD108" s="203">
        <f>AC108</f>
        <v>0.05237458105112214</v>
      </c>
      <c r="AE108" s="203">
        <f>AD108</f>
        <v>0.05237458105112214</v>
      </c>
      <c r="AF108" s="203">
        <f>AE108</f>
        <v>0.05237458105112214</v>
      </c>
      <c r="AG108" s="203">
        <f>AF108</f>
        <v>0.05237458105112214</v>
      </c>
      <c r="AH108" s="203">
        <f>AG108</f>
        <v>0.05237458105112214</v>
      </c>
      <c r="AI108" s="203">
        <f>AH108</f>
        <v>0.05237458105112214</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0.0027697499703968954</v>
      </c>
      <c r="Z109" s="203">
        <f>Y109</f>
        <v>0.0027697499703968954</v>
      </c>
      <c r="AA109" s="203">
        <f>Z109</f>
        <v>0.0027697499703968954</v>
      </c>
      <c r="AB109" s="203">
        <f>AA109</f>
        <v>0.0027697499703968954</v>
      </c>
      <c r="AC109" s="203">
        <f>AB109</f>
        <v>0.0027697499703968954</v>
      </c>
      <c r="AD109" s="203">
        <f>AC109</f>
        <v>0.0027697499703968954</v>
      </c>
      <c r="AE109" s="203">
        <f>AD109</f>
        <v>0.0027697499703968954</v>
      </c>
      <c r="AF109" s="203">
        <f>AE109</f>
        <v>0.0027697499703968954</v>
      </c>
      <c r="AG109" s="203">
        <f>AF109</f>
        <v>0.0027697499703968954</v>
      </c>
      <c r="AH109" s="203">
        <f>AG109</f>
        <v>0.0027697499703968954</v>
      </c>
      <c r="AI109" s="203">
        <f>AH109</f>
        <v>0.0027697499703968954</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0.019917052812532508</v>
      </c>
      <c r="Z110" s="203">
        <f>Y110</f>
        <v>0.019917052812532508</v>
      </c>
      <c r="AA110" s="203">
        <f>Z110</f>
        <v>0.019917052812532508</v>
      </c>
      <c r="AB110" s="203">
        <f>AA110</f>
        <v>0.019917052812532508</v>
      </c>
      <c r="AC110" s="203">
        <f>AB110</f>
        <v>0.019917052812532508</v>
      </c>
      <c r="AD110" s="203">
        <f>AC110</f>
        <v>0.019917052812532508</v>
      </c>
      <c r="AE110" s="203">
        <f>AD110</f>
        <v>0.019917052812532508</v>
      </c>
      <c r="AF110" s="203">
        <f>AE110</f>
        <v>0.019917052812532508</v>
      </c>
      <c r="AG110" s="203">
        <f>AF110</f>
        <v>0.019917052812532508</v>
      </c>
      <c r="AH110" s="203">
        <f>AG110</f>
        <v>0.019917052812532508</v>
      </c>
      <c r="AI110" s="203">
        <f>AH110</f>
        <v>0.019917052812532508</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0.002765537075890028</v>
      </c>
      <c r="Z113" s="203">
        <f>Y113</f>
        <v>0.002765537075890028</v>
      </c>
      <c r="AA113" s="203">
        <f>Z113</f>
        <v>0.002765537075890028</v>
      </c>
      <c r="AB113" s="203">
        <f>AA113</f>
        <v>0.002765537075890028</v>
      </c>
      <c r="AC113" s="203">
        <f>AB113</f>
        <v>0.002765537075890028</v>
      </c>
      <c r="AD113" s="203">
        <f>AC113</f>
        <v>0.002765537075890028</v>
      </c>
      <c r="AE113" s="203">
        <f>AD113</f>
        <v>0.002765537075890028</v>
      </c>
      <c r="AF113" s="203">
        <f>AE113</f>
        <v>0.002765537075890028</v>
      </c>
      <c r="AG113" s="203">
        <f>AF113</f>
        <v>0.002765537075890028</v>
      </c>
      <c r="AH113" s="203">
        <f>AG113</f>
        <v>0.002765537075890028</v>
      </c>
      <c r="AI113" s="203">
        <f>AH113</f>
        <v>0.002765537075890028</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0.006037513857369496</v>
      </c>
      <c r="Z114" s="203">
        <f>Y114</f>
        <v>0.006037513857369496</v>
      </c>
      <c r="AA114" s="203">
        <f>Z114</f>
        <v>0.006037513857369496</v>
      </c>
      <c r="AB114" s="203">
        <f>AA114</f>
        <v>0.006037513857369496</v>
      </c>
      <c r="AC114" s="203">
        <f>AB114</f>
        <v>0.006037513857369496</v>
      </c>
      <c r="AD114" s="203">
        <f>AC114</f>
        <v>0.006037513857369496</v>
      </c>
      <c r="AE114" s="203">
        <f>AD114</f>
        <v>0.006037513857369496</v>
      </c>
      <c r="AF114" s="203">
        <f>AE114</f>
        <v>0.006037513857369496</v>
      </c>
      <c r="AG114" s="203">
        <f>AF114</f>
        <v>0.006037513857369496</v>
      </c>
      <c r="AH114" s="203">
        <f>AG114</f>
        <v>0.006037513857369496</v>
      </c>
      <c r="AI114" s="203">
        <f>AH114</f>
        <v>0.006037513857369496</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0.001127039573457341</v>
      </c>
      <c r="Z115" s="203">
        <f>Y115</f>
        <v>0.001127039573457341</v>
      </c>
      <c r="AA115" s="203">
        <f>Z115</f>
        <v>0.001127039573457341</v>
      </c>
      <c r="AB115" s="203">
        <f>AA115</f>
        <v>0.001127039573457341</v>
      </c>
      <c r="AC115" s="203">
        <f>AB115</f>
        <v>0.001127039573457341</v>
      </c>
      <c r="AD115" s="203">
        <f>AC115</f>
        <v>0.001127039573457341</v>
      </c>
      <c r="AE115" s="203">
        <f>AD115</f>
        <v>0.001127039573457341</v>
      </c>
      <c r="AF115" s="203">
        <f>AE115</f>
        <v>0.001127039573457341</v>
      </c>
      <c r="AG115" s="203">
        <f>AF115</f>
        <v>0.001127039573457341</v>
      </c>
      <c r="AH115" s="203">
        <f>AG115</f>
        <v>0.001127039573457341</v>
      </c>
      <c r="AI115" s="203">
        <f>AH115</f>
        <v>0.001127039573457341</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0.0004259004335551858</v>
      </c>
      <c r="Z116" s="203">
        <f>Y116</f>
        <v>0.0004259004335551858</v>
      </c>
      <c r="AA116" s="203">
        <f>Z116</f>
        <v>0.0004259004335551858</v>
      </c>
      <c r="AB116" s="203">
        <f>AA116</f>
        <v>0.0004259004335551858</v>
      </c>
      <c r="AC116" s="203">
        <f>AB116</f>
        <v>0.0004259004335551858</v>
      </c>
      <c r="AD116" s="203">
        <f>AC116</f>
        <v>0.0004259004335551858</v>
      </c>
      <c r="AE116" s="203">
        <f>AD116</f>
        <v>0.0004259004335551858</v>
      </c>
      <c r="AF116" s="203">
        <f>AE116</f>
        <v>0.0004259004335551858</v>
      </c>
      <c r="AG116" s="203">
        <f>AF116</f>
        <v>0.0004259004335551858</v>
      </c>
      <c r="AH116" s="203">
        <f>AG116</f>
        <v>0.0004259004335551858</v>
      </c>
      <c r="AI116" s="203">
        <f>AH116</f>
        <v>0.0004259004335551858</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0.0010212791172932486</v>
      </c>
      <c r="Z117" s="203">
        <f>Y117</f>
        <v>0.0010212791172932486</v>
      </c>
      <c r="AA117" s="203">
        <f>Z117</f>
        <v>0.0010212791172932486</v>
      </c>
      <c r="AB117" s="203">
        <f>AA117</f>
        <v>0.0010212791172932486</v>
      </c>
      <c r="AC117" s="203">
        <f>AB117</f>
        <v>0.0010212791172932486</v>
      </c>
      <c r="AD117" s="203">
        <f>AC117</f>
        <v>0.0010212791172932486</v>
      </c>
      <c r="AE117" s="203">
        <f>AD117</f>
        <v>0.0010212791172932486</v>
      </c>
      <c r="AF117" s="203">
        <f>AE117</f>
        <v>0.0010212791172932486</v>
      </c>
      <c r="AG117" s="203">
        <f>AF117</f>
        <v>0.0010212791172932486</v>
      </c>
      <c r="AH117" s="203">
        <f>AG117</f>
        <v>0.0010212791172932486</v>
      </c>
      <c r="AI117" s="203">
        <f>AH117</f>
        <v>0.0010212791172932486</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0.0011484804172207457</v>
      </c>
      <c r="Z118" s="203">
        <f>Y118</f>
        <v>0.0011484804172207457</v>
      </c>
      <c r="AA118" s="203">
        <f>Z118</f>
        <v>0.0011484804172207457</v>
      </c>
      <c r="AB118" s="203">
        <f>AA118</f>
        <v>0.0011484804172207457</v>
      </c>
      <c r="AC118" s="203">
        <f>AB118</f>
        <v>0.0011484804172207457</v>
      </c>
      <c r="AD118" s="203">
        <f>AC118</f>
        <v>0.0011484804172207457</v>
      </c>
      <c r="AE118" s="203">
        <f>AD118</f>
        <v>0.0011484804172207457</v>
      </c>
      <c r="AF118" s="203">
        <f>AE118</f>
        <v>0.0011484804172207457</v>
      </c>
      <c r="AG118" s="203">
        <f>AF118</f>
        <v>0.0011484804172207457</v>
      </c>
      <c r="AH118" s="203">
        <f>AG118</f>
        <v>0.0011484804172207457</v>
      </c>
      <c r="AI118" s="203">
        <f>AH118</f>
        <v>0.0011484804172207457</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0.001217719765046205</v>
      </c>
      <c r="Z119" s="203">
        <f>Y119</f>
        <v>0.001217719765046205</v>
      </c>
      <c r="AA119" s="203">
        <f>Z119</f>
        <v>0.001217719765046205</v>
      </c>
      <c r="AB119" s="203">
        <f>AA119</f>
        <v>0.001217719765046205</v>
      </c>
      <c r="AC119" s="203">
        <f>AB119</f>
        <v>0.001217719765046205</v>
      </c>
      <c r="AD119" s="203">
        <f>AC119</f>
        <v>0.001217719765046205</v>
      </c>
      <c r="AE119" s="203">
        <f>AD119</f>
        <v>0.001217719765046205</v>
      </c>
      <c r="AF119" s="203">
        <f>AE119</f>
        <v>0.001217719765046205</v>
      </c>
      <c r="AG119" s="203">
        <f>AF119</f>
        <v>0.001217719765046205</v>
      </c>
      <c r="AH119" s="203">
        <f>AG119</f>
        <v>0.001217719765046205</v>
      </c>
      <c r="AI119" s="203">
        <f>AH119</f>
        <v>0.001217719765046205</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0.0009487877532564947</v>
      </c>
      <c r="Z120" s="203">
        <f>Y120</f>
        <v>0.0009487877532564947</v>
      </c>
      <c r="AA120" s="203">
        <f>Z120</f>
        <v>0.0009487877532564947</v>
      </c>
      <c r="AB120" s="203">
        <f>AA120</f>
        <v>0.0009487877532564947</v>
      </c>
      <c r="AC120" s="203">
        <f>AB120</f>
        <v>0.0009487877532564947</v>
      </c>
      <c r="AD120" s="203">
        <f>AC120</f>
        <v>0.0009487877532564947</v>
      </c>
      <c r="AE120" s="203">
        <f>AD120</f>
        <v>0.0009487877532564947</v>
      </c>
      <c r="AF120" s="203">
        <f>AE120</f>
        <v>0.0009487877532564947</v>
      </c>
      <c r="AG120" s="203">
        <f>AF120</f>
        <v>0.0009487877532564947</v>
      </c>
      <c r="AH120" s="203">
        <f>AG120</f>
        <v>0.0009487877532564947</v>
      </c>
      <c r="AI120" s="203">
        <f>AH120</f>
        <v>0.0009487877532564947</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0.000506127893458278</v>
      </c>
      <c r="Z121" s="203">
        <f>Y121</f>
        <v>0.000506127893458278</v>
      </c>
      <c r="AA121" s="203">
        <f>Z121</f>
        <v>0.000506127893458278</v>
      </c>
      <c r="AB121" s="203">
        <f>AA121</f>
        <v>0.000506127893458278</v>
      </c>
      <c r="AC121" s="203">
        <f>AB121</f>
        <v>0.000506127893458278</v>
      </c>
      <c r="AD121" s="203">
        <f>AC121</f>
        <v>0.000506127893458278</v>
      </c>
      <c r="AE121" s="203">
        <f>AD121</f>
        <v>0.000506127893458278</v>
      </c>
      <c r="AF121" s="203">
        <f>AE121</f>
        <v>0.000506127893458278</v>
      </c>
      <c r="AG121" s="203">
        <f>AF121</f>
        <v>0.000506127893458278</v>
      </c>
      <c r="AH121" s="203">
        <f>AG121</f>
        <v>0.000506127893458278</v>
      </c>
      <c r="AI121" s="203">
        <f>AH121</f>
        <v>0.000506127893458278</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0.0020276717007205285</v>
      </c>
      <c r="Z122" s="203">
        <f>Y122</f>
        <v>0.0020276717007205285</v>
      </c>
      <c r="AA122" s="203">
        <f>Z122</f>
        <v>0.0020276717007205285</v>
      </c>
      <c r="AB122" s="203">
        <f>AA122</f>
        <v>0.0020276717007205285</v>
      </c>
      <c r="AC122" s="203">
        <f>AB122</f>
        <v>0.0020276717007205285</v>
      </c>
      <c r="AD122" s="203">
        <f>AC122</f>
        <v>0.0020276717007205285</v>
      </c>
      <c r="AE122" s="203">
        <f>AD122</f>
        <v>0.0020276717007205285</v>
      </c>
      <c r="AF122" s="203">
        <f>AE122</f>
        <v>0.0020276717007205285</v>
      </c>
      <c r="AG122" s="203">
        <f>AF122</f>
        <v>0.0020276717007205285</v>
      </c>
      <c r="AH122" s="203">
        <f>AG122</f>
        <v>0.0020276717007205285</v>
      </c>
      <c r="AI122" s="203">
        <f>AH122</f>
        <v>0.0020276717007205285</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0.002203938616931878</v>
      </c>
      <c r="Z123" s="203">
        <f>Y123</f>
        <v>0.002203938616931878</v>
      </c>
      <c r="AA123" s="203">
        <f>Z123</f>
        <v>0.002203938616931878</v>
      </c>
      <c r="AB123" s="203">
        <f>AA123</f>
        <v>0.002203938616931878</v>
      </c>
      <c r="AC123" s="203">
        <f>AB123</f>
        <v>0.002203938616931878</v>
      </c>
      <c r="AD123" s="203">
        <f>AC123</f>
        <v>0.002203938616931878</v>
      </c>
      <c r="AE123" s="203">
        <f>AD123</f>
        <v>0.002203938616931878</v>
      </c>
      <c r="AF123" s="203">
        <f>AE123</f>
        <v>0.002203938616931878</v>
      </c>
      <c r="AG123" s="203">
        <f>AF123</f>
        <v>0.002203938616931878</v>
      </c>
      <c r="AH123" s="203">
        <f>AG123</f>
        <v>0.002203938616931878</v>
      </c>
      <c r="AI123" s="203">
        <f>AH123</f>
        <v>0.002203938616931878</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0.0009120909234372004</v>
      </c>
      <c r="Z124" s="203">
        <f>Y124</f>
        <v>0.0009120909234372004</v>
      </c>
      <c r="AA124" s="203">
        <f>Z124</f>
        <v>0.0009120909234372004</v>
      </c>
      <c r="AB124" s="203">
        <f>AA124</f>
        <v>0.0009120909234372004</v>
      </c>
      <c r="AC124" s="203">
        <f>AB124</f>
        <v>0.0009120909234372004</v>
      </c>
      <c r="AD124" s="203">
        <f>AC124</f>
        <v>0.0009120909234372004</v>
      </c>
      <c r="AE124" s="203">
        <f>AD124</f>
        <v>0.0009120909234372004</v>
      </c>
      <c r="AF124" s="203">
        <f>AE124</f>
        <v>0.0009120909234372004</v>
      </c>
      <c r="AG124" s="203">
        <f>AF124</f>
        <v>0.0009120909234372004</v>
      </c>
      <c r="AH124" s="203">
        <f>AG124</f>
        <v>0.0009120909234372004</v>
      </c>
      <c r="AI124" s="203">
        <f>AH124</f>
        <v>0.0009120909234372004</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0.001102212708014482</v>
      </c>
      <c r="Z125" s="203">
        <f>Y125</f>
        <v>0.001102212708014482</v>
      </c>
      <c r="AA125" s="203">
        <f>Z125</f>
        <v>0.001102212708014482</v>
      </c>
      <c r="AB125" s="203">
        <f>AA125</f>
        <v>0.001102212708014482</v>
      </c>
      <c r="AC125" s="203">
        <f>AB125</f>
        <v>0.001102212708014482</v>
      </c>
      <c r="AD125" s="203">
        <f>AC125</f>
        <v>0.001102212708014482</v>
      </c>
      <c r="AE125" s="203">
        <f>AD125</f>
        <v>0.001102212708014482</v>
      </c>
      <c r="AF125" s="203">
        <f>AE125</f>
        <v>0.001102212708014482</v>
      </c>
      <c r="AG125" s="203">
        <f>AF125</f>
        <v>0.001102212708014482</v>
      </c>
      <c r="AH125" s="203">
        <f>AG125</f>
        <v>0.001102212708014482</v>
      </c>
      <c r="AI125" s="203">
        <f>AH125</f>
        <v>0.001102212708014482</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0.005194656622105896</v>
      </c>
      <c r="Z126" s="203">
        <f>Y126</f>
        <v>0.005194656622105896</v>
      </c>
      <c r="AA126" s="203">
        <f>Z126</f>
        <v>0.005194656622105896</v>
      </c>
      <c r="AB126" s="203">
        <f>AA126</f>
        <v>0.005194656622105896</v>
      </c>
      <c r="AC126" s="203">
        <f>AB126</f>
        <v>0.005194656622105896</v>
      </c>
      <c r="AD126" s="203">
        <f>AC126</f>
        <v>0.005194656622105896</v>
      </c>
      <c r="AE126" s="203">
        <f>AD126</f>
        <v>0.005194656622105896</v>
      </c>
      <c r="AF126" s="203">
        <f>AE126</f>
        <v>0.005194656622105896</v>
      </c>
      <c r="AG126" s="203">
        <f>AF126</f>
        <v>0.005194656622105896</v>
      </c>
      <c r="AH126" s="203">
        <f>AG126</f>
        <v>0.005194656622105896</v>
      </c>
      <c r="AI126" s="203">
        <f>AH126</f>
        <v>0.005194656622105896</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0.0015894222609973718</v>
      </c>
      <c r="Z128" s="216">
        <f>IFERROR(SUMPRODUCT(Z113:Z126,Z193:Z206)/SUM(Z193:Z206),0)</f>
        <v>0.0016108832819309853</v>
      </c>
      <c r="AA128" s="216">
        <f>IFERROR(SUMPRODUCT(AA113:AA126,AA193:AA206)/SUM(AA193:AA206),0)</f>
        <v>0.0015513951034910566</v>
      </c>
      <c r="AB128" s="216">
        <f>IFERROR(SUMPRODUCT(AB113:AB126,AB193:AB206)/SUM(AB193:AB206),0)</f>
        <v>0.0015487636471608448</v>
      </c>
      <c r="AC128" s="216">
        <f>IFERROR(SUMPRODUCT(AC113:AC126,AC193:AC206)/SUM(AC193:AC206),0)</f>
        <v>0.0015560921174538672</v>
      </c>
      <c r="AD128" s="216">
        <f>IFERROR(SUMPRODUCT(AD113:AD126,AD193:AD206)/SUM(AD193:AD206),0)</f>
        <v>0.0015684784606671354</v>
      </c>
      <c r="AE128" s="216">
        <f>IFERROR(SUMPRODUCT(AE113:AE126,AE193:AE206)/SUM(AE193:AE206),0)</f>
        <v>0.0015557932627590224</v>
      </c>
      <c r="AF128" s="216">
        <f>IFERROR(SUMPRODUCT(AF113:AF126,AF193:AF206)/SUM(AF193:AF206),0)</f>
        <v>0.0015901090446209692</v>
      </c>
      <c r="AG128" s="216">
        <f>IFERROR(SUMPRODUCT(AG113:AG126,AG193:AG206)/SUM(AG193:AG206),0)</f>
        <v>0.0015891765119005106</v>
      </c>
      <c r="AH128" s="216">
        <f>IFERROR(SUMPRODUCT(AH113:AH126,AH193:AH206)/SUM(AH193:AH206),0)</f>
        <v>0.001568045481177241</v>
      </c>
      <c r="AI128" s="216">
        <f>IFERROR(SUMPRODUCT(AI113:AI126,AI193:AI206)/SUM(AI193:AI206),0)</f>
        <v>0.0015828148174632161</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0.13785187108282182</v>
      </c>
      <c r="Z157" s="203">
        <f>IF(AND(Z$44=1,Z$43=$B157),0,Z$55*IF(LEFT(Z$18,3)="Yes",(1+Z$55)^Z133,1))</f>
        <v>0.1377674945969829</v>
      </c>
      <c r="AA157" s="203">
        <f>IF(AND(AA$44=1,AA$43=$B157),0,AA$55*IF(LEFT(AA$18,3)="Yes",(1+AA$55)^AA133,1))</f>
        <v>0.1377674945969829</v>
      </c>
      <c r="AB157" s="203">
        <f>IF(AND(AB$44=1,AB$43=$B157),0,AB$55*IF(LEFT(AB$18,3)="Yes",(1+AB$55)^AB133,1))</f>
        <v>0.1377674945969829</v>
      </c>
      <c r="AC157" s="203">
        <f>IF(AND(AC$44=1,AC$43=$B157),0,AC$55*IF(LEFT(AC$18,3)="Yes",(1+AC$55)^AC133,1))</f>
        <v>0.13789125093486185</v>
      </c>
      <c r="AD157" s="203">
        <f>IF(AND(AD$44=1,AD$43=$B157),0,AD$55*IF(LEFT(AD$18,3)="Yes",(1+AD$55)^AD133,1))</f>
        <v>0.13789125093486185</v>
      </c>
      <c r="AE157" s="203">
        <f>IF(AND(AE$44=1,AE$43=$B157),0,AE$55*IF(LEFT(AE$18,3)="Yes",(1+AE$55)^AE133,1))</f>
        <v>0.13789125093486185</v>
      </c>
      <c r="AF157" s="203">
        <f>IF(AND(AF$44=1,AF$43=$B157),0,AF$55*IF(LEFT(AF$18,3)="Yes",(1+AF$55)^AF133,1))</f>
        <v>0.13789125093486185</v>
      </c>
      <c r="AG157" s="203">
        <f>IF(AND(AG$44=1,AG$43=$B157),0,AG$55*IF(LEFT(AG$18,3)="Yes",(1+AG$55)^AG133,1))</f>
        <v>0.13788377694333315</v>
      </c>
      <c r="AH157" s="203">
        <f>IF(AND(AH$44=1,AH$43=$B157),0,AH$55*IF(LEFT(AH$18,3)="Yes",(1+AH$55)^AH133,1))</f>
        <v>0.13788377694333315</v>
      </c>
      <c r="AI157" s="203">
        <f>IF(AND(AI$44=1,AI$43=$B157),0,AI$55*IF(LEFT(AI$18,3)="Yes",(1+AI$55)^AI133,1))</f>
        <v>0.13788377694333315</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0.1614494321213089</v>
      </c>
      <c r="Z158" s="203">
        <f>IF(AND(Z$44=1,Z$43=$B158),0,Z$56*IF(LEFT(Z$18,3)="Yes",(1+Z$56)^Z134,1))</f>
        <v>0.1613328859679799</v>
      </c>
      <c r="AA158" s="203">
        <f>IF(AND(AA$44=1,AA$43=$B158),0,AA$56*IF(LEFT(AA$18,3)="Yes",(1+AA$56)^AA134,1))</f>
        <v>0.1613328859679799</v>
      </c>
      <c r="AB158" s="203">
        <f>IF(AND(AB$44=1,AB$43=$B158),0,AB$56*IF(LEFT(AB$18,3)="Yes",(1+AB$56)^AB134,1))</f>
        <v>0.1613328859679799</v>
      </c>
      <c r="AC158" s="203">
        <f>IF(AND(AC$44=1,AC$43=$B158),0,AC$56*IF(LEFT(AC$18,3)="Yes",(1+AC$56)^AC134,1))</f>
        <v>0.16150383045227606</v>
      </c>
      <c r="AD158" s="203">
        <f>IF(AND(AD$44=1,AD$43=$B158),0,AD$56*IF(LEFT(AD$18,3)="Yes",(1+AD$56)^AD134,1))</f>
        <v>0.16150383045227606</v>
      </c>
      <c r="AE158" s="203">
        <f>IF(AND(AE$44=1,AE$43=$B158),0,AE$56*IF(LEFT(AE$18,3)="Yes",(1+AE$56)^AE134,1))</f>
        <v>0.16150383045227606</v>
      </c>
      <c r="AF158" s="203">
        <f>IF(AND(AF$44=1,AF$43=$B158),0,AF$56*IF(LEFT(AF$18,3)="Yes",(1+AF$56)^AF134,1))</f>
        <v>0.16150383045227606</v>
      </c>
      <c r="AG158" s="203">
        <f>IF(AND(AG$44=1,AG$43=$B158),0,AG$56*IF(LEFT(AG$18,3)="Yes",(1+AG$56)^AG134,1))</f>
        <v>0.1614935058551735</v>
      </c>
      <c r="AH158" s="203">
        <f>IF(AND(AH$44=1,AH$43=$B158),0,AH$56*IF(LEFT(AH$18,3)="Yes",(1+AH$56)^AH134,1))</f>
        <v>0.1614935058551735</v>
      </c>
      <c r="AI158" s="203">
        <f>IF(AND(AI$44=1,AI$43=$B158),0,AI$56*IF(LEFT(AI$18,3)="Yes",(1+AI$56)^AI134,1))</f>
        <v>0.1614935058551735</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0.42348383117010086</v>
      </c>
      <c r="Z159" s="203">
        <f>IF(AND(Z$44=1,Z$43=$B159),0,Z$57*IF(LEFT(Z$18,3)="Yes",(1+Z$57)^Z135,1))</f>
        <v>0.4226150637410386</v>
      </c>
      <c r="AA159" s="203">
        <f>IF(AND(AA$44=1,AA$43=$B159),0,AA$57*IF(LEFT(AA$18,3)="Yes",(1+AA$57)^AA135,1))</f>
        <v>0.4226150637410386</v>
      </c>
      <c r="AB159" s="203">
        <f>IF(AND(AB$44=1,AB$43=$B159),0,AB$57*IF(LEFT(AB$18,3)="Yes",(1+AB$57)^AB135,1))</f>
        <v>0.4226150637410386</v>
      </c>
      <c r="AC159" s="203">
        <f>IF(AND(AC$44=1,AC$43=$B159),0,AC$57*IF(LEFT(AC$18,3)="Yes",(1+AC$57)^AC135,1))</f>
        <v>0.4238897274831384</v>
      </c>
      <c r="AD159" s="203">
        <f>IF(AND(AD$44=1,AD$43=$B159),0,AD$57*IF(LEFT(AD$18,3)="Yes",(1+AD$57)^AD135,1))</f>
        <v>0.4238897274831384</v>
      </c>
      <c r="AE159" s="203">
        <f>IF(AND(AE$44=1,AE$43=$B159),0,AE$57*IF(LEFT(AE$18,3)="Yes",(1+AE$57)^AE135,1))</f>
        <v>0.4238897274831384</v>
      </c>
      <c r="AF159" s="203">
        <f>IF(AND(AF$44=1,AF$43=$B159),0,AF$57*IF(LEFT(AF$18,3)="Yes",(1+AF$57)^AF135,1))</f>
        <v>0.4238897274831384</v>
      </c>
      <c r="AG159" s="203">
        <f>IF(AND(AG$44=1,AG$43=$B159),0,AG$57*IF(LEFT(AG$18,3)="Yes",(1+AG$57)^AG135,1))</f>
        <v>0.42381267051602817</v>
      </c>
      <c r="AH159" s="203">
        <f>IF(AND(AH$44=1,AH$43=$B159),0,AH$57*IF(LEFT(AH$18,3)="Yes",(1+AH$57)^AH135,1))</f>
        <v>0.42381267051602817</v>
      </c>
      <c r="AI159" s="203">
        <f>IF(AND(AI$44=1,AI$43=$B159),0,AI$57*IF(LEFT(AI$18,3)="Yes",(1+AI$57)^AI135,1))</f>
        <v>0.42381267051602817</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0.28572421789549224</v>
      </c>
      <c r="Z160" s="203">
        <f>IF(AND(Z$44=1,Z$43=$B160),0,Z$58*IF(LEFT(Z$18,3)="Yes",(1+Z$58)^Z136,1))</f>
        <v>0.28534527985160757</v>
      </c>
      <c r="AA160" s="203">
        <f>IF(AND(AA$44=1,AA$43=$B160),0,AA$58*IF(LEFT(AA$18,3)="Yes",(1+AA$58)^AA136,1))</f>
        <v>0.28534527985160757</v>
      </c>
      <c r="AB160" s="203">
        <f>IF(AND(AB$44=1,AB$43=$B160),0,AB$58*IF(LEFT(AB$18,3)="Yes",(1+AB$58)^AB136,1))</f>
        <v>0.28534527985160757</v>
      </c>
      <c r="AC160" s="203">
        <f>IF(AND(AC$44=1,AC$43=$B160),0,AC$58*IF(LEFT(AC$18,3)="Yes",(1+AC$58)^AC136,1))</f>
        <v>0.2859011670442785</v>
      </c>
      <c r="AD160" s="203">
        <f>IF(AND(AD$44=1,AD$43=$B160),0,AD$58*IF(LEFT(AD$18,3)="Yes",(1+AD$58)^AD136,1))</f>
        <v>0.2859011670442785</v>
      </c>
      <c r="AE160" s="203">
        <f>IF(AND(AE$44=1,AE$43=$B160),0,AE$58*IF(LEFT(AE$18,3)="Yes",(1+AE$58)^AE136,1))</f>
        <v>0.2859011670442785</v>
      </c>
      <c r="AF160" s="203">
        <f>IF(AND(AF$44=1,AF$43=$B160),0,AF$58*IF(LEFT(AF$18,3)="Yes",(1+AF$58)^AF136,1))</f>
        <v>0.2859011670442785</v>
      </c>
      <c r="AG160" s="203">
        <f>IF(AND(AG$44=1,AG$43=$B160),0,AG$58*IF(LEFT(AG$18,3)="Yes",(1+AG$58)^AG136,1))</f>
        <v>0.28586757892658876</v>
      </c>
      <c r="AH160" s="203">
        <f>IF(AND(AH$44=1,AH$43=$B160),0,AH$58*IF(LEFT(AH$18,3)="Yes",(1+AH$58)^AH136,1))</f>
        <v>0.28586757892658876</v>
      </c>
      <c r="AI160" s="203">
        <f>IF(AND(AI$44=1,AI$43=$B160),0,AI$58*IF(LEFT(AI$18,3)="Yes",(1+AI$58)^AI136,1))</f>
        <v>0.28586757892658876</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0.13217498139391512</v>
      </c>
      <c r="Z161" s="203">
        <f>IF(AND(Z$44=1,Z$43=$B161),0,Z$59*IF(LEFT(Z$18,3)="Yes",(1+Z$59)^Z137,1))</f>
        <v>0.13162687019735778</v>
      </c>
      <c r="AA161" s="203">
        <f>IF(AND(AA$44=1,AA$43=$B161),0,AA$59*IF(LEFT(AA$18,3)="Yes",(1+AA$59)^AA137,1))</f>
        <v>0.13162687019735778</v>
      </c>
      <c r="AB161" s="203">
        <f>IF(AND(AB$44=1,AB$43=$B161),0,AB$59*IF(LEFT(AB$18,3)="Yes",(1+AB$59)^AB137,1))</f>
        <v>0.13162687019735778</v>
      </c>
      <c r="AC161" s="203">
        <f>IF(AND(AC$44=1,AC$43=$B161),0,AC$59*IF(LEFT(AC$18,3)="Yes",(1+AC$59)^AC137,1))</f>
        <v>0.13242890080529682</v>
      </c>
      <c r="AD161" s="203">
        <f>IF(AND(AD$44=1,AD$43=$B161),0,AD$59*IF(LEFT(AD$18,3)="Yes",(1+AD$59)^AD137,1))</f>
        <v>0.13242890080529682</v>
      </c>
      <c r="AE161" s="203">
        <f>IF(AND(AE$44=1,AE$43=$B161),0,AE$59*IF(LEFT(AE$18,3)="Yes",(1+AE$59)^AE137,1))</f>
        <v>0.13242890080529682</v>
      </c>
      <c r="AF161" s="203">
        <f>IF(AND(AF$44=1,AF$43=$B161),0,AF$59*IF(LEFT(AF$18,3)="Yes",(1+AF$59)^AF137,1))</f>
        <v>0.13242890080529682</v>
      </c>
      <c r="AG161" s="203">
        <f>IF(AND(AG$44=1,AG$43=$B161),0,AG$59*IF(LEFT(AG$18,3)="Yes",(1+AG$59)^AG137,1))</f>
        <v>0.1323861670465055</v>
      </c>
      <c r="AH161" s="203">
        <f>IF(AND(AH$44=1,AH$43=$B161),0,AH$59*IF(LEFT(AH$18,3)="Yes",(1+AH$59)^AH137,1))</f>
        <v>0.1323861670465055</v>
      </c>
      <c r="AI161" s="203">
        <f>IF(AND(AI$44=1,AI$43=$B161),0,AI$59*IF(LEFT(AI$18,3)="Yes",(1+AI$59)^AI137,1))</f>
        <v>0.1323861670465055</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0.180700802493383</v>
      </c>
      <c r="Z162" s="203">
        <f>IF(AND(Z$44=1,Z$43=$B162),0,Z$60*IF(LEFT(Z$18,3)="Yes",(1+Z$60)^Z138,1))</f>
        <v>0.17965677650874973</v>
      </c>
      <c r="AA162" s="203">
        <f>IF(AND(AA$44=1,AA$43=$B162),0,AA$60*IF(LEFT(AA$18,3)="Yes",(1+AA$60)^AA138,1))</f>
        <v>0.17965677650874973</v>
      </c>
      <c r="AB162" s="203">
        <f>IF(AND(AB$44=1,AB$43=$B162),0,AB$60*IF(LEFT(AB$18,3)="Yes",(1+AB$60)^AB138,1))</f>
        <v>0.17965677650874973</v>
      </c>
      <c r="AC162" s="203">
        <f>IF(AND(AC$44=1,AC$43=$B162),0,AC$60*IF(LEFT(AC$18,3)="Yes",(1+AC$60)^AC138,1))</f>
        <v>0.18118504015276748</v>
      </c>
      <c r="AD162" s="203">
        <f>IF(AND(AD$44=1,AD$43=$B162),0,AD$60*IF(LEFT(AD$18,3)="Yes",(1+AD$60)^AD138,1))</f>
        <v>0.18118504015276748</v>
      </c>
      <c r="AE162" s="203">
        <f>IF(AND(AE$44=1,AE$43=$B162),0,AE$60*IF(LEFT(AE$18,3)="Yes",(1+AE$60)^AE138,1))</f>
        <v>0.18118504015276748</v>
      </c>
      <c r="AF162" s="203">
        <f>IF(AND(AF$44=1,AF$43=$B162),0,AF$60*IF(LEFT(AF$18,3)="Yes",(1+AF$60)^AF138,1))</f>
        <v>0.18118504015276748</v>
      </c>
      <c r="AG162" s="203">
        <f>IF(AND(AG$44=1,AG$43=$B162),0,AG$60*IF(LEFT(AG$18,3)="Yes",(1+AG$60)^AG138,1))</f>
        <v>0.181103518979606</v>
      </c>
      <c r="AH162" s="203">
        <f>IF(AND(AH$44=1,AH$43=$B162),0,AH$60*IF(LEFT(AH$18,3)="Yes",(1+AH$60)^AH138,1))</f>
        <v>0.181103518979606</v>
      </c>
      <c r="AI162" s="203">
        <f>IF(AND(AI$44=1,AI$43=$B162),0,AI$60*IF(LEFT(AI$18,3)="Yes",(1+AI$60)^AI138,1))</f>
        <v>0.181103518979606</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0.16792624704625186</v>
      </c>
      <c r="Z163" s="203">
        <f>IF(AND(Z$44=1,Z$43=$B163),0,Z$61*IF(LEFT(Z$18,3)="Yes",(1+Z$61)^Z139,1))</f>
        <v>0.16779991992340113</v>
      </c>
      <c r="AA163" s="203">
        <f>IF(AND(AA$44=1,AA$43=$B163),0,AA$61*IF(LEFT(AA$18,3)="Yes",(1+AA$61)^AA139,1))</f>
        <v>0.16779991992340113</v>
      </c>
      <c r="AB163" s="203">
        <f>IF(AND(AB$44=1,AB$43=$B163),0,AB$61*IF(LEFT(AB$18,3)="Yes",(1+AB$61)^AB139,1))</f>
        <v>0.16779991992340113</v>
      </c>
      <c r="AC163" s="203">
        <f>IF(AND(AC$44=1,AC$43=$B163),0,AC$61*IF(LEFT(AC$18,3)="Yes",(1+AC$61)^AC139,1))</f>
        <v>0.1679852119948757</v>
      </c>
      <c r="AD163" s="203">
        <f>IF(AND(AD$44=1,AD$43=$B163),0,AD$61*IF(LEFT(AD$18,3)="Yes",(1+AD$61)^AD139,1))</f>
        <v>0.1679852119948757</v>
      </c>
      <c r="AE163" s="203">
        <f>IF(AND(AE$44=1,AE$43=$B163),0,AE$61*IF(LEFT(AE$18,3)="Yes",(1+AE$61)^AE139,1))</f>
        <v>0.1679852119948757</v>
      </c>
      <c r="AF163" s="203">
        <f>IF(AND(AF$44=1,AF$43=$B163),0,AF$61*IF(LEFT(AF$18,3)="Yes",(1+AF$61)^AF139,1))</f>
        <v>0.1679852119948757</v>
      </c>
      <c r="AG163" s="203">
        <f>IF(AND(AG$44=1,AG$43=$B163),0,AG$61*IF(LEFT(AG$18,3)="Yes",(1+AG$61)^AG139,1))</f>
        <v>0.16797402060669736</v>
      </c>
      <c r="AH163" s="203">
        <f>IF(AND(AH$44=1,AH$43=$B163),0,AH$61*IF(LEFT(AH$18,3)="Yes",(1+AH$61)^AH139,1))</f>
        <v>0.16797402060669736</v>
      </c>
      <c r="AI163" s="203">
        <f>IF(AND(AI$44=1,AI$43=$B163),0,AI$61*IF(LEFT(AI$18,3)="Yes",(1+AI$61)^AI139,1))</f>
        <v>0.16797402060669736</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0.2674158369382153</v>
      </c>
      <c r="Z164" s="203">
        <f>IF(AND(Z$44=1,Z$43=$B164),0,Z$62*IF(LEFT(Z$18,3)="Yes",(1+Z$62)^Z140,1))</f>
        <v>0.26708575342386065</v>
      </c>
      <c r="AA164" s="203">
        <f>IF(AND(AA$44=1,AA$43=$B164),0,AA$62*IF(LEFT(AA$18,3)="Yes",(1+AA$62)^AA140,1))</f>
        <v>0.26708575342386065</v>
      </c>
      <c r="AB164" s="203">
        <f>IF(AND(AB$44=1,AB$43=$B164),0,AB$62*IF(LEFT(AB$18,3)="Yes",(1+AB$62)^AB140,1))</f>
        <v>0.26708575342386065</v>
      </c>
      <c r="AC164" s="203">
        <f>IF(AND(AC$44=1,AC$43=$B164),0,AC$62*IF(LEFT(AC$18,3)="Yes",(1+AC$62)^AC140,1))</f>
        <v>0.2675699625475374</v>
      </c>
      <c r="AD164" s="203">
        <f>IF(AND(AD$44=1,AD$43=$B164),0,AD$62*IF(LEFT(AD$18,3)="Yes",(1+AD$62)^AD140,1))</f>
        <v>0.2675699625475374</v>
      </c>
      <c r="AE164" s="203">
        <f>IF(AND(AE$44=1,AE$43=$B164),0,AE$62*IF(LEFT(AE$18,3)="Yes",(1+AE$62)^AE140,1))</f>
        <v>0.2675699625475374</v>
      </c>
      <c r="AF164" s="203">
        <f>IF(AND(AF$44=1,AF$43=$B164),0,AF$62*IF(LEFT(AF$18,3)="Yes",(1+AF$62)^AF140,1))</f>
        <v>0.2675699625475374</v>
      </c>
      <c r="AG164" s="203">
        <f>IF(AND(AG$44=1,AG$43=$B164),0,AG$62*IF(LEFT(AG$18,3)="Yes",(1+AG$62)^AG140,1))</f>
        <v>0.2675407072550761</v>
      </c>
      <c r="AH164" s="203">
        <f>IF(AND(AH$44=1,AH$43=$B164),0,AH$62*IF(LEFT(AH$18,3)="Yes",(1+AH$62)^AH140,1))</f>
        <v>0.2675407072550761</v>
      </c>
      <c r="AI164" s="203">
        <f>IF(AND(AI$44=1,AI$43=$B164),0,AI$62*IF(LEFT(AI$18,3)="Yes",(1+AI$62)^AI140,1))</f>
        <v>0.2675407072550761</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0.0027596461950351236</v>
      </c>
      <c r="Z165" s="209">
        <f>DFAC(Z$18,Z$113,Z141)</f>
        <v>0.0027596282346577746</v>
      </c>
      <c r="AA165" s="209">
        <f>DFAC(AA$18,AA$113,AA141)</f>
        <v>0.0027596282346577746</v>
      </c>
      <c r="AB165" s="209">
        <f>DFAC(AB$18,AB$113,AB141)</f>
        <v>0.0027596282346577746</v>
      </c>
      <c r="AC165" s="209">
        <f>DFAC(AC$18,AC$113,AC141)</f>
        <v>0.0027596547207699965</v>
      </c>
      <c r="AD165" s="209">
        <f>DFAC(AD$18,AD$113,AD141)</f>
        <v>0.0027596547207699965</v>
      </c>
      <c r="AE165" s="209">
        <f>DFAC(AE$18,AE$113,AE141)</f>
        <v>0.0027596547207699965</v>
      </c>
      <c r="AF165" s="209">
        <f>DFAC(AF$18,AF$113,AF141)</f>
        <v>0.0027596547207699965</v>
      </c>
      <c r="AG165" s="209">
        <f>DFAC(AG$18,AG$113,AG141)</f>
        <v>0.0027596527883041256</v>
      </c>
      <c r="AH165" s="209">
        <f>DFAC(AH$18,AH$113,AH141)</f>
        <v>0.0027596527883041256</v>
      </c>
      <c r="AI165" s="209">
        <f>DFAC(AI$18,AI$113,AI141)</f>
        <v>0.0027596527883041256</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0.0059949945891797675</v>
      </c>
      <c r="Z166" s="209">
        <f>DFAC(Z$18,Z$114,Z142)</f>
        <v>0.0059829642471530275</v>
      </c>
      <c r="AA166" s="209">
        <f>DFAC(AA$18,AA$114,AA142)</f>
        <v>0.0059829642471530275</v>
      </c>
      <c r="AB166" s="209">
        <f>DFAC(AB$18,AB$114,AB142)</f>
        <v>0.0059829642471530275</v>
      </c>
      <c r="AC166" s="209">
        <f>DFAC(AC$18,AC$114,AC142)</f>
        <v>0.006000305776277482</v>
      </c>
      <c r="AD166" s="209">
        <f>DFAC(AD$18,AD$114,AD142)</f>
        <v>0.006000305776277482</v>
      </c>
      <c r="AE166" s="209">
        <f>DFAC(AE$18,AE$114,AE142)</f>
        <v>0.006000305776277482</v>
      </c>
      <c r="AF166" s="209">
        <f>DFAC(AF$18,AF$114,AF142)</f>
        <v>0.006000305776277482</v>
      </c>
      <c r="AG166" s="209">
        <f>DFAC(AG$18,AG$114,AG142)</f>
        <v>0.005999960627622337</v>
      </c>
      <c r="AH166" s="209">
        <f>DFAC(AH$18,AH$114,AH142)</f>
        <v>0.005999960627622337</v>
      </c>
      <c r="AI166" s="209">
        <f>DFAC(AI$18,AI$114,AI142)</f>
        <v>0.005999960627622337</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0.0011261392860951959</v>
      </c>
      <c r="Z167" s="209">
        <f>DFAC(Z$18,Z$115,Z143)</f>
        <v>0.0011261380099870035</v>
      </c>
      <c r="AA167" s="209">
        <f>DFAC(AA$18,AA$115,AA143)</f>
        <v>0.0011261380099870035</v>
      </c>
      <c r="AB167" s="209">
        <f>DFAC(AB$18,AB$115,AB143)</f>
        <v>0.0011261380099870035</v>
      </c>
      <c r="AC167" s="209">
        <f>DFAC(AC$18,AC$115,AC143)</f>
        <v>0.001126139855195459</v>
      </c>
      <c r="AD167" s="209">
        <f>DFAC(AD$18,AD$115,AD143)</f>
        <v>0.001126139855195459</v>
      </c>
      <c r="AE167" s="209">
        <f>DFAC(AE$18,AE$115,AE143)</f>
        <v>0.001126139855195459</v>
      </c>
      <c r="AF167" s="209">
        <f>DFAC(AF$18,AF$115,AF143)</f>
        <v>0.001126139855195459</v>
      </c>
      <c r="AG167" s="209">
        <f>DFAC(AG$18,AG$115,AG143)</f>
        <v>0.001126139803328464</v>
      </c>
      <c r="AH167" s="209">
        <f>DFAC(AH$18,AH$115,AH143)</f>
        <v>0.001126139803328464</v>
      </c>
      <c r="AI167" s="209">
        <f>DFAC(AI$18,AI$115,AI143)</f>
        <v>0.001126139803328464</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0.0004257419979224664</v>
      </c>
      <c r="Z168" s="209">
        <f>DFAC(Z$18,Z$116,Z144)</f>
        <v>0.0004257365829325334</v>
      </c>
      <c r="AA168" s="209">
        <f>DFAC(AA$18,AA$116,AA144)</f>
        <v>0.0004257365829325334</v>
      </c>
      <c r="AB168" s="209">
        <f>DFAC(AB$18,AB$116,AB144)</f>
        <v>0.0004257365829325334</v>
      </c>
      <c r="AC168" s="209">
        <f>DFAC(AC$18,AC$116,AC144)</f>
        <v>0.00042574449890152966</v>
      </c>
      <c r="AD168" s="209">
        <f>DFAC(AD$18,AD$116,AD144)</f>
        <v>0.00042574449890152966</v>
      </c>
      <c r="AE168" s="209">
        <f>DFAC(AE$18,AE$116,AE144)</f>
        <v>0.00042574449890152966</v>
      </c>
      <c r="AF168" s="209">
        <f>DFAC(AF$18,AF$116,AF144)</f>
        <v>0.00042574449890152966</v>
      </c>
      <c r="AG168" s="209">
        <f>DFAC(AG$18,AG$116,AG144)</f>
        <v>0.00042574407833016623</v>
      </c>
      <c r="AH168" s="209">
        <f>DFAC(AH$18,AH$116,AH144)</f>
        <v>0.00042574407833016623</v>
      </c>
      <c r="AI168" s="209">
        <f>DFAC(AI$18,AI$116,AI144)</f>
        <v>0.00042574407833016623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0.0010205701653423689</v>
      </c>
      <c r="Z169" s="209">
        <f>DFAC(Z$18,Z$117,Z145)</f>
        <v>0.0010205653051137782</v>
      </c>
      <c r="AA169" s="209">
        <f>DFAC(AA$18,AA$117,AA145)</f>
        <v>0.0010205653051137782</v>
      </c>
      <c r="AB169" s="209">
        <f>DFAC(AB$18,AB$117,AB145)</f>
        <v>0.0010205653051137782</v>
      </c>
      <c r="AC169" s="209">
        <f>DFAC(AC$18,AC$117,AC145)</f>
        <v>0.0010205725612207283</v>
      </c>
      <c r="AD169" s="209">
        <f>DFAC(AD$18,AD$117,AD145)</f>
        <v>0.0010205725612207283</v>
      </c>
      <c r="AE169" s="209">
        <f>DFAC(AE$18,AE$117,AE145)</f>
        <v>0.0010205725612207283</v>
      </c>
      <c r="AF169" s="209">
        <f>DFAC(AF$18,AF$117,AF145)</f>
        <v>0.0010205725612207283</v>
      </c>
      <c r="AG169" s="209">
        <f>DFAC(AG$18,AG$117,AG145)</f>
        <v>0.0010205718310003706</v>
      </c>
      <c r="AH169" s="209">
        <f>DFAC(AH$18,AH$117,AH145)</f>
        <v>0.0010205718310003706</v>
      </c>
      <c r="AI169" s="209">
        <f>DFAC(AI$18,AI$117,AI145)</f>
        <v>0.0010205718310003706</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0.0011477299126069762</v>
      </c>
      <c r="Z170" s="209">
        <f>DFAC(Z$18,Z$118,Z146)</f>
        <v>0.0011476427251607736</v>
      </c>
      <c r="AA170" s="209">
        <f>DFAC(AA$18,AA$118,AA146)</f>
        <v>0.0011476427251607736</v>
      </c>
      <c r="AB170" s="209">
        <f>DFAC(AB$18,AB$118,AB146)</f>
        <v>0.0011476427251607736</v>
      </c>
      <c r="AC170" s="209">
        <f>DFAC(AC$18,AC$118,AC146)</f>
        <v>0.0011477753697123792</v>
      </c>
      <c r="AD170" s="209">
        <f>DFAC(AD$18,AD$118,AD146)</f>
        <v>0.0011477753697123792</v>
      </c>
      <c r="AE170" s="209">
        <f>DFAC(AE$18,AE$118,AE146)</f>
        <v>0.0011477753697123792</v>
      </c>
      <c r="AF170" s="209">
        <f>DFAC(AF$18,AF$118,AF146)</f>
        <v>0.0011477753697123792</v>
      </c>
      <c r="AG170" s="209">
        <f>DFAC(AG$18,AG$118,AG146)</f>
        <v>0.0011477564953729642</v>
      </c>
      <c r="AH170" s="209">
        <f>DFAC(AH$18,AH$118,AH146)</f>
        <v>0.0011477564953729642</v>
      </c>
      <c r="AI170" s="209">
        <f>DFAC(AI$18,AI$118,AI146)</f>
        <v>0.0011477564953729642</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0.001216011159260427</v>
      </c>
      <c r="Z171" s="209">
        <f>DFAC(Z$18,Z$119,Z147)</f>
        <v>0.0012155735099632474</v>
      </c>
      <c r="AA171" s="209">
        <f>DFAC(AA$18,AA$119,AA147)</f>
        <v>0.0012155735099632474</v>
      </c>
      <c r="AB171" s="209">
        <f>DFAC(AB$18,AB$119,AB147)</f>
        <v>0.0012155735099632474</v>
      </c>
      <c r="AC171" s="209">
        <f>DFAC(AC$18,AC$119,AC147)</f>
        <v>0.0012162046844335567</v>
      </c>
      <c r="AD171" s="209">
        <f>DFAC(AD$18,AD$119,AD147)</f>
        <v>0.0012162046844335567</v>
      </c>
      <c r="AE171" s="209">
        <f>DFAC(AE$18,AE$119,AE147)</f>
        <v>0.0012162046844335567</v>
      </c>
      <c r="AF171" s="209">
        <f>DFAC(AF$18,AF$119,AF147)</f>
        <v>0.0012162046844335567</v>
      </c>
      <c r="AG171" s="209">
        <f>DFAC(AG$18,AG$119,AG147)</f>
        <v>0.0012161908876974668</v>
      </c>
      <c r="AH171" s="209">
        <f>DFAC(AH$18,AH$119,AH147)</f>
        <v>0.0012161908876974668</v>
      </c>
      <c r="AI171" s="209">
        <f>DFAC(AI$18,AI$119,AI147)</f>
        <v>0.0012161908876974668</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0.000948080805101649</v>
      </c>
      <c r="Z172" s="209">
        <f>DFAC(Z$18,Z$120,Z148)</f>
        <v>0.0009480769690409927</v>
      </c>
      <c r="AA172" s="209">
        <f>DFAC(AA$18,AA$120,AA148)</f>
        <v>0.0009480769690409927</v>
      </c>
      <c r="AB172" s="209">
        <f>DFAC(AB$18,AB$120,AB148)</f>
        <v>0.0009480769690409927</v>
      </c>
      <c r="AC172" s="209">
        <f>DFAC(AC$18,AC$120,AC148)</f>
        <v>0.0009480825946540937</v>
      </c>
      <c r="AD172" s="209">
        <f>DFAC(AD$18,AD$120,AD148)</f>
        <v>0.0009480825946540937</v>
      </c>
      <c r="AE172" s="209">
        <f>DFAC(AE$18,AE$120,AE148)</f>
        <v>0.0009480825946540937</v>
      </c>
      <c r="AF172" s="209">
        <f>DFAC(AF$18,AF$120,AF148)</f>
        <v>0.0009480825946540937</v>
      </c>
      <c r="AG172" s="209">
        <f>DFAC(AG$18,AG$120,AG148)</f>
        <v>0.0009480822550499097</v>
      </c>
      <c r="AH172" s="209">
        <f>DFAC(AH$18,AH$120,AH148)</f>
        <v>0.0009480822550499097</v>
      </c>
      <c r="AI172" s="209">
        <f>DFAC(AI$18,AI$120,AI148)</f>
        <v>0.0009480822550499097</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0.0005058272908983119</v>
      </c>
      <c r="Z173" s="209">
        <f>DFAC(Z$18,Z$121,Z149)</f>
        <v>0.0005057418844061804</v>
      </c>
      <c r="AA173" s="209">
        <f>DFAC(AA$18,AA$121,AA149)</f>
        <v>0.0005057418844061804</v>
      </c>
      <c r="AB173" s="209">
        <f>DFAC(AB$18,AB$121,AB149)</f>
        <v>0.0005057418844061804</v>
      </c>
      <c r="AC173" s="209">
        <f>DFAC(AC$18,AC$121,AC149)</f>
        <v>0.0005058649464412112</v>
      </c>
      <c r="AD173" s="209">
        <f>DFAC(AD$18,AD$121,AD149)</f>
        <v>0.0005058649464412112</v>
      </c>
      <c r="AE173" s="209">
        <f>DFAC(AE$18,AE$121,AE149)</f>
        <v>0.0005058649464412112</v>
      </c>
      <c r="AF173" s="209">
        <f>DFAC(AF$18,AF$121,AF149)</f>
        <v>0.0005058649464412112</v>
      </c>
      <c r="AG173" s="209">
        <f>DFAC(AG$18,AG$121,AG149)</f>
        <v>0.0005058625003152078</v>
      </c>
      <c r="AH173" s="209">
        <f>DFAC(AH$18,AH$121,AH149)</f>
        <v>0.0005058625003152078</v>
      </c>
      <c r="AI173" s="209">
        <f>DFAC(AI$18,AI$121,AI149)</f>
        <v>0.0005058625003152078</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0.002022854996052076</v>
      </c>
      <c r="Z174" s="209">
        <f>DFAC(Z$18,Z$122,Z150)</f>
        <v>0.002021488052486716</v>
      </c>
      <c r="AA174" s="209">
        <f>DFAC(AA$18,AA$122,AA150)</f>
        <v>0.002021488052486716</v>
      </c>
      <c r="AB174" s="209">
        <f>DFAC(AB$18,AB$122,AB150)</f>
        <v>0.002021488052486716</v>
      </c>
      <c r="AC174" s="209">
        <f>DFAC(AC$18,AC$122,AC150)</f>
        <v>0.0020234578988127137</v>
      </c>
      <c r="AD174" s="209">
        <f>DFAC(AD$18,AD$122,AD150)</f>
        <v>0.0020234578988127137</v>
      </c>
      <c r="AE174" s="209">
        <f>DFAC(AE$18,AE$122,AE150)</f>
        <v>0.0020234578988127137</v>
      </c>
      <c r="AF174" s="209">
        <f>DFAC(AF$18,AF$122,AF150)</f>
        <v>0.0020234578988127137</v>
      </c>
      <c r="AG174" s="209">
        <f>DFAC(AG$18,AG$122,AG150)</f>
        <v>0.002023418729804593</v>
      </c>
      <c r="AH174" s="209">
        <f>DFAC(AH$18,AH$122,AH150)</f>
        <v>0.002023418729804593</v>
      </c>
      <c r="AI174" s="209">
        <f>DFAC(AI$18,AI$122,AI150)</f>
        <v>0.002023418729804593</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0.002198347665482229</v>
      </c>
      <c r="Z175" s="209">
        <f>DFAC(Z$18,Z$123,Z151)</f>
        <v>0.0021969165980126517</v>
      </c>
      <c r="AA175" s="209">
        <f>DFAC(AA$18,AA$123,AA151)</f>
        <v>0.0021969165980126517</v>
      </c>
      <c r="AB175" s="209">
        <f>DFAC(AB$18,AB$123,AB151)</f>
        <v>0.0021969165980126517</v>
      </c>
      <c r="AC175" s="209">
        <f>DFAC(AC$18,AC$123,AC151)</f>
        <v>0.0021989806054590775</v>
      </c>
      <c r="AD175" s="209">
        <f>DFAC(AD$18,AD$123,AD151)</f>
        <v>0.0021989806054590775</v>
      </c>
      <c r="AE175" s="209">
        <f>DFAC(AE$18,AE$123,AE151)</f>
        <v>0.0021989806054590775</v>
      </c>
      <c r="AF175" s="209">
        <f>DFAC(AF$18,AF$123,AF151)</f>
        <v>0.0021989806054590775</v>
      </c>
      <c r="AG175" s="209">
        <f>DFAC(AG$18,AG$123,AG151)</f>
        <v>0.002198935479402787</v>
      </c>
      <c r="AH175" s="209">
        <f>DFAC(AH$18,AH$123,AH151)</f>
        <v>0.002198935479402787</v>
      </c>
      <c r="AI175" s="209">
        <f>DFAC(AI$18,AI$123,AI151)</f>
        <v>0.002198935479402787</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0.0009108275865510075</v>
      </c>
      <c r="Z176" s="209">
        <f>DFAC(Z$18,Z$124,Z152)</f>
        <v>0.0009101180734470177</v>
      </c>
      <c r="AA176" s="209">
        <f>DFAC(AA$18,AA$124,AA152)</f>
        <v>0.0009101180734470177</v>
      </c>
      <c r="AB176" s="209">
        <f>DFAC(AB$18,AB$124,AB152)</f>
        <v>0.0009101180734470177</v>
      </c>
      <c r="AC176" s="209">
        <f>DFAC(AC$18,AC$124,AC152)</f>
        <v>0.0009111376562664755</v>
      </c>
      <c r="AD176" s="209">
        <f>DFAC(AD$18,AD$124,AD152)</f>
        <v>0.0009111376562664755</v>
      </c>
      <c r="AE176" s="209">
        <f>DFAC(AE$18,AE$124,AE152)</f>
        <v>0.0009111376562664755</v>
      </c>
      <c r="AF176" s="209">
        <f>DFAC(AF$18,AF$124,AF152)</f>
        <v>0.0009111376562664755</v>
      </c>
      <c r="AG176" s="209">
        <f>DFAC(AG$18,AG$124,AG152)</f>
        <v>0.0009111240685880991</v>
      </c>
      <c r="AH176" s="209">
        <f>DFAC(AH$18,AH$124,AH152)</f>
        <v>0.0009111240685880991</v>
      </c>
      <c r="AI176" s="209">
        <f>DFAC(AI$18,AI$124,AI152)</f>
        <v>0.0009111240685880991</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0.0011011522522741068</v>
      </c>
      <c r="Z177" s="209">
        <f>DFAC(Z$18,Z$125,Z153)</f>
        <v>0.001101116019239099</v>
      </c>
      <c r="AA177" s="209">
        <f>DFAC(AA$18,AA$125,AA153)</f>
        <v>0.001101116019239099</v>
      </c>
      <c r="AB177" s="209">
        <f>DFAC(AB$18,AB$125,AB153)</f>
        <v>0.001101116019239099</v>
      </c>
      <c r="AC177" s="209">
        <f>DFAC(AC$18,AC$125,AC153)</f>
        <v>0.0011011689871896137</v>
      </c>
      <c r="AD177" s="209">
        <f>DFAC(AD$18,AD$125,AD153)</f>
        <v>0.0011011689871896137</v>
      </c>
      <c r="AE177" s="209">
        <f>DFAC(AE$18,AE$125,AE153)</f>
        <v>0.0011011689871896137</v>
      </c>
      <c r="AF177" s="209">
        <f>DFAC(AF$18,AF$125,AF153)</f>
        <v>0.0011011689871896137</v>
      </c>
      <c r="AG177" s="209">
        <f>DFAC(AG$18,AG$125,AG153)</f>
        <v>0.0011011661729903156</v>
      </c>
      <c r="AH177" s="209">
        <f>DFAC(AH$18,AH$125,AH153)</f>
        <v>0.0011011661729903156</v>
      </c>
      <c r="AI177" s="209">
        <f>DFAC(AI$18,AI$125,AI153)</f>
        <v>0.0011011661729903156</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0.005171191903469903</v>
      </c>
      <c r="Z178" s="209">
        <f>DFAC(Z$18,Z$126,Z154)</f>
        <v>0.0051703916517275555</v>
      </c>
      <c r="AA178" s="209">
        <f>DFAC(AA$18,AA$126,AA154)</f>
        <v>0.0051703916517275555</v>
      </c>
      <c r="AB178" s="209">
        <f>DFAC(AB$18,AB$126,AB154)</f>
        <v>0.0051703916517275555</v>
      </c>
      <c r="AC178" s="209">
        <f>DFAC(AC$18,AC$126,AC154)</f>
        <v>0.005171561547861311</v>
      </c>
      <c r="AD178" s="209">
        <f>DFAC(AD$18,AD$126,AD154)</f>
        <v>0.005171561547861311</v>
      </c>
      <c r="AE178" s="209">
        <f>DFAC(AE$18,AE$126,AE154)</f>
        <v>0.005171561547861311</v>
      </c>
      <c r="AF178" s="209">
        <f>DFAC(AF$18,AF$126,AF154)</f>
        <v>0.005171561547861311</v>
      </c>
      <c r="AG178" s="209">
        <f>DFAC(AG$18,AG$126,AG154)</f>
        <v>0.005171499385770485</v>
      </c>
      <c r="AH178" s="209">
        <f>DFAC(AH$18,AH$126,AH154)</f>
        <v>0.005171499385770485</v>
      </c>
      <c r="AI178" s="209">
        <f>DFAC(AI$18,AI$126,AI154)</f>
        <v>0.005171499385770485</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0.2064386589376334</v>
      </c>
      <c r="Z180" s="216">
        <f>IFERROR(SUMPRODUCT(Z157:Z164,Z185:Z192)/SUM(Z185:Z192),0)</f>
        <v>0.21231401773959852</v>
      </c>
      <c r="AA180" s="216">
        <f>IFERROR(SUMPRODUCT(AA157:AA164,AA185:AA192)/SUM(AA185:AA192),0)</f>
        <v>0.2108255708500502</v>
      </c>
      <c r="AB180" s="216">
        <f>IFERROR(SUMPRODUCT(AB157:AB164,AB185:AB192)/SUM(AB185:AB192),0)</f>
        <v>0.2083219802935991</v>
      </c>
      <c r="AC180" s="216">
        <f>IFERROR(SUMPRODUCT(AC157:AC164,AC185:AC192)/SUM(AC185:AC192),0)</f>
        <v>0.2066807202119984</v>
      </c>
      <c r="AD180" s="216">
        <f>IFERROR(SUMPRODUCT(AD157:AD164,AD185:AD192)/SUM(AD185:AD192),0)</f>
        <v>0.20614451684879867</v>
      </c>
      <c r="AE180" s="216">
        <f>IFERROR(SUMPRODUCT(AE157:AE164,AE185:AE192)/SUM(AE185:AE192),0)</f>
        <v>0.20499476856127932</v>
      </c>
      <c r="AF180" s="216">
        <f>IFERROR(SUMPRODUCT(AF157:AF164,AF185:AF192)/SUM(AF185:AF192),0)</f>
        <v>0.204229842212783</v>
      </c>
      <c r="AG180" s="216">
        <f>IFERROR(SUMPRODUCT(AG157:AG164,AG185:AG192)/SUM(AG185:AG192),0)</f>
        <v>0.20302222674350645</v>
      </c>
      <c r="AH180" s="216">
        <f>IFERROR(SUMPRODUCT(AH157:AH164,AH185:AH192)/SUM(AH185:AH192),0)</f>
        <v>0.20081475425397885</v>
      </c>
      <c r="AI180" s="216">
        <f>IFERROR(SUMPRODUCT(AI157:AI164,AI185:AI192)/SUM(AI185:AI192),0)</f>
        <v>0.20156814829991007</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3.490902409272224</v>
      </c>
      <c r="M186" s="203">
        <f>INDEX(DHHVal,MATCH(CtryCode&amp;".distn.bsh."&amp;M$10&amp;$E186&amp;M$9&amp;M$11,DHHKey,0),MATCH($D186,DHHVar,0))</f>
        <v>3.712045329134182</v>
      </c>
      <c r="N186" s="203">
        <f>INDEX(DHHVal,MATCH(CtryCode&amp;".distn.bsh."&amp;N$10&amp;$E186&amp;N$9&amp;N$11,DHHKey,0),MATCH($D186,DHHVar,0))</f>
        <v>3.386868851149091</v>
      </c>
      <c r="O186" s="203">
        <f>INDEX(DHHVal,MATCH(CtryCode&amp;".distn.bsh."&amp;O$10&amp;$E186&amp;O$9&amp;O$11,DHHKey,0),MATCH($D186,DHHVar,0))</f>
        <v>3.497795166354107</v>
      </c>
      <c r="P186" s="203">
        <f>INDEX(DHHVal,MATCH(CtryCode&amp;".distn.bsh."&amp;P$10&amp;$E186&amp;P$9&amp;P$11,DHHKey,0),MATCH($D186,DHHVar,0))</f>
        <v>3.387531902277361</v>
      </c>
      <c r="Q186" s="203">
        <f>INDEX(DHHVal,MATCH(CtryCode&amp;".distn.bsh."&amp;Q$10&amp;$E186&amp;Q$9&amp;Q$11,DHHKey,0),MATCH($D186,DHHVar,0))</f>
        <v>3.283684020389247</v>
      </c>
      <c r="R186" s="203">
        <f>INDEX(DHHVal,MATCH(CtryCode&amp;".distn.bsh."&amp;R$10&amp;$E186&amp;R$9&amp;R$11,DHHKey,0),MATCH($D186,DHHVar,0))</f>
        <v>3.325231592484532</v>
      </c>
      <c r="S186" s="203">
        <f>INDEX(DHHVal,MATCH(CtryCode&amp;".distn.bsh."&amp;S$10&amp;$E186&amp;S$9&amp;S$11,DHHKey,0),MATCH($D186,DHHVar,0))</f>
        <v>3.474154547664536</v>
      </c>
      <c r="T186" s="203">
        <f>INDEX(DHHVal,MATCH(CtryCode&amp;".distn.bsh."&amp;T$10&amp;$E186&amp;T$9&amp;T$11,DHHKey,0),MATCH($D186,DHHVar,0))</f>
        <v>3.732985348611389</v>
      </c>
      <c r="U186" s="203">
        <f>INDEX(DHHVal,MATCH(CtryCode&amp;".distn.bsh."&amp;U$10&amp;$E186&amp;U$9&amp;U$11,DHHKey,0),MATCH($D186,DHHVar,0))</f>
        <v>3.779666341079871</v>
      </c>
      <c r="V186" s="203">
        <f>INDEX(DHHVal,MATCH(CtryCode&amp;".distn.bsh."&amp;V$10&amp;$E186&amp;V$9&amp;V$11,DHHKey,0),MATCH($D186,DHHVar,0))</f>
        <v>4.002968860751649</v>
      </c>
      <c r="W186" s="207" t="str">
        <f>IF(X$5=K$5,SUM(Y186:AI186)-SUM(L186:V186),"")</f>
        <v/>
      </c>
      <c r="X186" s="9" t="str">
        <f>LOWER(CtryCode)&amp;".distn."&amp;$A186&amp;IF($B186="","","."&amp;$B186)&amp;IF($C186="","",".dec."&amp;$C186)&amp;"."&amp;X$5</f>
        <v>egy.distn.bsh.ely.dec.ove.2</v>
      </c>
      <c r="Y186" s="208">
        <f>INDEX(DHHVal,MATCH(CtryCode&amp;".distn.bsh."&amp;Y$10&amp;$E186&amp;Y$9&amp;Y$11,DHHKey,0),MATCH($D186,DHHVar,0))</f>
        <v>3.490902409272224</v>
      </c>
      <c r="Z186" s="203">
        <f>INDEX(DHHVal,MATCH(CtryCode&amp;".distn.bsh."&amp;Z$10&amp;$E186&amp;Z$9&amp;Z$11,DHHKey,0),MATCH($D186,DHHVar,0))</f>
        <v>3.712045329134182</v>
      </c>
      <c r="AA186" s="203">
        <f>INDEX(DHHVal,MATCH(CtryCode&amp;".distn.bsh."&amp;AA$10&amp;$E186&amp;AA$9&amp;AA$11,DHHKey,0),MATCH($D186,DHHVar,0))</f>
        <v>3.386868851149091</v>
      </c>
      <c r="AB186" s="203">
        <f>INDEX(DHHVal,MATCH(CtryCode&amp;".distn.bsh."&amp;AB$10&amp;$E186&amp;AB$9&amp;AB$11,DHHKey,0),MATCH($D186,DHHVar,0))</f>
        <v>3.497795166354107</v>
      </c>
      <c r="AC186" s="203">
        <f>INDEX(DHHVal,MATCH(CtryCode&amp;".distn.bsh."&amp;AC$10&amp;$E186&amp;AC$9&amp;AC$11,DHHKey,0),MATCH($D186,DHHVar,0))</f>
        <v>3.387531902277361</v>
      </c>
      <c r="AD186" s="203">
        <f>INDEX(DHHVal,MATCH(CtryCode&amp;".distn.bsh."&amp;AD$10&amp;$E186&amp;AD$9&amp;AD$11,DHHKey,0),MATCH($D186,DHHVar,0))</f>
        <v>3.283684020389247</v>
      </c>
      <c r="AE186" s="203">
        <f>INDEX(DHHVal,MATCH(CtryCode&amp;".distn.bsh."&amp;AE$10&amp;$E186&amp;AE$9&amp;AE$11,DHHKey,0),MATCH($D186,DHHVar,0))</f>
        <v>3.325231592484532</v>
      </c>
      <c r="AF186" s="203">
        <f>INDEX(DHHVal,MATCH(CtryCode&amp;".distn.bsh."&amp;AF$10&amp;$E186&amp;AF$9&amp;AF$11,DHHKey,0),MATCH($D186,DHHVar,0))</f>
        <v>3.474154547664536</v>
      </c>
      <c r="AG186" s="203">
        <f>INDEX(DHHVal,MATCH(CtryCode&amp;".distn.bsh."&amp;AG$10&amp;$E186&amp;AG$9&amp;AG$11,DHHKey,0),MATCH($D186,DHHVar,0))</f>
        <v>3.732985348611389</v>
      </c>
      <c r="AH186" s="203">
        <f>INDEX(DHHVal,MATCH(CtryCode&amp;".distn.bsh."&amp;AH$10&amp;$E186&amp;AH$9&amp;AH$11,DHHKey,0),MATCH($D186,DHHVar,0))</f>
        <v>3.779666341079871</v>
      </c>
      <c r="AI186" s="203">
        <f>INDEX(DHHVal,MATCH(CtryCode&amp;".distn.bsh."&amp;AI$10&amp;$E186&amp;AI$9&amp;AI$11,DHHKey,0),MATCH($D186,DHHVar,0))</f>
        <v>4.002968860751649</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0.3453107879330201</v>
      </c>
      <c r="M187" s="203">
        <f>INDEX(DHHVal,MATCH(CtryCode&amp;".distn.bsh."&amp;M$10&amp;$E187&amp;M$9&amp;M$11,DHHKey,0),MATCH($D187,DHHVar,0))</f>
        <v>0.282187156405089</v>
      </c>
      <c r="N187" s="203">
        <f>INDEX(DHHVal,MATCH(CtryCode&amp;".distn.bsh."&amp;N$10&amp;$E187&amp;N$9&amp;N$11,DHHKey,0),MATCH($D187,DHHVar,0))</f>
        <v>0.2736742872823609</v>
      </c>
      <c r="O187" s="203">
        <f>INDEX(DHHVal,MATCH(CtryCode&amp;".distn.bsh."&amp;O$10&amp;$E187&amp;O$9&amp;O$11,DHHKey,0),MATCH($D187,DHHVar,0))</f>
        <v>0.2901272404518894</v>
      </c>
      <c r="P187" s="203">
        <f>INDEX(DHHVal,MATCH(CtryCode&amp;".distn.bsh."&amp;P$10&amp;$E187&amp;P$9&amp;P$11,DHHKey,0),MATCH($D187,DHHVar,0))</f>
        <v>0.3060726892600179</v>
      </c>
      <c r="Q187" s="203">
        <f>INDEX(DHHVal,MATCH(CtryCode&amp;".distn.bsh."&amp;Q$10&amp;$E187&amp;Q$9&amp;Q$11,DHHKey,0),MATCH($D187,DHHVar,0))</f>
        <v>0.3095759689400425</v>
      </c>
      <c r="R187" s="203">
        <f>INDEX(DHHVal,MATCH(CtryCode&amp;".distn.bsh."&amp;R$10&amp;$E187&amp;R$9&amp;R$11,DHHKey,0),MATCH($D187,DHHVar,0))</f>
        <v>0.3219813663113051</v>
      </c>
      <c r="S187" s="203">
        <f>INDEX(DHHVal,MATCH(CtryCode&amp;".distn.bsh."&amp;S$10&amp;$E187&amp;S$9&amp;S$11,DHHKey,0),MATCH($D187,DHHVar,0))</f>
        <v>0.367259138208968</v>
      </c>
      <c r="T187" s="203">
        <f>INDEX(DHHVal,MATCH(CtryCode&amp;".distn.bsh."&amp;T$10&amp;$E187&amp;T$9&amp;T$11,DHHKey,0),MATCH($D187,DHHVar,0))</f>
        <v>0.4517651975680243</v>
      </c>
      <c r="U187" s="203">
        <f>INDEX(DHHVal,MATCH(CtryCode&amp;".distn.bsh."&amp;U$10&amp;$E187&amp;U$9&amp;U$11,DHHKey,0),MATCH($D187,DHHVar,0))</f>
        <v>0.4378395966992205</v>
      </c>
      <c r="V187" s="203">
        <f>INDEX(DHHVal,MATCH(CtryCode&amp;".distn.bsh."&amp;V$10&amp;$E187&amp;V$9&amp;V$11,DHHKey,0),MATCH($D187,DHHVar,0))</f>
        <v>0.5982937195619367</v>
      </c>
      <c r="W187" s="207" t="str">
        <f>IF(X$5=K$5,SUM(Y187:AI187)-SUM(L187:V187),"")</f>
        <v/>
      </c>
      <c r="X187" s="9" t="str">
        <f>LOWER(CtryCode)&amp;".distn."&amp;$A187&amp;IF($B187="","","."&amp;$B187)&amp;IF($C187="","",".dec."&amp;$C187)&amp;"."&amp;X$5</f>
        <v>egy.distn.bsh.nga.dec.ove.2</v>
      </c>
      <c r="Y187" s="208">
        <f>INDEX(DHHVal,MATCH(CtryCode&amp;".distn.bsh."&amp;Y$10&amp;$E187&amp;Y$9&amp;Y$11,DHHKey,0),MATCH($D187,DHHVar,0))</f>
        <v>0.3453107879330201</v>
      </c>
      <c r="Z187" s="203">
        <f>INDEX(DHHVal,MATCH(CtryCode&amp;".distn.bsh."&amp;Z$10&amp;$E187&amp;Z$9&amp;Z$11,DHHKey,0),MATCH($D187,DHHVar,0))</f>
        <v>0.282187156405089</v>
      </c>
      <c r="AA187" s="203">
        <f>INDEX(DHHVal,MATCH(CtryCode&amp;".distn.bsh."&amp;AA$10&amp;$E187&amp;AA$9&amp;AA$11,DHHKey,0),MATCH($D187,DHHVar,0))</f>
        <v>0.2736742872823609</v>
      </c>
      <c r="AB187" s="203">
        <f>INDEX(DHHVal,MATCH(CtryCode&amp;".distn.bsh."&amp;AB$10&amp;$E187&amp;AB$9&amp;AB$11,DHHKey,0),MATCH($D187,DHHVar,0))</f>
        <v>0.2901272404518894</v>
      </c>
      <c r="AC187" s="203">
        <f>INDEX(DHHVal,MATCH(CtryCode&amp;".distn.bsh."&amp;AC$10&amp;$E187&amp;AC$9&amp;AC$11,DHHKey,0),MATCH($D187,DHHVar,0))</f>
        <v>0.3060726892600179</v>
      </c>
      <c r="AD187" s="203">
        <f>INDEX(DHHVal,MATCH(CtryCode&amp;".distn.bsh."&amp;AD$10&amp;$E187&amp;AD$9&amp;AD$11,DHHKey,0),MATCH($D187,DHHVar,0))</f>
        <v>0.3095759689400425</v>
      </c>
      <c r="AE187" s="203">
        <f>INDEX(DHHVal,MATCH(CtryCode&amp;".distn.bsh."&amp;AE$10&amp;$E187&amp;AE$9&amp;AE$11,DHHKey,0),MATCH($D187,DHHVar,0))</f>
        <v>0.3219813663113051</v>
      </c>
      <c r="AF187" s="203">
        <f>INDEX(DHHVal,MATCH(CtryCode&amp;".distn.bsh."&amp;AF$10&amp;$E187&amp;AF$9&amp;AF$11,DHHKey,0),MATCH($D187,DHHVar,0))</f>
        <v>0.367259138208968</v>
      </c>
      <c r="AG187" s="203">
        <f>INDEX(DHHVal,MATCH(CtryCode&amp;".distn.bsh."&amp;AG$10&amp;$E187&amp;AG$9&amp;AG$11,DHHKey,0),MATCH($D187,DHHVar,0))</f>
        <v>0.4517651975680243</v>
      </c>
      <c r="AH187" s="203">
        <f>INDEX(DHHVal,MATCH(CtryCode&amp;".distn.bsh."&amp;AH$10&amp;$E187&amp;AH$9&amp;AH$11,DHHKey,0),MATCH($D187,DHHVar,0))</f>
        <v>0.4378395966992205</v>
      </c>
      <c r="AI187" s="203">
        <f>INDEX(DHHVal,MATCH(CtryCode&amp;".distn.bsh."&amp;AI$10&amp;$E187&amp;AI$9&amp;AI$11,DHHKey,0),MATCH($D187,DHHVar,0))</f>
        <v>0.5982937195619367</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0.1310662779441212</v>
      </c>
      <c r="M188" s="203">
        <f>INDEX(DHHVal,MATCH(CtryCode&amp;".distn.bsh."&amp;M$10&amp;$E188&amp;M$9&amp;M$11,DHHKey,0),MATCH($D188,DHHVar,0))</f>
        <v>0.09712614609950582</v>
      </c>
      <c r="N188" s="203">
        <f>INDEX(DHHVal,MATCH(CtryCode&amp;".distn.bsh."&amp;N$10&amp;$E188&amp;N$9&amp;N$11,DHHKey,0),MATCH($D188,DHHVar,0))</f>
        <v>0.1007562641845746</v>
      </c>
      <c r="O188" s="203">
        <f>INDEX(DHHVal,MATCH(CtryCode&amp;".distn.bsh."&amp;O$10&amp;$E188&amp;O$9&amp;O$11,DHHKey,0),MATCH($D188,DHHVar,0))</f>
        <v>0.1377627988064387</v>
      </c>
      <c r="P188" s="203">
        <f>INDEX(DHHVal,MATCH(CtryCode&amp;".distn.bsh."&amp;P$10&amp;$E188&amp;P$9&amp;P$11,DHHKey,0),MATCH($D188,DHHVar,0))</f>
        <v>0.1000572456953289</v>
      </c>
      <c r="Q188" s="203">
        <f>INDEX(DHHVal,MATCH(CtryCode&amp;".distn.bsh."&amp;Q$10&amp;$E188&amp;Q$9&amp;Q$11,DHHKey,0),MATCH($D188,DHHVar,0))</f>
        <v>0.1435739677683258</v>
      </c>
      <c r="R188" s="203">
        <f>INDEX(DHHVal,MATCH(CtryCode&amp;".distn.bsh."&amp;R$10&amp;$E188&amp;R$9&amp;R$11,DHHKey,0),MATCH($D188,DHHVar,0))</f>
        <v>0.1417776951189099</v>
      </c>
      <c r="S188" s="203">
        <f>INDEX(DHHVal,MATCH(CtryCode&amp;".distn.bsh."&amp;S$10&amp;$E188&amp;S$9&amp;S$11,DHHKey,0),MATCH($D188,DHHVar,0))</f>
        <v>0.1363019885731651</v>
      </c>
      <c r="T188" s="203">
        <f>INDEX(DHHVal,MATCH(CtryCode&amp;".distn.bsh."&amp;T$10&amp;$E188&amp;T$9&amp;T$11,DHHKey,0),MATCH($D188,DHHVar,0))</f>
        <v>0.1407971882519195</v>
      </c>
      <c r="U188" s="203">
        <f>INDEX(DHHVal,MATCH(CtryCode&amp;".distn.bsh."&amp;U$10&amp;$E188&amp;U$9&amp;U$11,DHHKey,0),MATCH($D188,DHHVar,0))</f>
        <v>0.1453771914869463</v>
      </c>
      <c r="V188" s="203">
        <f>INDEX(DHHVal,MATCH(CtryCode&amp;".distn.bsh."&amp;V$10&amp;$E188&amp;V$9&amp;V$11,DHHKey,0),MATCH($D188,DHHVar,0))</f>
        <v>0.1607863587485316</v>
      </c>
      <c r="W188" s="207" t="str">
        <f>IF(X$5=K$5,SUM(Y188:AI188)-SUM(L188:V188),"")</f>
        <v/>
      </c>
      <c r="X188" s="9" t="str">
        <f>LOWER(CtryCode)&amp;".distn."&amp;$A188&amp;IF($B188="","","."&amp;$B188)&amp;IF($C188="","",".dec."&amp;$C188)&amp;"."&amp;X$5</f>
        <v>egy.distn.bsh.oil.dec.ove.2</v>
      </c>
      <c r="Y188" s="208">
        <f>INDEX(DHHVal,MATCH(CtryCode&amp;".distn.bsh."&amp;Y$10&amp;$E188&amp;Y$9&amp;Y$11,DHHKey,0),MATCH($D188,DHHVar,0))</f>
        <v>0.1310662779441212</v>
      </c>
      <c r="Z188" s="203">
        <f>INDEX(DHHVal,MATCH(CtryCode&amp;".distn.bsh."&amp;Z$10&amp;$E188&amp;Z$9&amp;Z$11,DHHKey,0),MATCH($D188,DHHVar,0))</f>
        <v>0.09712614609950582</v>
      </c>
      <c r="AA188" s="203">
        <f>INDEX(DHHVal,MATCH(CtryCode&amp;".distn.bsh."&amp;AA$10&amp;$E188&amp;AA$9&amp;AA$11,DHHKey,0),MATCH($D188,DHHVar,0))</f>
        <v>0.1007562641845746</v>
      </c>
      <c r="AB188" s="203">
        <f>INDEX(DHHVal,MATCH(CtryCode&amp;".distn.bsh."&amp;AB$10&amp;$E188&amp;AB$9&amp;AB$11,DHHKey,0),MATCH($D188,DHHVar,0))</f>
        <v>0.1377627988064387</v>
      </c>
      <c r="AC188" s="203">
        <f>INDEX(DHHVal,MATCH(CtryCode&amp;".distn.bsh."&amp;AC$10&amp;$E188&amp;AC$9&amp;AC$11,DHHKey,0),MATCH($D188,DHHVar,0))</f>
        <v>0.1000572456953289</v>
      </c>
      <c r="AD188" s="203">
        <f>INDEX(DHHVal,MATCH(CtryCode&amp;".distn.bsh."&amp;AD$10&amp;$E188&amp;AD$9&amp;AD$11,DHHKey,0),MATCH($D188,DHHVar,0))</f>
        <v>0.1435739677683258</v>
      </c>
      <c r="AE188" s="203">
        <f>INDEX(DHHVal,MATCH(CtryCode&amp;".distn.bsh."&amp;AE$10&amp;$E188&amp;AE$9&amp;AE$11,DHHKey,0),MATCH($D188,DHHVar,0))</f>
        <v>0.1417776951189099</v>
      </c>
      <c r="AF188" s="203">
        <f>INDEX(DHHVal,MATCH(CtryCode&amp;".distn.bsh."&amp;AF$10&amp;$E188&amp;AF$9&amp;AF$11,DHHKey,0),MATCH($D188,DHHVar,0))</f>
        <v>0.1363019885731651</v>
      </c>
      <c r="AG188" s="203">
        <f>INDEX(DHHVal,MATCH(CtryCode&amp;".distn.bsh."&amp;AG$10&amp;$E188&amp;AG$9&amp;AG$11,DHHKey,0),MATCH($D188,DHHVar,0))</f>
        <v>0.1407971882519195</v>
      </c>
      <c r="AH188" s="203">
        <f>INDEX(DHHVal,MATCH(CtryCode&amp;".distn.bsh."&amp;AH$10&amp;$E188&amp;AH$9&amp;AH$11,DHHKey,0),MATCH($D188,DHHVar,0))</f>
        <v>0.1453771914869463</v>
      </c>
      <c r="AI188" s="203">
        <f>INDEX(DHHVal,MATCH(CtryCode&amp;".distn.bsh."&amp;AI$10&amp;$E188&amp;AI$9&amp;AI$11,DHHKey,0),MATCH($D188,DHHVar,0))</f>
        <v>0.1607863587485316</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0.5208881509900787</v>
      </c>
      <c r="M189" s="203">
        <f>INDEX(DHHVal,MATCH(CtryCode&amp;".distn.bsh."&amp;M$10&amp;$E189&amp;M$9&amp;M$11,DHHKey,0),MATCH($D189,DHHVar,0))</f>
        <v>0.3072914120511118</v>
      </c>
      <c r="N189" s="203">
        <f>INDEX(DHHVal,MATCH(CtryCode&amp;".distn.bsh."&amp;N$10&amp;$E189&amp;N$9&amp;N$11,DHHKey,0),MATCH($D189,DHHVar,0))</f>
        <v>0.3634314778750612</v>
      </c>
      <c r="O189" s="203">
        <f>INDEX(DHHVal,MATCH(CtryCode&amp;".distn.bsh."&amp;O$10&amp;$E189&amp;O$9&amp;O$11,DHHKey,0),MATCH($D189,DHHVar,0))</f>
        <v>0.4383492152433479</v>
      </c>
      <c r="P189" s="203">
        <f>INDEX(DHHVal,MATCH(CtryCode&amp;".distn.bsh."&amp;P$10&amp;$E189&amp;P$9&amp;P$11,DHHKey,0),MATCH($D189,DHHVar,0))</f>
        <v>0.4438330576453658</v>
      </c>
      <c r="Q189" s="203">
        <f>INDEX(DHHVal,MATCH(CtryCode&amp;".distn.bsh."&amp;Q$10&amp;$E189&amp;Q$9&amp;Q$11,DHHKey,0),MATCH($D189,DHHVar,0))</f>
        <v>0.5191852813277069</v>
      </c>
      <c r="R189" s="203">
        <f>INDEX(DHHVal,MATCH(CtryCode&amp;".distn.bsh."&amp;R$10&amp;$E189&amp;R$9&amp;R$11,DHHKey,0),MATCH($D189,DHHVar,0))</f>
        <v>0.5448284951671503</v>
      </c>
      <c r="S189" s="203">
        <f>INDEX(DHHVal,MATCH(CtryCode&amp;".distn.bsh."&amp;S$10&amp;$E189&amp;S$9&amp;S$11,DHHKey,0),MATCH($D189,DHHVar,0))</f>
        <v>0.602673754502311</v>
      </c>
      <c r="T189" s="203">
        <f>INDEX(DHHVal,MATCH(CtryCode&amp;".distn.bsh."&amp;T$10&amp;$E189&amp;T$9&amp;T$11,DHHKey,0),MATCH($D189,DHHVar,0))</f>
        <v>0.6562984442710446</v>
      </c>
      <c r="U189" s="203">
        <f>INDEX(DHHVal,MATCH(CtryCode&amp;".distn.bsh."&amp;U$10&amp;$E189&amp;U$9&amp;U$11,DHHKey,0),MATCH($D189,DHHVar,0))</f>
        <v>0.6239586490343902</v>
      </c>
      <c r="V189" s="203">
        <f>INDEX(DHHVal,MATCH(CtryCode&amp;".distn.bsh."&amp;V$10&amp;$E189&amp;V$9&amp;V$11,DHHKey,0),MATCH($D189,DHHVar,0))</f>
        <v>0.7929790490161215</v>
      </c>
      <c r="W189" s="207" t="str">
        <f>IF(X$5=K$5,SUM(Y189:AI189)-SUM(L189:V189),"")</f>
        <v/>
      </c>
      <c r="X189" s="9" t="str">
        <f>LOWER(CtryCode)&amp;".distn."&amp;$A189&amp;IF($B189="","","."&amp;$B189)&amp;IF($C189="","",".dec."&amp;$C189)&amp;"."&amp;X$5</f>
        <v>egy.distn.bsh.gso.dec.ove.2</v>
      </c>
      <c r="Y189" s="208">
        <f>INDEX(DHHVal,MATCH(CtryCode&amp;".distn.bsh."&amp;Y$10&amp;$E189&amp;Y$9&amp;Y$11,DHHKey,0),MATCH($D189,DHHVar,0))</f>
        <v>0.5208881509900787</v>
      </c>
      <c r="Z189" s="203">
        <f>INDEX(DHHVal,MATCH(CtryCode&amp;".distn.bsh."&amp;Z$10&amp;$E189&amp;Z$9&amp;Z$11,DHHKey,0),MATCH($D189,DHHVar,0))</f>
        <v>0.3072914120511118</v>
      </c>
      <c r="AA189" s="203">
        <f>INDEX(DHHVal,MATCH(CtryCode&amp;".distn.bsh."&amp;AA$10&amp;$E189&amp;AA$9&amp;AA$11,DHHKey,0),MATCH($D189,DHHVar,0))</f>
        <v>0.3634314778750612</v>
      </c>
      <c r="AB189" s="203">
        <f>INDEX(DHHVal,MATCH(CtryCode&amp;".distn.bsh."&amp;AB$10&amp;$E189&amp;AB$9&amp;AB$11,DHHKey,0),MATCH($D189,DHHVar,0))</f>
        <v>0.4383492152433479</v>
      </c>
      <c r="AC189" s="203">
        <f>INDEX(DHHVal,MATCH(CtryCode&amp;".distn.bsh."&amp;AC$10&amp;$E189&amp;AC$9&amp;AC$11,DHHKey,0),MATCH($D189,DHHVar,0))</f>
        <v>0.4438330576453658</v>
      </c>
      <c r="AD189" s="203">
        <f>INDEX(DHHVal,MATCH(CtryCode&amp;".distn.bsh."&amp;AD$10&amp;$E189&amp;AD$9&amp;AD$11,DHHKey,0),MATCH($D189,DHHVar,0))</f>
        <v>0.5191852813277069</v>
      </c>
      <c r="AE189" s="203">
        <f>INDEX(DHHVal,MATCH(CtryCode&amp;".distn.bsh."&amp;AE$10&amp;$E189&amp;AE$9&amp;AE$11,DHHKey,0),MATCH($D189,DHHVar,0))</f>
        <v>0.5448284951671503</v>
      </c>
      <c r="AF189" s="203">
        <f>INDEX(DHHVal,MATCH(CtryCode&amp;".distn.bsh."&amp;AF$10&amp;$E189&amp;AF$9&amp;AF$11,DHHKey,0),MATCH($D189,DHHVar,0))</f>
        <v>0.602673754502311</v>
      </c>
      <c r="AG189" s="203">
        <f>INDEX(DHHVal,MATCH(CtryCode&amp;".distn.bsh."&amp;AG$10&amp;$E189&amp;AG$9&amp;AG$11,DHHKey,0),MATCH($D189,DHHVar,0))</f>
        <v>0.6562984442710446</v>
      </c>
      <c r="AH189" s="203">
        <f>INDEX(DHHVal,MATCH(CtryCode&amp;".distn.bsh."&amp;AH$10&amp;$E189&amp;AH$9&amp;AH$11,DHHKey,0),MATCH($D189,DHHVar,0))</f>
        <v>0.6239586490343902</v>
      </c>
      <c r="AI189" s="203">
        <f>INDEX(DHHVal,MATCH(CtryCode&amp;".distn.bsh."&amp;AI$10&amp;$E189&amp;AI$9&amp;AI$11,DHHKey,0),MATCH($D189,DHHVar,0))</f>
        <v>0.7929790490161215</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5.635903503367759e-05</v>
      </c>
      <c r="M191" s="203">
        <f>INDEX(DHHVal,MATCH(CtryCode&amp;".distn.bsh."&amp;M$10&amp;$E191&amp;M$9&amp;M$11,DHHKey,0),MATCH($D191,DHHVar,0))</f>
        <v>2.006084896631058e-05</v>
      </c>
      <c r="N191" s="203">
        <f>INDEX(DHHVal,MATCH(CtryCode&amp;".distn.bsh."&amp;N$10&amp;$E191&amp;N$9&amp;N$11,DHHKey,0),MATCH($D191,DHHVar,0))</f>
        <v>2.31277343073516e-05</v>
      </c>
      <c r="O191" s="203">
        <f>INDEX(DHHVal,MATCH(CtryCode&amp;".distn.bsh."&amp;O$10&amp;$E191&amp;O$9&amp;O$11,DHHKey,0),MATCH($D191,DHHVar,0))</f>
        <v>1.025382966777586e-05</v>
      </c>
      <c r="P191" s="203">
        <f>INDEX(DHHVal,MATCH(CtryCode&amp;".distn.bsh."&amp;P$10&amp;$E191&amp;P$9&amp;P$11,DHHKey,0),MATCH($D191,DHHVar,0))</f>
        <v>5.664333263088894e-05</v>
      </c>
      <c r="Q191" s="203">
        <f>INDEX(DHHVal,MATCH(CtryCode&amp;".distn.bsh."&amp;Q$10&amp;$E191&amp;Q$9&amp;Q$11,DHHKey,0),MATCH($D191,DHHVar,0))</f>
        <v>5.556458977537802e-05</v>
      </c>
      <c r="R191" s="203">
        <f>INDEX(DHHVal,MATCH(CtryCode&amp;".distn.bsh."&amp;R$10&amp;$E191&amp;R$9&amp;R$11,DHHKey,0),MATCH($D191,DHHVar,0))</f>
        <v>4.71952851194733e-05</v>
      </c>
      <c r="S191" s="203">
        <f>INDEX(DHHVal,MATCH(CtryCode&amp;".distn.bsh."&amp;S$10&amp;$E191&amp;S$9&amp;S$11,DHHKey,0),MATCH($D191,DHHVar,0))</f>
        <v>2.14499410754248e-05</v>
      </c>
      <c r="T191" s="203">
        <f>INDEX(DHHVal,MATCH(CtryCode&amp;".distn.bsh."&amp;T$10&amp;$E191&amp;T$9&amp;T$11,DHHKey,0),MATCH($D191,DHHVar,0))</f>
        <v>8.350073475788093e-05</v>
      </c>
      <c r="U191" s="203">
        <f>INDEX(DHHVal,MATCH(CtryCode&amp;".distn.bsh."&amp;U$10&amp;$E191&amp;U$9&amp;U$11,DHHKey,0),MATCH($D191,DHHVar,0))</f>
        <v>0.0001169612213283473</v>
      </c>
      <c r="V191" s="203">
        <f>INDEX(DHHVal,MATCH(CtryCode&amp;".distn.bsh."&amp;V$10&amp;$E191&amp;V$9&amp;V$11,DHHKey,0),MATCH($D191,DHHVar,0))</f>
        <v>7.729617097477897e-05</v>
      </c>
      <c r="W191" s="207" t="str">
        <f>IF(X$5=K$5,SUM(Y191:AI191)-SUM(L191:V191),"")</f>
        <v/>
      </c>
      <c r="X191" s="9" t="str">
        <f>LOWER(CtryCode)&amp;".distn."&amp;$A191&amp;IF($B191="","","."&amp;$B191)&amp;IF($C191="","",".dec."&amp;$C191)&amp;"."&amp;X$5</f>
        <v>egy.distn.bsh.ker.dec.ove.2</v>
      </c>
      <c r="Y191" s="208">
        <f>INDEX(DHHVal,MATCH(CtryCode&amp;".distn.bsh."&amp;Y$10&amp;$E191&amp;Y$9&amp;Y$11,DHHKey,0),MATCH($D191,DHHVar,0))</f>
        <v>5.635903503367759e-05</v>
      </c>
      <c r="Z191" s="203">
        <f>INDEX(DHHVal,MATCH(CtryCode&amp;".distn.bsh."&amp;Z$10&amp;$E191&amp;Z$9&amp;Z$11,DHHKey,0),MATCH($D191,DHHVar,0))</f>
        <v>2.006084896631058e-05</v>
      </c>
      <c r="AA191" s="203">
        <f>INDEX(DHHVal,MATCH(CtryCode&amp;".distn.bsh."&amp;AA$10&amp;$E191&amp;AA$9&amp;AA$11,DHHKey,0),MATCH($D191,DHHVar,0))</f>
        <v>2.31277343073516e-05</v>
      </c>
      <c r="AB191" s="203">
        <f>INDEX(DHHVal,MATCH(CtryCode&amp;".distn.bsh."&amp;AB$10&amp;$E191&amp;AB$9&amp;AB$11,DHHKey,0),MATCH($D191,DHHVar,0))</f>
        <v>1.025382966777586e-05</v>
      </c>
      <c r="AC191" s="203">
        <f>INDEX(DHHVal,MATCH(CtryCode&amp;".distn.bsh."&amp;AC$10&amp;$E191&amp;AC$9&amp;AC$11,DHHKey,0),MATCH($D191,DHHVar,0))</f>
        <v>5.664333263088894e-05</v>
      </c>
      <c r="AD191" s="203">
        <f>INDEX(DHHVal,MATCH(CtryCode&amp;".distn.bsh."&amp;AD$10&amp;$E191&amp;AD$9&amp;AD$11,DHHKey,0),MATCH($D191,DHHVar,0))</f>
        <v>5.556458977537802e-05</v>
      </c>
      <c r="AE191" s="203">
        <f>INDEX(DHHVal,MATCH(CtryCode&amp;".distn.bsh."&amp;AE$10&amp;$E191&amp;AE$9&amp;AE$11,DHHKey,0),MATCH($D191,DHHVar,0))</f>
        <v>4.71952851194733e-05</v>
      </c>
      <c r="AF191" s="203">
        <f>INDEX(DHHVal,MATCH(CtryCode&amp;".distn.bsh."&amp;AF$10&amp;$E191&amp;AF$9&amp;AF$11,DHHKey,0),MATCH($D191,DHHVar,0))</f>
        <v>2.14499410754248e-05</v>
      </c>
      <c r="AG191" s="203">
        <f>INDEX(DHHVal,MATCH(CtryCode&amp;".distn.bsh."&amp;AG$10&amp;$E191&amp;AG$9&amp;AG$11,DHHKey,0),MATCH($D191,DHHVar,0))</f>
        <v>8.350073475788093e-05</v>
      </c>
      <c r="AH191" s="203">
        <f>INDEX(DHHVal,MATCH(CtryCode&amp;".distn.bsh."&amp;AH$10&amp;$E191&amp;AH$9&amp;AH$11,DHHKey,0),MATCH($D191,DHHVar,0))</f>
        <v>0.0001169612213283473</v>
      </c>
      <c r="AI191" s="203">
        <f>INDEX(DHHVal,MATCH(CtryCode&amp;".distn.bsh."&amp;AI$10&amp;$E191&amp;AI$9&amp;AI$11,DHHKey,0),MATCH($D191,DHHVar,0))</f>
        <v>7.729617097477897e-05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1.810489457862631</v>
      </c>
      <c r="M192" s="203">
        <f>INDEX(DHHVal,MATCH(CtryCode&amp;".distn.bsh."&amp;M$10&amp;$E192&amp;M$9&amp;M$11,DHHKey,0),MATCH($D192,DHHVar,0))</f>
        <v>2.694859520556745</v>
      </c>
      <c r="N192" s="203">
        <f>INDEX(DHHVal,MATCH(CtryCode&amp;".distn.bsh."&amp;N$10&amp;$E192&amp;N$9&amp;N$11,DHHKey,0),MATCH($D192,DHHVar,0))</f>
        <v>2.327398467235654</v>
      </c>
      <c r="O192" s="203">
        <f>INDEX(DHHVal,MATCH(CtryCode&amp;".distn.bsh."&amp;O$10&amp;$E192&amp;O$9&amp;O$11,DHHKey,0),MATCH($D192,DHHVar,0))</f>
        <v>2.130473774838007</v>
      </c>
      <c r="P192" s="203">
        <f>INDEX(DHHVal,MATCH(CtryCode&amp;".distn.bsh."&amp;P$10&amp;$E192&amp;P$9&amp;P$11,DHHKey,0),MATCH($D192,DHHVar,0))</f>
        <v>1.83262970949107</v>
      </c>
      <c r="Q192" s="203">
        <f>INDEX(DHHVal,MATCH(CtryCode&amp;".distn.bsh."&amp;Q$10&amp;$E192&amp;Q$9&amp;Q$11,DHHKey,0),MATCH($D192,DHHVar,0))</f>
        <v>1.725676179389963</v>
      </c>
      <c r="R192" s="203">
        <f>INDEX(DHHVal,MATCH(CtryCode&amp;".distn.bsh."&amp;R$10&amp;$E192&amp;R$9&amp;R$11,DHHKey,0),MATCH($D192,DHHVar,0))</f>
        <v>1.633304084782344</v>
      </c>
      <c r="S192" s="203">
        <f>INDEX(DHHVal,MATCH(CtryCode&amp;".distn.bsh."&amp;S$10&amp;$E192&amp;S$9&amp;S$11,DHHKey,0),MATCH($D192,DHHVar,0))</f>
        <v>1.577294513587133</v>
      </c>
      <c r="T192" s="203">
        <f>INDEX(DHHVal,MATCH(CtryCode&amp;".distn.bsh."&amp;T$10&amp;$E192&amp;T$9&amp;T$11,DHHKey,0),MATCH($D192,DHHVar,0))</f>
        <v>1.394601011209233</v>
      </c>
      <c r="U192" s="203">
        <f>INDEX(DHHVal,MATCH(CtryCode&amp;".distn.bsh."&amp;U$10&amp;$E192&amp;U$9&amp;U$11,DHHKey,0),MATCH($D192,DHHVar,0))</f>
        <v>1.218710064472423</v>
      </c>
      <c r="V192" s="203">
        <f>INDEX(DHHVal,MATCH(CtryCode&amp;".distn.bsh."&amp;V$10&amp;$E192&amp;V$9&amp;V$11,DHHKey,0),MATCH($D192,DHHVar,0))</f>
        <v>1.042225812638144</v>
      </c>
      <c r="W192" s="207" t="str">
        <f>IF(X$5=K$5,SUM(Y192:AI192)-SUM(L192:V192),"")</f>
        <v/>
      </c>
      <c r="X192" s="9" t="str">
        <f>LOWER(CtryCode)&amp;".distn."&amp;$A192&amp;IF($B192="","","."&amp;$B192)&amp;IF($C192="","",".dec."&amp;$C192)&amp;"."&amp;X$5</f>
        <v>egy.distn.bsh.lpg.dec.ove.2</v>
      </c>
      <c r="Y192" s="208">
        <f>INDEX(DHHVal,MATCH(CtryCode&amp;".distn.bsh."&amp;Y$10&amp;$E192&amp;Y$9&amp;Y$11,DHHKey,0),MATCH($D192,DHHVar,0))</f>
        <v>1.810489457862631</v>
      </c>
      <c r="Z192" s="203">
        <f>INDEX(DHHVal,MATCH(CtryCode&amp;".distn.bsh."&amp;Z$10&amp;$E192&amp;Z$9&amp;Z$11,DHHKey,0),MATCH($D192,DHHVar,0))</f>
        <v>2.694859520556745</v>
      </c>
      <c r="AA192" s="203">
        <f>INDEX(DHHVal,MATCH(CtryCode&amp;".distn.bsh."&amp;AA$10&amp;$E192&amp;AA$9&amp;AA$11,DHHKey,0),MATCH($D192,DHHVar,0))</f>
        <v>2.327398467235654</v>
      </c>
      <c r="AB192" s="203">
        <f>INDEX(DHHVal,MATCH(CtryCode&amp;".distn.bsh."&amp;AB$10&amp;$E192&amp;AB$9&amp;AB$11,DHHKey,0),MATCH($D192,DHHVar,0))</f>
        <v>2.130473774838007</v>
      </c>
      <c r="AC192" s="203">
        <f>INDEX(DHHVal,MATCH(CtryCode&amp;".distn.bsh."&amp;AC$10&amp;$E192&amp;AC$9&amp;AC$11,DHHKey,0),MATCH($D192,DHHVar,0))</f>
        <v>1.83262970949107</v>
      </c>
      <c r="AD192" s="203">
        <f>INDEX(DHHVal,MATCH(CtryCode&amp;".distn.bsh."&amp;AD$10&amp;$E192&amp;AD$9&amp;AD$11,DHHKey,0),MATCH($D192,DHHVar,0))</f>
        <v>1.725676179389963</v>
      </c>
      <c r="AE192" s="203">
        <f>INDEX(DHHVal,MATCH(CtryCode&amp;".distn.bsh."&amp;AE$10&amp;$E192&amp;AE$9&amp;AE$11,DHHKey,0),MATCH($D192,DHHVar,0))</f>
        <v>1.633304084782344</v>
      </c>
      <c r="AF192" s="203">
        <f>INDEX(DHHVal,MATCH(CtryCode&amp;".distn.bsh."&amp;AF$10&amp;$E192&amp;AF$9&amp;AF$11,DHHKey,0),MATCH($D192,DHHVar,0))</f>
        <v>1.577294513587133</v>
      </c>
      <c r="AG192" s="203">
        <f>INDEX(DHHVal,MATCH(CtryCode&amp;".distn.bsh."&amp;AG$10&amp;$E192&amp;AG$9&amp;AG$11,DHHKey,0),MATCH($D192,DHHVar,0))</f>
        <v>1.394601011209233</v>
      </c>
      <c r="AH192" s="203">
        <f>INDEX(DHHVal,MATCH(CtryCode&amp;".distn.bsh."&amp;AH$10&amp;$E192&amp;AH$9&amp;AH$11,DHHKey,0),MATCH($D192,DHHVar,0))</f>
        <v>1.218710064472423</v>
      </c>
      <c r="AI192" s="203">
        <f>INDEX(DHHVal,MATCH(CtryCode&amp;".distn.bsh."&amp;AI$10&amp;$E192&amp;AI$9&amp;AI$11,DHHKey,0),MATCH($D192,DHHVar,0))</f>
        <v>1.042225812638144</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1.782613265734116</v>
      </c>
      <c r="M193" s="203">
        <f>INDEX(DHHVal,MATCH(CtryCode&amp;".distn.bsh."&amp;M$10&amp;$E193&amp;M$9&amp;M$11,DHHKey,0),MATCH($D193,DHHVar,0))</f>
        <v>1.766008374799827</v>
      </c>
      <c r="N193" s="203">
        <f>INDEX(DHHVal,MATCH(CtryCode&amp;".distn.bsh."&amp;N$10&amp;$E193&amp;N$9&amp;N$11,DHHKey,0),MATCH($D193,DHHVar,0))</f>
        <v>1.687001961738131</v>
      </c>
      <c r="O193" s="203">
        <f>INDEX(DHHVal,MATCH(CtryCode&amp;".distn.bsh."&amp;O$10&amp;$E193&amp;O$9&amp;O$11,DHHKey,0),MATCH($D193,DHHVar,0))</f>
        <v>1.646477129158556</v>
      </c>
      <c r="P193" s="203">
        <f>INDEX(DHHVal,MATCH(CtryCode&amp;".distn.bsh."&amp;P$10&amp;$E193&amp;P$9&amp;P$11,DHHKey,0),MATCH($D193,DHHVar,0))</f>
        <v>1.573848583252808</v>
      </c>
      <c r="Q193" s="203">
        <f>INDEX(DHHVal,MATCH(CtryCode&amp;".distn.bsh."&amp;Q$10&amp;$E193&amp;Q$9&amp;Q$11,DHHKey,0),MATCH($D193,DHHVar,0))</f>
        <v>1.725126495756191</v>
      </c>
      <c r="R193" s="203">
        <f>INDEX(DHHVal,MATCH(CtryCode&amp;".distn.bsh."&amp;R$10&amp;$E193&amp;R$9&amp;R$11,DHHKey,0),MATCH($D193,DHHVar,0))</f>
        <v>1.708652065747803</v>
      </c>
      <c r="S193" s="203">
        <f>INDEX(DHHVal,MATCH(CtryCode&amp;".distn.bsh."&amp;S$10&amp;$E193&amp;S$9&amp;S$11,DHHKey,0),MATCH($D193,DHHVar,0))</f>
        <v>1.826843177700504</v>
      </c>
      <c r="T193" s="203">
        <f>INDEX(DHHVal,MATCH(CtryCode&amp;".distn.bsh."&amp;T$10&amp;$E193&amp;T$9&amp;T$11,DHHKey,0),MATCH($D193,DHHVar,0))</f>
        <v>1.803187564475103</v>
      </c>
      <c r="U193" s="203">
        <f>INDEX(DHHVal,MATCH(CtryCode&amp;".distn.bsh."&amp;U$10&amp;$E193&amp;U$9&amp;U$11,DHHKey,0),MATCH($D193,DHHVar,0))</f>
        <v>1.616605589734594</v>
      </c>
      <c r="V193" s="203">
        <f>INDEX(DHHVal,MATCH(CtryCode&amp;".distn.bsh."&amp;V$10&amp;$E193&amp;V$9&amp;V$11,DHHKey,0),MATCH($D193,DHHVar,0))</f>
        <v>1.81191845283884</v>
      </c>
      <c r="W193" s="207" t="str">
        <f>IF(X$5=K$5,SUM(Y193:AI193)-SUM(L193:V193),"")</f>
        <v/>
      </c>
      <c r="X193" s="9" t="str">
        <f>LOWER(CtryCode)&amp;".distn."&amp;$A193&amp;IF($B193="","","."&amp;$B193)&amp;IF($C193="","",".dec."&amp;$C193)&amp;"."&amp;X$5</f>
        <v>egy.distn.bsh.app.dec.ove.2</v>
      </c>
      <c r="Y193" s="208">
        <f>INDEX(DHHVal,MATCH(CtryCode&amp;".distn.bsh."&amp;Y$10&amp;$E193&amp;Y$9&amp;Y$11,DHHKey,0),MATCH($D193,DHHVar,0))</f>
        <v>1.782613265734116</v>
      </c>
      <c r="Z193" s="203">
        <f>INDEX(DHHVal,MATCH(CtryCode&amp;".distn.bsh."&amp;Z$10&amp;$E193&amp;Z$9&amp;Z$11,DHHKey,0),MATCH($D193,DHHVar,0))</f>
        <v>1.766008374799827</v>
      </c>
      <c r="AA193" s="203">
        <f>INDEX(DHHVal,MATCH(CtryCode&amp;".distn.bsh."&amp;AA$10&amp;$E193&amp;AA$9&amp;AA$11,DHHKey,0),MATCH($D193,DHHVar,0))</f>
        <v>1.687001961738131</v>
      </c>
      <c r="AB193" s="203">
        <f>INDEX(DHHVal,MATCH(CtryCode&amp;".distn.bsh."&amp;AB$10&amp;$E193&amp;AB$9&amp;AB$11,DHHKey,0),MATCH($D193,DHHVar,0))</f>
        <v>1.646477129158556</v>
      </c>
      <c r="AC193" s="203">
        <f>INDEX(DHHVal,MATCH(CtryCode&amp;".distn.bsh."&amp;AC$10&amp;$E193&amp;AC$9&amp;AC$11,DHHKey,0),MATCH($D193,DHHVar,0))</f>
        <v>1.573848583252808</v>
      </c>
      <c r="AD193" s="203">
        <f>INDEX(DHHVal,MATCH(CtryCode&amp;".distn.bsh."&amp;AD$10&amp;$E193&amp;AD$9&amp;AD$11,DHHKey,0),MATCH($D193,DHHVar,0))</f>
        <v>1.725126495756191</v>
      </c>
      <c r="AE193" s="203">
        <f>INDEX(DHHVal,MATCH(CtryCode&amp;".distn.bsh."&amp;AE$10&amp;$E193&amp;AE$9&amp;AE$11,DHHKey,0),MATCH($D193,DHHVar,0))</f>
        <v>1.708652065747803</v>
      </c>
      <c r="AF193" s="203">
        <f>INDEX(DHHVal,MATCH(CtryCode&amp;".distn.bsh."&amp;AF$10&amp;$E193&amp;AF$9&amp;AF$11,DHHKey,0),MATCH($D193,DHHVar,0))</f>
        <v>1.826843177700504</v>
      </c>
      <c r="AG193" s="203">
        <f>INDEX(DHHVal,MATCH(CtryCode&amp;".distn.bsh."&amp;AG$10&amp;$E193&amp;AG$9&amp;AG$11,DHHKey,0),MATCH($D193,DHHVar,0))</f>
        <v>1.803187564475103</v>
      </c>
      <c r="AH193" s="203">
        <f>INDEX(DHHVal,MATCH(CtryCode&amp;".distn.bsh."&amp;AH$10&amp;$E193&amp;AH$9&amp;AH$11,DHHKey,0),MATCH($D193,DHHVar,0))</f>
        <v>1.616605589734594</v>
      </c>
      <c r="AI193" s="203">
        <f>INDEX(DHHVal,MATCH(CtryCode&amp;".distn.bsh."&amp;AI$10&amp;$E193&amp;AI$9&amp;AI$11,DHHKey,0),MATCH($D193,DHHVar,0))</f>
        <v>1.81191845283884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3.9046625971507</v>
      </c>
      <c r="M194" s="203">
        <f>INDEX(DHHVal,MATCH(CtryCode&amp;".distn.bsh."&amp;M$10&amp;$E194&amp;M$9&amp;M$11,DHHKey,0),MATCH($D194,DHHVar,0))</f>
        <v>4.335157393902526</v>
      </c>
      <c r="N194" s="203">
        <f>INDEX(DHHVal,MATCH(CtryCode&amp;".distn.bsh."&amp;N$10&amp;$E194&amp;N$9&amp;N$11,DHHKey,0),MATCH($D194,DHHVar,0))</f>
        <v>3.903287614956028</v>
      </c>
      <c r="O194" s="203">
        <f>INDEX(DHHVal,MATCH(CtryCode&amp;".distn.bsh."&amp;O$10&amp;$E194&amp;O$9&amp;O$11,DHHKey,0),MATCH($D194,DHHVar,0))</f>
        <v>3.547759828916818</v>
      </c>
      <c r="P194" s="203">
        <f>INDEX(DHHVal,MATCH(CtryCode&amp;".distn.bsh."&amp;P$10&amp;$E194&amp;P$9&amp;P$11,DHHKey,0),MATCH($D194,DHHVar,0))</f>
        <v>3.688085587945468</v>
      </c>
      <c r="Q194" s="203">
        <f>INDEX(DHHVal,MATCH(CtryCode&amp;".distn.bsh."&amp;Q$10&amp;$E194&amp;Q$9&amp;Q$11,DHHKey,0),MATCH($D194,DHHVar,0))</f>
        <v>3.905485138570505</v>
      </c>
      <c r="R194" s="203">
        <f>INDEX(DHHVal,MATCH(CtryCode&amp;".distn.bsh."&amp;R$10&amp;$E194&amp;R$9&amp;R$11,DHHKey,0),MATCH($D194,DHHVar,0))</f>
        <v>3.647551284295499</v>
      </c>
      <c r="S194" s="203">
        <f>INDEX(DHHVal,MATCH(CtryCode&amp;".distn.bsh."&amp;S$10&amp;$E194&amp;S$9&amp;S$11,DHHKey,0),MATCH($D194,DHHVar,0))</f>
        <v>3.562231684885988</v>
      </c>
      <c r="T194" s="203">
        <f>INDEX(DHHVal,MATCH(CtryCode&amp;".distn.bsh."&amp;T$10&amp;$E194&amp;T$9&amp;T$11,DHHKey,0),MATCH($D194,DHHVar,0))</f>
        <v>3.594762182214807</v>
      </c>
      <c r="U194" s="203">
        <f>INDEX(DHHVal,MATCH(CtryCode&amp;".distn.bsh."&amp;U$10&amp;$E194&amp;U$9&amp;U$11,DHHKey,0),MATCH($D194,DHHVar,0))</f>
        <v>3.834347749521078</v>
      </c>
      <c r="V194" s="203">
        <f>INDEX(DHHVal,MATCH(CtryCode&amp;".distn.bsh."&amp;V$10&amp;$E194&amp;V$9&amp;V$11,DHHKey,0),MATCH($D194,DHHVar,0))</f>
        <v>3.592745237163517</v>
      </c>
      <c r="W194" s="207" t="str">
        <f>IF(X$5=K$5,SUM(Y194:AI194)-SUM(L194:V194),"")</f>
        <v/>
      </c>
      <c r="X194" s="9" t="str">
        <f>LOWER(CtryCode)&amp;".distn."&amp;$A194&amp;IF($B194="","","."&amp;$B194)&amp;IF($C194="","",".dec."&amp;$C194)&amp;"."&amp;X$5</f>
        <v>egy.distn.bsh.che.dec.ove.2</v>
      </c>
      <c r="Y194" s="208">
        <f>INDEX(DHHVal,MATCH(CtryCode&amp;".distn.bsh."&amp;Y$10&amp;$E194&amp;Y$9&amp;Y$11,DHHKey,0),MATCH($D194,DHHVar,0))</f>
        <v>3.9046625971507</v>
      </c>
      <c r="Z194" s="203">
        <f>INDEX(DHHVal,MATCH(CtryCode&amp;".distn.bsh."&amp;Z$10&amp;$E194&amp;Z$9&amp;Z$11,DHHKey,0),MATCH($D194,DHHVar,0))</f>
        <v>4.335157393902526</v>
      </c>
      <c r="AA194" s="203">
        <f>INDEX(DHHVal,MATCH(CtryCode&amp;".distn.bsh."&amp;AA$10&amp;$E194&amp;AA$9&amp;AA$11,DHHKey,0),MATCH($D194,DHHVar,0))</f>
        <v>3.903287614956028</v>
      </c>
      <c r="AB194" s="203">
        <f>INDEX(DHHVal,MATCH(CtryCode&amp;".distn.bsh."&amp;AB$10&amp;$E194&amp;AB$9&amp;AB$11,DHHKey,0),MATCH($D194,DHHVar,0))</f>
        <v>3.547759828916818</v>
      </c>
      <c r="AC194" s="203">
        <f>INDEX(DHHVal,MATCH(CtryCode&amp;".distn.bsh."&amp;AC$10&amp;$E194&amp;AC$9&amp;AC$11,DHHKey,0),MATCH($D194,DHHVar,0))</f>
        <v>3.688085587945468</v>
      </c>
      <c r="AD194" s="203">
        <f>INDEX(DHHVal,MATCH(CtryCode&amp;".distn.bsh."&amp;AD$10&amp;$E194&amp;AD$9&amp;AD$11,DHHKey,0),MATCH($D194,DHHVar,0))</f>
        <v>3.905485138570505</v>
      </c>
      <c r="AE194" s="203">
        <f>INDEX(DHHVal,MATCH(CtryCode&amp;".distn.bsh."&amp;AE$10&amp;$E194&amp;AE$9&amp;AE$11,DHHKey,0),MATCH($D194,DHHVar,0))</f>
        <v>3.647551284295499</v>
      </c>
      <c r="AF194" s="203">
        <f>INDEX(DHHVal,MATCH(CtryCode&amp;".distn.bsh."&amp;AF$10&amp;$E194&amp;AF$9&amp;AF$11,DHHKey,0),MATCH($D194,DHHVar,0))</f>
        <v>3.562231684885988</v>
      </c>
      <c r="AG194" s="203">
        <f>INDEX(DHHVal,MATCH(CtryCode&amp;".distn.bsh."&amp;AG$10&amp;$E194&amp;AG$9&amp;AG$11,DHHKey,0),MATCH($D194,DHHVar,0))</f>
        <v>3.594762182214807</v>
      </c>
      <c r="AH194" s="203">
        <f>INDEX(DHHVal,MATCH(CtryCode&amp;".distn.bsh."&amp;AH$10&amp;$E194&amp;AH$9&amp;AH$11,DHHKey,0),MATCH($D194,DHHVar,0))</f>
        <v>3.834347749521078</v>
      </c>
      <c r="AI194" s="203">
        <f>INDEX(DHHVal,MATCH(CtryCode&amp;".distn.bsh."&amp;AI$10&amp;$E194&amp;AI$9&amp;AI$11,DHHKey,0),MATCH($D194,DHHVar,0))</f>
        <v>3.592745237163517</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6.00420117948453</v>
      </c>
      <c r="M195" s="203">
        <f>INDEX(DHHVal,MATCH(CtryCode&amp;".distn.bsh."&amp;M$10&amp;$E195&amp;M$9&amp;M$11,DHHKey,0),MATCH($D195,DHHVar,0))</f>
        <v>5.894355083362552</v>
      </c>
      <c r="N195" s="203">
        <f>INDEX(DHHVal,MATCH(CtryCode&amp;".distn.bsh."&amp;N$10&amp;$E195&amp;N$9&amp;N$11,DHHKey,0),MATCH($D195,DHHVar,0))</f>
        <v>5.471786154454486</v>
      </c>
      <c r="O195" s="203">
        <f>INDEX(DHHVal,MATCH(CtryCode&amp;".distn.bsh."&amp;O$10&amp;$E195&amp;O$9&amp;O$11,DHHKey,0),MATCH($D195,DHHVar,0))</f>
        <v>6.528549486315583</v>
      </c>
      <c r="P195" s="203">
        <f>INDEX(DHHVal,MATCH(CtryCode&amp;".distn.bsh."&amp;P$10&amp;$E195&amp;P$9&amp;P$11,DHHKey,0),MATCH($D195,DHHVar,0))</f>
        <v>5.919737389803546</v>
      </c>
      <c r="Q195" s="203">
        <f>INDEX(DHHVal,MATCH(CtryCode&amp;".distn.bsh."&amp;Q$10&amp;$E195&amp;Q$9&amp;Q$11,DHHKey,0),MATCH($D195,DHHVar,0))</f>
        <v>5.913980379684545</v>
      </c>
      <c r="R195" s="203">
        <f>INDEX(DHHVal,MATCH(CtryCode&amp;".distn.bsh."&amp;R$10&amp;$E195&amp;R$9&amp;R$11,DHHKey,0),MATCH($D195,DHHVar,0))</f>
        <v>5.836763018421928</v>
      </c>
      <c r="S195" s="203">
        <f>INDEX(DHHVal,MATCH(CtryCode&amp;".distn.bsh."&amp;S$10&amp;$E195&amp;S$9&amp;S$11,DHHKey,0),MATCH($D195,DHHVar,0))</f>
        <v>6.084616596331362</v>
      </c>
      <c r="T195" s="203">
        <f>INDEX(DHHVal,MATCH(CtryCode&amp;".distn.bsh."&amp;T$10&amp;$E195&amp;T$9&amp;T$11,DHHKey,0),MATCH($D195,DHHVar,0))</f>
        <v>5.142765903758193</v>
      </c>
      <c r="U195" s="203">
        <f>INDEX(DHHVal,MATCH(CtryCode&amp;".distn.bsh."&amp;U$10&amp;$E195&amp;U$9&amp;U$11,DHHKey,0),MATCH($D195,DHHVar,0))</f>
        <v>5.317439198272186</v>
      </c>
      <c r="V195" s="203">
        <f>INDEX(DHHVal,MATCH(CtryCode&amp;".distn.bsh."&amp;V$10&amp;$E195&amp;V$9&amp;V$11,DHHKey,0),MATCH($D195,DHHVar,0))</f>
        <v>4.334247475279468</v>
      </c>
      <c r="W195" s="207" t="str">
        <f>IF(X$5=K$5,SUM(Y195:AI195)-SUM(L195:V195),"")</f>
        <v/>
      </c>
      <c r="X195" s="9" t="str">
        <f>LOWER(CtryCode)&amp;".distn."&amp;$A195&amp;IF($B195="","","."&amp;$B195)&amp;IF($C195="","",".dec."&amp;$C195)&amp;"."&amp;X$5</f>
        <v>egy.distn.bsh.clo.dec.ove.2</v>
      </c>
      <c r="Y195" s="208">
        <f>INDEX(DHHVal,MATCH(CtryCode&amp;".distn.bsh."&amp;Y$10&amp;$E195&amp;Y$9&amp;Y$11,DHHKey,0),MATCH($D195,DHHVar,0))</f>
        <v>6.00420117948453</v>
      </c>
      <c r="Z195" s="203">
        <f>INDEX(DHHVal,MATCH(CtryCode&amp;".distn.bsh."&amp;Z$10&amp;$E195&amp;Z$9&amp;Z$11,DHHKey,0),MATCH($D195,DHHVar,0))</f>
        <v>5.894355083362552</v>
      </c>
      <c r="AA195" s="203">
        <f>INDEX(DHHVal,MATCH(CtryCode&amp;".distn.bsh."&amp;AA$10&amp;$E195&amp;AA$9&amp;AA$11,DHHKey,0),MATCH($D195,DHHVar,0))</f>
        <v>5.471786154454486</v>
      </c>
      <c r="AB195" s="203">
        <f>INDEX(DHHVal,MATCH(CtryCode&amp;".distn.bsh."&amp;AB$10&amp;$E195&amp;AB$9&amp;AB$11,DHHKey,0),MATCH($D195,DHHVar,0))</f>
        <v>6.528549486315583</v>
      </c>
      <c r="AC195" s="203">
        <f>INDEX(DHHVal,MATCH(CtryCode&amp;".distn.bsh."&amp;AC$10&amp;$E195&amp;AC$9&amp;AC$11,DHHKey,0),MATCH($D195,DHHVar,0))</f>
        <v>5.919737389803546</v>
      </c>
      <c r="AD195" s="203">
        <f>INDEX(DHHVal,MATCH(CtryCode&amp;".distn.bsh."&amp;AD$10&amp;$E195&amp;AD$9&amp;AD$11,DHHKey,0),MATCH($D195,DHHVar,0))</f>
        <v>5.913980379684545</v>
      </c>
      <c r="AE195" s="203">
        <f>INDEX(DHHVal,MATCH(CtryCode&amp;".distn.bsh."&amp;AE$10&amp;$E195&amp;AE$9&amp;AE$11,DHHKey,0),MATCH($D195,DHHVar,0))</f>
        <v>5.836763018421928</v>
      </c>
      <c r="AF195" s="203">
        <f>INDEX(DHHVal,MATCH(CtryCode&amp;".distn.bsh."&amp;AF$10&amp;$E195&amp;AF$9&amp;AF$11,DHHKey,0),MATCH($D195,DHHVar,0))</f>
        <v>6.084616596331362</v>
      </c>
      <c r="AG195" s="203">
        <f>INDEX(DHHVal,MATCH(CtryCode&amp;".distn.bsh."&amp;AG$10&amp;$E195&amp;AG$9&amp;AG$11,DHHKey,0),MATCH($D195,DHHVar,0))</f>
        <v>5.142765903758193</v>
      </c>
      <c r="AH195" s="203">
        <f>INDEX(DHHVal,MATCH(CtryCode&amp;".distn.bsh."&amp;AH$10&amp;$E195&amp;AH$9&amp;AH$11,DHHKey,0),MATCH($D195,DHHVar,0))</f>
        <v>5.317439198272186</v>
      </c>
      <c r="AI195" s="203">
        <f>INDEX(DHHVal,MATCH(CtryCode&amp;".distn.bsh."&amp;AI$10&amp;$E195&amp;AI$9&amp;AI$11,DHHKey,0),MATCH($D195,DHHVar,0))</f>
        <v>4.334247475279468</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2.563023409007497</v>
      </c>
      <c r="M196" s="203">
        <f>INDEX(DHHVal,MATCH(CtryCode&amp;".distn.bsh."&amp;M$10&amp;$E196&amp;M$9&amp;M$11,DHHKey,0),MATCH($D196,DHHVar,0))</f>
        <v>2.157799654135039</v>
      </c>
      <c r="N196" s="203">
        <f>INDEX(DHHVal,MATCH(CtryCode&amp;".distn.bsh."&amp;N$10&amp;$E196&amp;N$9&amp;N$11,DHHKey,0),MATCH($D196,DHHVar,0))</f>
        <v>2.355827564164615</v>
      </c>
      <c r="O196" s="203">
        <f>INDEX(DHHVal,MATCH(CtryCode&amp;".distn.bsh."&amp;O$10&amp;$E196&amp;O$9&amp;O$11,DHHKey,0),MATCH($D196,DHHVar,0))</f>
        <v>2.358357100159775</v>
      </c>
      <c r="P196" s="203">
        <f>INDEX(DHHVal,MATCH(CtryCode&amp;".distn.bsh."&amp;P$10&amp;$E196&amp;P$9&amp;P$11,DHHKey,0),MATCH($D196,DHHVar,0))</f>
        <v>2.84920950416005</v>
      </c>
      <c r="Q196" s="203">
        <f>INDEX(DHHVal,MATCH(CtryCode&amp;".distn.bsh."&amp;Q$10&amp;$E196&amp;Q$9&amp;Q$11,DHHKey,0),MATCH($D196,DHHVar,0))</f>
        <v>2.81776071861358</v>
      </c>
      <c r="R196" s="203">
        <f>INDEX(DHHVal,MATCH(CtryCode&amp;".distn.bsh."&amp;R$10&amp;$E196&amp;R$9&amp;R$11,DHHKey,0),MATCH($D196,DHHVar,0))</f>
        <v>2.932486752491358</v>
      </c>
      <c r="S196" s="203">
        <f>INDEX(DHHVal,MATCH(CtryCode&amp;".distn.bsh."&amp;S$10&amp;$E196&amp;S$9&amp;S$11,DHHKey,0),MATCH($D196,DHHVar,0))</f>
        <v>2.738933527178865</v>
      </c>
      <c r="T196" s="203">
        <f>INDEX(DHHVal,MATCH(CtryCode&amp;".distn.bsh."&amp;T$10&amp;$E196&amp;T$9&amp;T$11,DHHKey,0),MATCH($D196,DHHVar,0))</f>
        <v>2.940037838598913</v>
      </c>
      <c r="U196" s="203">
        <f>INDEX(DHHVal,MATCH(CtryCode&amp;".distn.bsh."&amp;U$10&amp;$E196&amp;U$9&amp;U$11,DHHKey,0),MATCH($D196,DHHVar,0))</f>
        <v>3.3388321277603</v>
      </c>
      <c r="V196" s="203">
        <f>INDEX(DHHVal,MATCH(CtryCode&amp;".distn.bsh."&amp;V$10&amp;$E196&amp;V$9&amp;V$11,DHHKey,0),MATCH($D196,DHHVar,0))</f>
        <v>3.307686146005401</v>
      </c>
      <c r="W196" s="207" t="str">
        <f>IF(X$5=K$5,SUM(Y196:AI196)-SUM(L196:V196),"")</f>
        <v/>
      </c>
      <c r="X196" s="9" t="str">
        <f>LOWER(CtryCode)&amp;".distn."&amp;$A196&amp;IF($B196="","","."&amp;$B196)&amp;IF($C196="","",".dec."&amp;$C196)&amp;"."&amp;X$5</f>
        <v>egy.distn.bsh.com.dec.ove.2</v>
      </c>
      <c r="Y196" s="208">
        <f>INDEX(DHHVal,MATCH(CtryCode&amp;".distn.bsh."&amp;Y$10&amp;$E196&amp;Y$9&amp;Y$11,DHHKey,0),MATCH($D196,DHHVar,0))</f>
        <v>2.563023409007497</v>
      </c>
      <c r="Z196" s="203">
        <f>INDEX(DHHVal,MATCH(CtryCode&amp;".distn.bsh."&amp;Z$10&amp;$E196&amp;Z$9&amp;Z$11,DHHKey,0),MATCH($D196,DHHVar,0))</f>
        <v>2.157799654135039</v>
      </c>
      <c r="AA196" s="203">
        <f>INDEX(DHHVal,MATCH(CtryCode&amp;".distn.bsh."&amp;AA$10&amp;$E196&amp;AA$9&amp;AA$11,DHHKey,0),MATCH($D196,DHHVar,0))</f>
        <v>2.355827564164615</v>
      </c>
      <c r="AB196" s="203">
        <f>INDEX(DHHVal,MATCH(CtryCode&amp;".distn.bsh."&amp;AB$10&amp;$E196&amp;AB$9&amp;AB$11,DHHKey,0),MATCH($D196,DHHVar,0))</f>
        <v>2.358357100159775</v>
      </c>
      <c r="AC196" s="203">
        <f>INDEX(DHHVal,MATCH(CtryCode&amp;".distn.bsh."&amp;AC$10&amp;$E196&amp;AC$9&amp;AC$11,DHHKey,0),MATCH($D196,DHHVar,0))</f>
        <v>2.84920950416005</v>
      </c>
      <c r="AD196" s="203">
        <f>INDEX(DHHVal,MATCH(CtryCode&amp;".distn.bsh."&amp;AD$10&amp;$E196&amp;AD$9&amp;AD$11,DHHKey,0),MATCH($D196,DHHVar,0))</f>
        <v>2.81776071861358</v>
      </c>
      <c r="AE196" s="203">
        <f>INDEX(DHHVal,MATCH(CtryCode&amp;".distn.bsh."&amp;AE$10&amp;$E196&amp;AE$9&amp;AE$11,DHHKey,0),MATCH($D196,DHHVar,0))</f>
        <v>2.932486752491358</v>
      </c>
      <c r="AF196" s="203">
        <f>INDEX(DHHVal,MATCH(CtryCode&amp;".distn.bsh."&amp;AF$10&amp;$E196&amp;AF$9&amp;AF$11,DHHKey,0),MATCH($D196,DHHVar,0))</f>
        <v>2.738933527178865</v>
      </c>
      <c r="AG196" s="203">
        <f>INDEX(DHHVal,MATCH(CtryCode&amp;".distn.bsh."&amp;AG$10&amp;$E196&amp;AG$9&amp;AG$11,DHHKey,0),MATCH($D196,DHHVar,0))</f>
        <v>2.940037838598913</v>
      </c>
      <c r="AH196" s="203">
        <f>INDEX(DHHVal,MATCH(CtryCode&amp;".distn.bsh."&amp;AH$10&amp;$E196&amp;AH$9&amp;AH$11,DHHKey,0),MATCH($D196,DHHVar,0))</f>
        <v>3.3388321277603</v>
      </c>
      <c r="AI196" s="203">
        <f>INDEX(DHHVal,MATCH(CtryCode&amp;".distn.bsh."&amp;AI$10&amp;$E196&amp;AI$9&amp;AI$11,DHHKey,0),MATCH($D196,DHHVar,0))</f>
        <v>3.307686146005401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3.49854772575318</v>
      </c>
      <c r="M197" s="203">
        <f>INDEX(DHHVal,MATCH(CtryCode&amp;".distn.bsh."&amp;M$10&amp;$E197&amp;M$9&amp;M$11,DHHKey,0),MATCH($D197,DHHVar,0))</f>
        <v>3.011256367521506</v>
      </c>
      <c r="N197" s="203">
        <f>INDEX(DHHVal,MATCH(CtryCode&amp;".distn.bsh."&amp;N$10&amp;$E197&amp;N$9&amp;N$11,DHHKey,0),MATCH($D197,DHHVar,0))</f>
        <v>3.957750786102442</v>
      </c>
      <c r="O197" s="203">
        <f>INDEX(DHHVal,MATCH(CtryCode&amp;".distn.bsh."&amp;O$10&amp;$E197&amp;O$9&amp;O$11,DHHKey,0),MATCH($D197,DHHVar,0))</f>
        <v>4.183615218859813</v>
      </c>
      <c r="P197" s="203">
        <f>INDEX(DHHVal,MATCH(CtryCode&amp;".distn.bsh."&amp;P$10&amp;$E197&amp;P$9&amp;P$11,DHHKey,0),MATCH($D197,DHHVar,0))</f>
        <v>4.083467576544287</v>
      </c>
      <c r="Q197" s="203">
        <f>INDEX(DHHVal,MATCH(CtryCode&amp;".distn.bsh."&amp;Q$10&amp;$E197&amp;Q$9&amp;Q$11,DHHKey,0),MATCH($D197,DHHVar,0))</f>
        <v>4.532320636499002</v>
      </c>
      <c r="R197" s="203">
        <f>INDEX(DHHVal,MATCH(CtryCode&amp;".distn.bsh."&amp;R$10&amp;$E197&amp;R$9&amp;R$11,DHHKey,0),MATCH($D197,DHHVar,0))</f>
        <v>4.190290836482684</v>
      </c>
      <c r="S197" s="203">
        <f>INDEX(DHHVal,MATCH(CtryCode&amp;".distn.bsh."&amp;S$10&amp;$E197&amp;S$9&amp;S$11,DHHKey,0),MATCH($D197,DHHVar,0))</f>
        <v>4.364224661446584</v>
      </c>
      <c r="T197" s="203">
        <f>INDEX(DHHVal,MATCH(CtryCode&amp;".distn.bsh."&amp;T$10&amp;$E197&amp;T$9&amp;T$11,DHHKey,0),MATCH($D197,DHHVar,0))</f>
        <v>3.766819951823366</v>
      </c>
      <c r="U197" s="203">
        <f>INDEX(DHHVal,MATCH(CtryCode&amp;".distn.bsh."&amp;U$10&amp;$E197&amp;U$9&amp;U$11,DHHKey,0),MATCH($D197,DHHVar,0))</f>
        <v>2.805541538265012</v>
      </c>
      <c r="V197" s="203">
        <f>INDEX(DHHVal,MATCH(CtryCode&amp;".distn.bsh."&amp;V$10&amp;$E197&amp;V$9&amp;V$11,DHHKey,0),MATCH($D197,DHHVar,0))</f>
        <v>1.507083340828483</v>
      </c>
      <c r="W197" s="207" t="str">
        <f>IF(X$5=K$5,SUM(Y197:AI197)-SUM(L197:V197),"")</f>
        <v/>
      </c>
      <c r="X197" s="9" t="str">
        <f>LOWER(CtryCode)&amp;".distn."&amp;$A197&amp;IF($B197="","","."&amp;$B197)&amp;IF($C197="","",".dec."&amp;$C197)&amp;"."&amp;X$5</f>
        <v>egy.distn.bsh.edu.dec.ove.2</v>
      </c>
      <c r="Y197" s="208">
        <f>INDEX(DHHVal,MATCH(CtryCode&amp;".distn.bsh."&amp;Y$10&amp;$E197&amp;Y$9&amp;Y$11,DHHKey,0),MATCH($D197,DHHVar,0))</f>
        <v>3.49854772575318</v>
      </c>
      <c r="Z197" s="203">
        <f>INDEX(DHHVal,MATCH(CtryCode&amp;".distn.bsh."&amp;Z$10&amp;$E197&amp;Z$9&amp;Z$11,DHHKey,0),MATCH($D197,DHHVar,0))</f>
        <v>3.011256367521506</v>
      </c>
      <c r="AA197" s="203">
        <f>INDEX(DHHVal,MATCH(CtryCode&amp;".distn.bsh."&amp;AA$10&amp;$E197&amp;AA$9&amp;AA$11,DHHKey,0),MATCH($D197,DHHVar,0))</f>
        <v>3.957750786102442</v>
      </c>
      <c r="AB197" s="203">
        <f>INDEX(DHHVal,MATCH(CtryCode&amp;".distn.bsh."&amp;AB$10&amp;$E197&amp;AB$9&amp;AB$11,DHHKey,0),MATCH($D197,DHHVar,0))</f>
        <v>4.183615218859813</v>
      </c>
      <c r="AC197" s="203">
        <f>INDEX(DHHVal,MATCH(CtryCode&amp;".distn.bsh."&amp;AC$10&amp;$E197&amp;AC$9&amp;AC$11,DHHKey,0),MATCH($D197,DHHVar,0))</f>
        <v>4.083467576544287</v>
      </c>
      <c r="AD197" s="203">
        <f>INDEX(DHHVal,MATCH(CtryCode&amp;".distn.bsh."&amp;AD$10&amp;$E197&amp;AD$9&amp;AD$11,DHHKey,0),MATCH($D197,DHHVar,0))</f>
        <v>4.532320636499002</v>
      </c>
      <c r="AE197" s="203">
        <f>INDEX(DHHVal,MATCH(CtryCode&amp;".distn.bsh."&amp;AE$10&amp;$E197&amp;AE$9&amp;AE$11,DHHKey,0),MATCH($D197,DHHVar,0))</f>
        <v>4.190290836482684</v>
      </c>
      <c r="AF197" s="203">
        <f>INDEX(DHHVal,MATCH(CtryCode&amp;".distn.bsh."&amp;AF$10&amp;$E197&amp;AF$9&amp;AF$11,DHHKey,0),MATCH($D197,DHHVar,0))</f>
        <v>4.364224661446584</v>
      </c>
      <c r="AG197" s="203">
        <f>INDEX(DHHVal,MATCH(CtryCode&amp;".distn.bsh."&amp;AG$10&amp;$E197&amp;AG$9&amp;AG$11,DHHKey,0),MATCH($D197,DHHVar,0))</f>
        <v>3.766819951823366</v>
      </c>
      <c r="AH197" s="203">
        <f>INDEX(DHHVal,MATCH(CtryCode&amp;".distn.bsh."&amp;AH$10&amp;$E197&amp;AH$9&amp;AH$11,DHHKey,0),MATCH($D197,DHHVar,0))</f>
        <v>2.805541538265012</v>
      </c>
      <c r="AI197" s="203">
        <f>INDEX(DHHVal,MATCH(CtryCode&amp;".distn.bsh."&amp;AI$10&amp;$E197&amp;AI$9&amp;AI$11,DHHKey,0),MATCH($D197,DHHVar,0))</f>
        <v>1.507083340828483</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51.8128488496741</v>
      </c>
      <c r="M198" s="203">
        <f>INDEX(DHHVal,MATCH(CtryCode&amp;".distn.bsh."&amp;M$10&amp;$E198&amp;M$9&amp;M$11,DHHKey,0),MATCH($D198,DHHVar,0))</f>
        <v>54.74704086178337</v>
      </c>
      <c r="N198" s="203">
        <f>INDEX(DHHVal,MATCH(CtryCode&amp;".distn.bsh."&amp;N$10&amp;$E198&amp;N$9&amp;N$11,DHHKey,0),MATCH($D198,DHHVar,0))</f>
        <v>60.14796088091948</v>
      </c>
      <c r="O198" s="203">
        <f>INDEX(DHHVal,MATCH(CtryCode&amp;".distn.bsh."&amp;O$10&amp;$E198&amp;O$9&amp;O$11,DHHKey,0),MATCH($D198,DHHVar,0))</f>
        <v>54.88894381063543</v>
      </c>
      <c r="P198" s="203">
        <f>INDEX(DHHVal,MATCH(CtryCode&amp;".distn.bsh."&amp;P$10&amp;$E198&amp;P$9&amp;P$11,DHHKey,0),MATCH($D198,DHHVar,0))</f>
        <v>55.26396301343223</v>
      </c>
      <c r="Q198" s="203">
        <f>INDEX(DHHVal,MATCH(CtryCode&amp;".distn.bsh."&amp;Q$10&amp;$E198&amp;Q$9&amp;Q$11,DHHKey,0),MATCH($D198,DHHVar,0))</f>
        <v>53.63971768526643</v>
      </c>
      <c r="R198" s="203">
        <f>INDEX(DHHVal,MATCH(CtryCode&amp;".distn.bsh."&amp;R$10&amp;$E198&amp;R$9&amp;R$11,DHHKey,0),MATCH($D198,DHHVar,0))</f>
        <v>58.59896922996741</v>
      </c>
      <c r="S198" s="203">
        <f>INDEX(DHHVal,MATCH(CtryCode&amp;".distn.bsh."&amp;S$10&amp;$E198&amp;S$9&amp;S$11,DHHKey,0),MATCH($D198,DHHVar,0))</f>
        <v>53.0939564116925</v>
      </c>
      <c r="T198" s="203">
        <f>INDEX(DHHVal,MATCH(CtryCode&amp;".distn.bsh."&amp;T$10&amp;$E198&amp;T$9&amp;T$11,DHHKey,0),MATCH($D198,DHHVar,0))</f>
        <v>56.26386677476895</v>
      </c>
      <c r="U198" s="203">
        <f>INDEX(DHHVal,MATCH(CtryCode&amp;".distn.bsh."&amp;U$10&amp;$E198&amp;U$9&amp;U$11,DHHKey,0),MATCH($D198,DHHVar,0))</f>
        <v>57.86960534862124</v>
      </c>
      <c r="V198" s="203">
        <f>INDEX(DHHVal,MATCH(CtryCode&amp;".distn.bsh."&amp;V$10&amp;$E198&amp;V$9&amp;V$11,DHHKey,0),MATCH($D198,DHHVar,0))</f>
        <v>49.3584802410227</v>
      </c>
      <c r="W198" s="207" t="str">
        <f>IF(X$5=K$5,SUM(Y198:AI198)-SUM(L198:V198),"")</f>
        <v/>
      </c>
      <c r="X198" s="9" t="str">
        <f>LOWER(CtryCode)&amp;".distn."&amp;$A198&amp;IF($B198="","","."&amp;$B198)&amp;IF($C198="","",".dec."&amp;$C198)&amp;"."&amp;X$5</f>
        <v>egy.distn.bsh.food.dec.ove.2</v>
      </c>
      <c r="Y198" s="208">
        <f>INDEX(DHHVal,MATCH(CtryCode&amp;".distn.bsh."&amp;Y$10&amp;$E198&amp;Y$9&amp;Y$11,DHHKey,0),MATCH($D198,DHHVar,0))</f>
        <v>51.8128488496741</v>
      </c>
      <c r="Z198" s="203">
        <f>INDEX(DHHVal,MATCH(CtryCode&amp;".distn.bsh."&amp;Z$10&amp;$E198&amp;Z$9&amp;Z$11,DHHKey,0),MATCH($D198,DHHVar,0))</f>
        <v>54.74704086178337</v>
      </c>
      <c r="AA198" s="203">
        <f>INDEX(DHHVal,MATCH(CtryCode&amp;".distn.bsh."&amp;AA$10&amp;$E198&amp;AA$9&amp;AA$11,DHHKey,0),MATCH($D198,DHHVar,0))</f>
        <v>60.14796088091948</v>
      </c>
      <c r="AB198" s="203">
        <f>INDEX(DHHVal,MATCH(CtryCode&amp;".distn.bsh."&amp;AB$10&amp;$E198&amp;AB$9&amp;AB$11,DHHKey,0),MATCH($D198,DHHVar,0))</f>
        <v>54.88894381063543</v>
      </c>
      <c r="AC198" s="203">
        <f>INDEX(DHHVal,MATCH(CtryCode&amp;".distn.bsh."&amp;AC$10&amp;$E198&amp;AC$9&amp;AC$11,DHHKey,0),MATCH($D198,DHHVar,0))</f>
        <v>55.26396301343223</v>
      </c>
      <c r="AD198" s="203">
        <f>INDEX(DHHVal,MATCH(CtryCode&amp;".distn.bsh."&amp;AD$10&amp;$E198&amp;AD$9&amp;AD$11,DHHKey,0),MATCH($D198,DHHVar,0))</f>
        <v>53.63971768526643</v>
      </c>
      <c r="AE198" s="203">
        <f>INDEX(DHHVal,MATCH(CtryCode&amp;".distn.bsh."&amp;AE$10&amp;$E198&amp;AE$9&amp;AE$11,DHHKey,0),MATCH($D198,DHHVar,0))</f>
        <v>58.59896922996741</v>
      </c>
      <c r="AF198" s="203">
        <f>INDEX(DHHVal,MATCH(CtryCode&amp;".distn.bsh."&amp;AF$10&amp;$E198&amp;AF$9&amp;AF$11,DHHKey,0),MATCH($D198,DHHVar,0))</f>
        <v>53.0939564116925</v>
      </c>
      <c r="AG198" s="203">
        <f>INDEX(DHHVal,MATCH(CtryCode&amp;".distn.bsh."&amp;AG$10&amp;$E198&amp;AG$9&amp;AG$11,DHHKey,0),MATCH($D198,DHHVar,0))</f>
        <v>56.26386677476895</v>
      </c>
      <c r="AH198" s="203">
        <f>INDEX(DHHVal,MATCH(CtryCode&amp;".distn.bsh."&amp;AH$10&amp;$E198&amp;AH$9&amp;AH$11,DHHKey,0),MATCH($D198,DHHVar,0))</f>
        <v>57.86960534862124</v>
      </c>
      <c r="AI198" s="203">
        <f>INDEX(DHHVal,MATCH(CtryCode&amp;".distn.bsh."&amp;AI$10&amp;$E198&amp;AI$9&amp;AI$11,DHHKey,0),MATCH($D198,DHHVar,0))</f>
        <v>49.3584802410227</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4.157783414867927</v>
      </c>
      <c r="M199" s="203">
        <f>INDEX(DHHVal,MATCH(CtryCode&amp;".distn.bsh."&amp;M$10&amp;$E199&amp;M$9&amp;M$11,DHHKey,0),MATCH($D199,DHHVar,0))</f>
        <v>3.100624216212652</v>
      </c>
      <c r="N199" s="203">
        <f>INDEX(DHHVal,MATCH(CtryCode&amp;".distn.bsh."&amp;N$10&amp;$E199&amp;N$9&amp;N$11,DHHKey,0),MATCH($D199,DHHVar,0))</f>
        <v>3.13699879102626</v>
      </c>
      <c r="O199" s="203">
        <f>INDEX(DHHVal,MATCH(CtryCode&amp;".distn.bsh."&amp;O$10&amp;$E199&amp;O$9&amp;O$11,DHHKey,0),MATCH($D199,DHHVar,0))</f>
        <v>3.863126546156606</v>
      </c>
      <c r="P199" s="203">
        <f>INDEX(DHHVal,MATCH(CtryCode&amp;".distn.bsh."&amp;P$10&amp;$E199&amp;P$9&amp;P$11,DHHKey,0),MATCH($D199,DHHVar,0))</f>
        <v>3.736270442398291</v>
      </c>
      <c r="Q199" s="203">
        <f>INDEX(DHHVal,MATCH(CtryCode&amp;".distn.bsh."&amp;Q$10&amp;$E199&amp;Q$9&amp;Q$11,DHHKey,0),MATCH($D199,DHHVar,0))</f>
        <v>4.087280685607818</v>
      </c>
      <c r="R199" s="203">
        <f>INDEX(DHHVal,MATCH(CtryCode&amp;".distn.bsh."&amp;R$10&amp;$E199&amp;R$9&amp;R$11,DHHKey,0),MATCH($D199,DHHVar,0))</f>
        <v>3.990510875212586</v>
      </c>
      <c r="S199" s="203">
        <f>INDEX(DHHVal,MATCH(CtryCode&amp;".distn.bsh."&amp;S$10&amp;$E199&amp;S$9&amp;S$11,DHHKey,0),MATCH($D199,DHHVar,0))</f>
        <v>4.865474624770215</v>
      </c>
      <c r="T199" s="203">
        <f>INDEX(DHHVal,MATCH(CtryCode&amp;".distn.bsh."&amp;T$10&amp;$E199&amp;T$9&amp;T$11,DHHKey,0),MATCH($D199,DHHVar,0))</f>
        <v>4.761244714429979</v>
      </c>
      <c r="U199" s="203">
        <f>INDEX(DHHVal,MATCH(CtryCode&amp;".distn.bsh."&amp;U$10&amp;$E199&amp;U$9&amp;U$11,DHHKey,0),MATCH($D199,DHHVar,0))</f>
        <v>5.170576710304974</v>
      </c>
      <c r="V199" s="203">
        <f>INDEX(DHHVal,MATCH(CtryCode&amp;".distn.bsh."&amp;V$10&amp;$E199&amp;V$9&amp;V$11,DHHKey,0),MATCH($D199,DHHVar,0))</f>
        <v>6.172779303944749</v>
      </c>
      <c r="W199" s="207" t="str">
        <f>IF(X$5=K$5,SUM(Y199:AI199)-SUM(L199:V199),"")</f>
        <v/>
      </c>
      <c r="X199" s="9" t="str">
        <f>LOWER(CtryCode)&amp;".distn."&amp;$A199&amp;IF($B199="","","."&amp;$B199)&amp;IF($C199="","",".dec."&amp;$C199)&amp;"."&amp;X$5</f>
        <v>egy.distn.bsh.hea.dec.ove.2</v>
      </c>
      <c r="Y199" s="208">
        <f>INDEX(DHHVal,MATCH(CtryCode&amp;".distn.bsh."&amp;Y$10&amp;$E199&amp;Y$9&amp;Y$11,DHHKey,0),MATCH($D199,DHHVar,0))</f>
        <v>4.157783414867927</v>
      </c>
      <c r="Z199" s="203">
        <f>INDEX(DHHVal,MATCH(CtryCode&amp;".distn.bsh."&amp;Z$10&amp;$E199&amp;Z$9&amp;Z$11,DHHKey,0),MATCH($D199,DHHVar,0))</f>
        <v>3.100624216212652</v>
      </c>
      <c r="AA199" s="203">
        <f>INDEX(DHHVal,MATCH(CtryCode&amp;".distn.bsh."&amp;AA$10&amp;$E199&amp;AA$9&amp;AA$11,DHHKey,0),MATCH($D199,DHHVar,0))</f>
        <v>3.13699879102626</v>
      </c>
      <c r="AB199" s="203">
        <f>INDEX(DHHVal,MATCH(CtryCode&amp;".distn.bsh."&amp;AB$10&amp;$E199&amp;AB$9&amp;AB$11,DHHKey,0),MATCH($D199,DHHVar,0))</f>
        <v>3.863126546156606</v>
      </c>
      <c r="AC199" s="203">
        <f>INDEX(DHHVal,MATCH(CtryCode&amp;".distn.bsh."&amp;AC$10&amp;$E199&amp;AC$9&amp;AC$11,DHHKey,0),MATCH($D199,DHHVar,0))</f>
        <v>3.736270442398291</v>
      </c>
      <c r="AD199" s="203">
        <f>INDEX(DHHVal,MATCH(CtryCode&amp;".distn.bsh."&amp;AD$10&amp;$E199&amp;AD$9&amp;AD$11,DHHKey,0),MATCH($D199,DHHVar,0))</f>
        <v>4.087280685607818</v>
      </c>
      <c r="AE199" s="203">
        <f>INDEX(DHHVal,MATCH(CtryCode&amp;".distn.bsh."&amp;AE$10&amp;$E199&amp;AE$9&amp;AE$11,DHHKey,0),MATCH($D199,DHHVar,0))</f>
        <v>3.990510875212586</v>
      </c>
      <c r="AF199" s="203">
        <f>INDEX(DHHVal,MATCH(CtryCode&amp;".distn.bsh."&amp;AF$10&amp;$E199&amp;AF$9&amp;AF$11,DHHKey,0),MATCH($D199,DHHVar,0))</f>
        <v>4.865474624770215</v>
      </c>
      <c r="AG199" s="203">
        <f>INDEX(DHHVal,MATCH(CtryCode&amp;".distn.bsh."&amp;AG$10&amp;$E199&amp;AG$9&amp;AG$11,DHHKey,0),MATCH($D199,DHHVar,0))</f>
        <v>4.761244714429979</v>
      </c>
      <c r="AH199" s="203">
        <f>INDEX(DHHVal,MATCH(CtryCode&amp;".distn.bsh."&amp;AH$10&amp;$E199&amp;AH$9&amp;AH$11,DHHKey,0),MATCH($D199,DHHVar,0))</f>
        <v>5.170576710304974</v>
      </c>
      <c r="AI199" s="203">
        <f>INDEX(DHHVal,MATCH(CtryCode&amp;".distn.bsh."&amp;AI$10&amp;$E199&amp;AI$9&amp;AI$11,DHHKey,0),MATCH($D199,DHHVar,0))</f>
        <v>6.172779303944749</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4.710904769314109</v>
      </c>
      <c r="M200" s="203">
        <f>INDEX(DHHVal,MATCH(CtryCode&amp;".distn.bsh."&amp;M$10&amp;$E200&amp;M$9&amp;M$11,DHHKey,0),MATCH($D200,DHHVar,0))</f>
        <v>5.278205790744135</v>
      </c>
      <c r="N200" s="203">
        <f>INDEX(DHHVal,MATCH(CtryCode&amp;".distn.bsh."&amp;N$10&amp;$E200&amp;N$9&amp;N$11,DHHKey,0),MATCH($D200,DHHVar,0))</f>
        <v>4.391657946102145</v>
      </c>
      <c r="O200" s="203">
        <f>INDEX(DHHVal,MATCH(CtryCode&amp;".distn.bsh."&amp;O$10&amp;$E200&amp;O$9&amp;O$11,DHHKey,0),MATCH($D200,DHHVar,0))</f>
        <v>4.909615697853694</v>
      </c>
      <c r="P200" s="203">
        <f>INDEX(DHHVal,MATCH(CtryCode&amp;".distn.bsh."&amp;P$10&amp;$E200&amp;P$9&amp;P$11,DHHKey,0),MATCH($D200,DHHVar,0))</f>
        <v>4.236477508341399</v>
      </c>
      <c r="Q200" s="203">
        <f>INDEX(DHHVal,MATCH(CtryCode&amp;".distn.bsh."&amp;Q$10&amp;$E200&amp;Q$9&amp;Q$11,DHHKey,0),MATCH($D200,DHHVar,0))</f>
        <v>4.868466768478282</v>
      </c>
      <c r="R200" s="203">
        <f>INDEX(DHHVal,MATCH(CtryCode&amp;".distn.bsh."&amp;R$10&amp;$E200&amp;R$9&amp;R$11,DHHKey,0),MATCH($D200,DHHVar,0))</f>
        <v>4.701816149799177</v>
      </c>
      <c r="S200" s="203">
        <f>INDEX(DHHVal,MATCH(CtryCode&amp;".distn.bsh."&amp;S$10&amp;$E200&amp;S$9&amp;S$11,DHHKey,0),MATCH($D200,DHHVar,0))</f>
        <v>4.643985162651326</v>
      </c>
      <c r="T200" s="203">
        <f>INDEX(DHHVal,MATCH(CtryCode&amp;".distn.bsh."&amp;T$10&amp;$E200&amp;T$9&amp;T$11,DHHKey,0),MATCH($D200,DHHVar,0))</f>
        <v>4.511854044597572</v>
      </c>
      <c r="U200" s="203">
        <f>INDEX(DHHVal,MATCH(CtryCode&amp;".distn.bsh."&amp;U$10&amp;$E200&amp;U$9&amp;U$11,DHHKey,0),MATCH($D200,DHHVar,0))</f>
        <v>4.335967957364566</v>
      </c>
      <c r="V200" s="203">
        <f>INDEX(DHHVal,MATCH(CtryCode&amp;".distn.bsh."&amp;V$10&amp;$E200&amp;V$9&amp;V$11,DHHKey,0),MATCH($D200,DHHVar,0))</f>
        <v>6.158221180655897</v>
      </c>
      <c r="W200" s="207" t="str">
        <f>IF(X$5=K$5,SUM(Y200:AI200)-SUM(L200:V200),"")</f>
        <v/>
      </c>
      <c r="X200" s="9" t="str">
        <f>LOWER(CtryCode)&amp;".distn."&amp;$A200&amp;IF($B200="","","."&amp;$B200)&amp;IF($C200="","",".dec."&amp;$C200)&amp;"."&amp;X$5</f>
        <v>egy.distn.bsh.hou.dec.ove.2</v>
      </c>
      <c r="Y200" s="208">
        <f>INDEX(DHHVal,MATCH(CtryCode&amp;".distn.bsh."&amp;Y$10&amp;$E200&amp;Y$9&amp;Y$11,DHHKey,0),MATCH($D200,DHHVar,0))</f>
        <v>4.710904769314109</v>
      </c>
      <c r="Z200" s="203">
        <f>INDEX(DHHVal,MATCH(CtryCode&amp;".distn.bsh."&amp;Z$10&amp;$E200&amp;Z$9&amp;Z$11,DHHKey,0),MATCH($D200,DHHVar,0))</f>
        <v>5.278205790744135</v>
      </c>
      <c r="AA200" s="203">
        <f>INDEX(DHHVal,MATCH(CtryCode&amp;".distn.bsh."&amp;AA$10&amp;$E200&amp;AA$9&amp;AA$11,DHHKey,0),MATCH($D200,DHHVar,0))</f>
        <v>4.391657946102145</v>
      </c>
      <c r="AB200" s="203">
        <f>INDEX(DHHVal,MATCH(CtryCode&amp;".distn.bsh."&amp;AB$10&amp;$E200&amp;AB$9&amp;AB$11,DHHKey,0),MATCH($D200,DHHVar,0))</f>
        <v>4.909615697853694</v>
      </c>
      <c r="AC200" s="203">
        <f>INDEX(DHHVal,MATCH(CtryCode&amp;".distn.bsh."&amp;AC$10&amp;$E200&amp;AC$9&amp;AC$11,DHHKey,0),MATCH($D200,DHHVar,0))</f>
        <v>4.236477508341399</v>
      </c>
      <c r="AD200" s="203">
        <f>INDEX(DHHVal,MATCH(CtryCode&amp;".distn.bsh."&amp;AD$10&amp;$E200&amp;AD$9&amp;AD$11,DHHKey,0),MATCH($D200,DHHVar,0))</f>
        <v>4.868466768478282</v>
      </c>
      <c r="AE200" s="203">
        <f>INDEX(DHHVal,MATCH(CtryCode&amp;".distn.bsh."&amp;AE$10&amp;$E200&amp;AE$9&amp;AE$11,DHHKey,0),MATCH($D200,DHHVar,0))</f>
        <v>4.701816149799177</v>
      </c>
      <c r="AF200" s="203">
        <f>INDEX(DHHVal,MATCH(CtryCode&amp;".distn.bsh."&amp;AF$10&amp;$E200&amp;AF$9&amp;AF$11,DHHKey,0),MATCH($D200,DHHVar,0))</f>
        <v>4.643985162651326</v>
      </c>
      <c r="AG200" s="203">
        <f>INDEX(DHHVal,MATCH(CtryCode&amp;".distn.bsh."&amp;AG$10&amp;$E200&amp;AG$9&amp;AG$11,DHHKey,0),MATCH($D200,DHHVar,0))</f>
        <v>4.511854044597572</v>
      </c>
      <c r="AH200" s="203">
        <f>INDEX(DHHVal,MATCH(CtryCode&amp;".distn.bsh."&amp;AH$10&amp;$E200&amp;AH$9&amp;AH$11,DHHKey,0),MATCH($D200,DHHVar,0))</f>
        <v>4.335967957364566</v>
      </c>
      <c r="AI200" s="203">
        <f>INDEX(DHHVal,MATCH(CtryCode&amp;".distn.bsh."&amp;AI$10&amp;$E200&amp;AI$9&amp;AI$11,DHHKey,0),MATCH($D200,DHHVar,0))</f>
        <v>6.158221180655897</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0.01548090547624008</v>
      </c>
      <c r="M201" s="203">
        <f>INDEX(DHHVal,MATCH(CtryCode&amp;".distn.bsh."&amp;M$10&amp;$E201&amp;M$9&amp;M$11,DHHKey,0),MATCH($D201,DHHVar,0))</f>
        <v>0.01320430520523822</v>
      </c>
      <c r="N201" s="203">
        <f>INDEX(DHHVal,MATCH(CtryCode&amp;".distn.bsh."&amp;N$10&amp;$E201&amp;N$9&amp;N$11,DHHKey,0),MATCH($D201,DHHVar,0))</f>
        <v>0.008680877436395992</v>
      </c>
      <c r="O201" s="203">
        <f>INDEX(DHHVal,MATCH(CtryCode&amp;".distn.bsh."&amp;O$10&amp;$E201&amp;O$9&amp;O$11,DHHKey,0),MATCH($D201,DHHVar,0))</f>
        <v>0.00639690532183328</v>
      </c>
      <c r="P201" s="203">
        <f>INDEX(DHHVal,MATCH(CtryCode&amp;".distn.bsh."&amp;P$10&amp;$E201&amp;P$9&amp;P$11,DHHKey,0),MATCH($D201,DHHVar,0))</f>
        <v>0.00887816343764057</v>
      </c>
      <c r="Q201" s="203">
        <f>INDEX(DHHVal,MATCH(CtryCode&amp;".distn.bsh."&amp;Q$10&amp;$E201&amp;Q$9&amp;Q$11,DHHKey,0),MATCH($D201,DHHVar,0))</f>
        <v>0.02119457126783093</v>
      </c>
      <c r="R201" s="203">
        <f>INDEX(DHHVal,MATCH(CtryCode&amp;".distn.bsh."&amp;R$10&amp;$E201&amp;R$9&amp;R$11,DHHKey,0),MATCH($D201,DHHVar,0))</f>
        <v>0.01570393205339196</v>
      </c>
      <c r="S201" s="203">
        <f>INDEX(DHHVal,MATCH(CtryCode&amp;".distn.bsh."&amp;S$10&amp;$E201&amp;S$9&amp;S$11,DHHKey,0),MATCH($D201,DHHVar,0))</f>
        <v>0.01442919216470675</v>
      </c>
      <c r="T201" s="203">
        <f>INDEX(DHHVal,MATCH(CtryCode&amp;".distn.bsh."&amp;T$10&amp;$E201&amp;T$9&amp;T$11,DHHKey,0),MATCH($D201,DHHVar,0))</f>
        <v>0.01880679092085949</v>
      </c>
      <c r="U201" s="203">
        <f>INDEX(DHHVal,MATCH(CtryCode&amp;".distn.bsh."&amp;U$10&amp;$E201&amp;U$9&amp;U$11,DHHKey,0),MATCH($D201,DHHVar,0))</f>
        <v>0.01678854584899467</v>
      </c>
      <c r="V201" s="203">
        <f>INDEX(DHHVal,MATCH(CtryCode&amp;".distn.bsh."&amp;V$10&amp;$E201&amp;V$9&amp;V$11,DHHKey,0),MATCH($D201,DHHVar,0))</f>
        <v>0.02918058537600647</v>
      </c>
      <c r="W201" s="207" t="str">
        <f>IF(X$5=K$5,SUM(Y201:AI201)-SUM(L201:V201),"")</f>
        <v/>
      </c>
      <c r="X201" s="9" t="str">
        <f>LOWER(CtryCode)&amp;".distn."&amp;$A201&amp;IF($B201="","","."&amp;$B201)&amp;IF($C201="","",".dec."&amp;$C201)&amp;"."&amp;X$5</f>
        <v>egy.distn.bsh.oth.dec.ove.2</v>
      </c>
      <c r="Y201" s="208">
        <f>INDEX(DHHVal,MATCH(CtryCode&amp;".distn.bsh."&amp;Y$10&amp;$E201&amp;Y$9&amp;Y$11,DHHKey,0),MATCH($D201,DHHVar,0))</f>
        <v>0.01548090547624008</v>
      </c>
      <c r="Z201" s="203">
        <f>INDEX(DHHVal,MATCH(CtryCode&amp;".distn.bsh."&amp;Z$10&amp;$E201&amp;Z$9&amp;Z$11,DHHKey,0),MATCH($D201,DHHVar,0))</f>
        <v>0.01320430520523822</v>
      </c>
      <c r="AA201" s="203">
        <f>INDEX(DHHVal,MATCH(CtryCode&amp;".distn.bsh."&amp;AA$10&amp;$E201&amp;AA$9&amp;AA$11,DHHKey,0),MATCH($D201,DHHVar,0))</f>
        <v>0.008680877436395992</v>
      </c>
      <c r="AB201" s="203">
        <f>INDEX(DHHVal,MATCH(CtryCode&amp;".distn.bsh."&amp;AB$10&amp;$E201&amp;AB$9&amp;AB$11,DHHKey,0),MATCH($D201,DHHVar,0))</f>
        <v>0.00639690532183328</v>
      </c>
      <c r="AC201" s="203">
        <f>INDEX(DHHVal,MATCH(CtryCode&amp;".distn.bsh."&amp;AC$10&amp;$E201&amp;AC$9&amp;AC$11,DHHKey,0),MATCH($D201,DHHVar,0))</f>
        <v>0.00887816343764057</v>
      </c>
      <c r="AD201" s="203">
        <f>INDEX(DHHVal,MATCH(CtryCode&amp;".distn.bsh."&amp;AD$10&amp;$E201&amp;AD$9&amp;AD$11,DHHKey,0),MATCH($D201,DHHVar,0))</f>
        <v>0.02119457126783093</v>
      </c>
      <c r="AE201" s="203">
        <f>INDEX(DHHVal,MATCH(CtryCode&amp;".distn.bsh."&amp;AE$10&amp;$E201&amp;AE$9&amp;AE$11,DHHKey,0),MATCH($D201,DHHVar,0))</f>
        <v>0.01570393205339196</v>
      </c>
      <c r="AF201" s="203">
        <f>INDEX(DHHVal,MATCH(CtryCode&amp;".distn.bsh."&amp;AF$10&amp;$E201&amp;AF$9&amp;AF$11,DHHKey,0),MATCH($D201,DHHVar,0))</f>
        <v>0.01442919216470675</v>
      </c>
      <c r="AG201" s="203">
        <f>INDEX(DHHVal,MATCH(CtryCode&amp;".distn.bsh."&amp;AG$10&amp;$E201&amp;AG$9&amp;AG$11,DHHKey,0),MATCH($D201,DHHVar,0))</f>
        <v>0.01880679092085949</v>
      </c>
      <c r="AH201" s="203">
        <f>INDEX(DHHVal,MATCH(CtryCode&amp;".distn.bsh."&amp;AH$10&amp;$E201&amp;AH$9&amp;AH$11,DHHKey,0),MATCH($D201,DHHVar,0))</f>
        <v>0.01678854584899467</v>
      </c>
      <c r="AI201" s="203">
        <f>INDEX(DHHVal,MATCH(CtryCode&amp;".distn.bsh."&amp;AI$10&amp;$E201&amp;AI$9&amp;AI$11,DHHKey,0),MATCH($D201,DHHVar,0))</f>
        <v>0.02918058537600647</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1.644605827342005</v>
      </c>
      <c r="M202" s="203">
        <f>INDEX(DHHVal,MATCH(CtryCode&amp;".distn.bsh."&amp;M$10&amp;$E202&amp;M$9&amp;M$11,DHHKey,0),MATCH($D202,DHHVar,0))</f>
        <v>2.308943506097492</v>
      </c>
      <c r="N202" s="203">
        <f>INDEX(DHHVal,MATCH(CtryCode&amp;".distn.bsh."&amp;N$10&amp;$E202&amp;N$9&amp;N$11,DHHKey,0),MATCH($D202,DHHVar,0))</f>
        <v>2.287591174637332</v>
      </c>
      <c r="O202" s="203">
        <f>INDEX(DHHVal,MATCH(CtryCode&amp;".distn.bsh."&amp;O$10&amp;$E202&amp;O$9&amp;O$11,DHHKey,0),MATCH($D202,DHHVar,0))</f>
        <v>2.223298547282257</v>
      </c>
      <c r="P202" s="203">
        <f>INDEX(DHHVal,MATCH(CtryCode&amp;".distn.bsh."&amp;P$10&amp;$E202&amp;P$9&amp;P$11,DHHKey,0),MATCH($D202,DHHVar,0))</f>
        <v>2.081118305284449</v>
      </c>
      <c r="Q202" s="203">
        <f>INDEX(DHHVal,MATCH(CtryCode&amp;".distn.bsh."&amp;Q$10&amp;$E202&amp;Q$9&amp;Q$11,DHHKey,0),MATCH($D202,DHHVar,0))</f>
        <v>2.072884247469281</v>
      </c>
      <c r="R202" s="203">
        <f>INDEX(DHHVal,MATCH(CtryCode&amp;".distn.bsh."&amp;R$10&amp;$E202&amp;R$9&amp;R$11,DHHKey,0),MATCH($D202,DHHVar,0))</f>
        <v>1.8745313532496</v>
      </c>
      <c r="S202" s="203">
        <f>INDEX(DHHVal,MATCH(CtryCode&amp;".distn.bsh."&amp;S$10&amp;$E202&amp;S$9&amp;S$11,DHHKey,0),MATCH($D202,DHHVar,0))</f>
        <v>1.676694001209762</v>
      </c>
      <c r="T202" s="203">
        <f>INDEX(DHHVal,MATCH(CtryCode&amp;".distn.bsh."&amp;T$10&amp;$E202&amp;T$9&amp;T$11,DHHKey,0),MATCH($D202,DHHVar,0))</f>
        <v>1.315641344837324</v>
      </c>
      <c r="U202" s="203">
        <f>INDEX(DHHVal,MATCH(CtryCode&amp;".distn.bsh."&amp;U$10&amp;$E202&amp;U$9&amp;U$11,DHHKey,0),MATCH($D202,DHHVar,0))</f>
        <v>1.16966240035313</v>
      </c>
      <c r="V202" s="203">
        <f>INDEX(DHHVal,MATCH(CtryCode&amp;".distn.bsh."&amp;V$10&amp;$E202&amp;V$9&amp;V$11,DHHKey,0),MATCH($D202,DHHVar,0))</f>
        <v>0.8703866205236135</v>
      </c>
      <c r="W202" s="207" t="str">
        <f>IF(X$5=K$5,SUM(Y202:AI202)-SUM(L202:V202),"")</f>
        <v/>
      </c>
      <c r="X202" s="9" t="str">
        <f>LOWER(CtryCode)&amp;".distn."&amp;$A202&amp;IF($B202="","","."&amp;$B202)&amp;IF($C202="","",".dec."&amp;$C202)&amp;"."&amp;X$5</f>
        <v>egy.distn.bsh.pap.dec.ove.2</v>
      </c>
      <c r="Y202" s="208">
        <f>INDEX(DHHVal,MATCH(CtryCode&amp;".distn.bsh."&amp;Y$10&amp;$E202&amp;Y$9&amp;Y$11,DHHKey,0),MATCH($D202,DHHVar,0))</f>
        <v>1.644605827342005</v>
      </c>
      <c r="Z202" s="203">
        <f>INDEX(DHHVal,MATCH(CtryCode&amp;".distn.bsh."&amp;Z$10&amp;$E202&amp;Z$9&amp;Z$11,DHHKey,0),MATCH($D202,DHHVar,0))</f>
        <v>2.308943506097492</v>
      </c>
      <c r="AA202" s="203">
        <f>INDEX(DHHVal,MATCH(CtryCode&amp;".distn.bsh."&amp;AA$10&amp;$E202&amp;AA$9&amp;AA$11,DHHKey,0),MATCH($D202,DHHVar,0))</f>
        <v>2.287591174637332</v>
      </c>
      <c r="AB202" s="203">
        <f>INDEX(DHHVal,MATCH(CtryCode&amp;".distn.bsh."&amp;AB$10&amp;$E202&amp;AB$9&amp;AB$11,DHHKey,0),MATCH($D202,DHHVar,0))</f>
        <v>2.223298547282257</v>
      </c>
      <c r="AC202" s="203">
        <f>INDEX(DHHVal,MATCH(CtryCode&amp;".distn.bsh."&amp;AC$10&amp;$E202&amp;AC$9&amp;AC$11,DHHKey,0),MATCH($D202,DHHVar,0))</f>
        <v>2.081118305284449</v>
      </c>
      <c r="AD202" s="203">
        <f>INDEX(DHHVal,MATCH(CtryCode&amp;".distn.bsh."&amp;AD$10&amp;$E202&amp;AD$9&amp;AD$11,DHHKey,0),MATCH($D202,DHHVar,0))</f>
        <v>2.072884247469281</v>
      </c>
      <c r="AE202" s="203">
        <f>INDEX(DHHVal,MATCH(CtryCode&amp;".distn.bsh."&amp;AE$10&amp;$E202&amp;AE$9&amp;AE$11,DHHKey,0),MATCH($D202,DHHVar,0))</f>
        <v>1.8745313532496</v>
      </c>
      <c r="AF202" s="203">
        <f>INDEX(DHHVal,MATCH(CtryCode&amp;".distn.bsh."&amp;AF$10&amp;$E202&amp;AF$9&amp;AF$11,DHHKey,0),MATCH($D202,DHHVar,0))</f>
        <v>1.676694001209762</v>
      </c>
      <c r="AG202" s="203">
        <f>INDEX(DHHVal,MATCH(CtryCode&amp;".distn.bsh."&amp;AG$10&amp;$E202&amp;AG$9&amp;AG$11,DHHKey,0),MATCH($D202,DHHVar,0))</f>
        <v>1.315641344837324</v>
      </c>
      <c r="AH202" s="203">
        <f>INDEX(DHHVal,MATCH(CtryCode&amp;".distn.bsh."&amp;AH$10&amp;$E202&amp;AH$9&amp;AH$11,DHHKey,0),MATCH($D202,DHHVar,0))</f>
        <v>1.16966240035313</v>
      </c>
      <c r="AI202" s="203">
        <f>INDEX(DHHVal,MATCH(CtryCode&amp;".distn.bsh."&amp;AI$10&amp;$E202&amp;AI$9&amp;AI$11,DHHKey,0),MATCH($D202,DHHVar,0))</f>
        <v>0.8703866205236135</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6.94411620690552</v>
      </c>
      <c r="M203" s="203">
        <f>INDEX(DHHVal,MATCH(CtryCode&amp;".distn.bsh."&amp;M$10&amp;$E203&amp;M$9&amp;M$11,DHHKey,0),MATCH($D203,DHHVar,0))</f>
        <v>4.987936987979491</v>
      </c>
      <c r="N203" s="203">
        <f>INDEX(DHHVal,MATCH(CtryCode&amp;".distn.bsh."&amp;N$10&amp;$E203&amp;N$9&amp;N$11,DHHKey,0),MATCH($D203,DHHVar,0))</f>
        <v>4.889717531576539</v>
      </c>
      <c r="O203" s="203">
        <f>INDEX(DHHVal,MATCH(CtryCode&amp;".distn.bsh."&amp;O$10&amp;$E203&amp;O$9&amp;O$11,DHHKey,0),MATCH($D203,DHHVar,0))</f>
        <v>4.867343814939004</v>
      </c>
      <c r="P203" s="203">
        <f>INDEX(DHHVal,MATCH(CtryCode&amp;".distn.bsh."&amp;P$10&amp;$E203&amp;P$9&amp;P$11,DHHKey,0),MATCH($D203,DHHVar,0))</f>
        <v>5.093816903982407</v>
      </c>
      <c r="Q203" s="203">
        <f>INDEX(DHHVal,MATCH(CtryCode&amp;".distn.bsh."&amp;Q$10&amp;$E203&amp;Q$9&amp;Q$11,DHHKey,0),MATCH($D203,DHHVar,0))</f>
        <v>5.759874219332057</v>
      </c>
      <c r="R203" s="203">
        <f>INDEX(DHHVal,MATCH(CtryCode&amp;".distn.bsh."&amp;R$10&amp;$E203&amp;R$9&amp;R$11,DHHKey,0),MATCH($D203,DHHVar,0))</f>
        <v>6.70946085031017</v>
      </c>
      <c r="S203" s="203">
        <f>INDEX(DHHVal,MATCH(CtryCode&amp;".distn.bsh."&amp;S$10&amp;$E203&amp;S$9&amp;S$11,DHHKey,0),MATCH($D203,DHHVar,0))</f>
        <v>6.368293100572019</v>
      </c>
      <c r="T203" s="203">
        <f>INDEX(DHHVal,MATCH(CtryCode&amp;".distn.bsh."&amp;T$10&amp;$E203&amp;T$9&amp;T$11,DHHKey,0),MATCH($D203,DHHVar,0))</f>
        <v>8.495614219344079</v>
      </c>
      <c r="U203" s="203">
        <f>INDEX(DHHVal,MATCH(CtryCode&amp;".distn.bsh."&amp;U$10&amp;$E203&amp;U$9&amp;U$11,DHHKey,0),MATCH($D203,DHHVar,0))</f>
        <v>8.38656177548674</v>
      </c>
      <c r="V203" s="203">
        <f>INDEX(DHHVal,MATCH(CtryCode&amp;".distn.bsh."&amp;V$10&amp;$E203&amp;V$9&amp;V$11,DHHKey,0),MATCH($D203,DHHVar,0))</f>
        <v>10.25090802816321</v>
      </c>
      <c r="W203" s="207" t="str">
        <f>IF(X$5=K$5,SUM(Y203:AI203)-SUM(L203:V203),"")</f>
        <v/>
      </c>
      <c r="X203" s="9" t="str">
        <f>LOWER(CtryCode)&amp;".distn."&amp;$A203&amp;IF($B203="","","."&amp;$B203)&amp;IF($C203="","",".dec."&amp;$C203)&amp;"."&amp;X$5</f>
        <v>egy.distn.bsh.pha.dec.ove.2</v>
      </c>
      <c r="Y203" s="208">
        <f>INDEX(DHHVal,MATCH(CtryCode&amp;".distn.bsh."&amp;Y$10&amp;$E203&amp;Y$9&amp;Y$11,DHHKey,0),MATCH($D203,DHHVar,0))</f>
        <v>6.94411620690552</v>
      </c>
      <c r="Z203" s="203">
        <f>INDEX(DHHVal,MATCH(CtryCode&amp;".distn.bsh."&amp;Z$10&amp;$E203&amp;Z$9&amp;Z$11,DHHKey,0),MATCH($D203,DHHVar,0))</f>
        <v>4.987936987979491</v>
      </c>
      <c r="AA203" s="203">
        <f>INDEX(DHHVal,MATCH(CtryCode&amp;".distn.bsh."&amp;AA$10&amp;$E203&amp;AA$9&amp;AA$11,DHHKey,0),MATCH($D203,DHHVar,0))</f>
        <v>4.889717531576539</v>
      </c>
      <c r="AB203" s="203">
        <f>INDEX(DHHVal,MATCH(CtryCode&amp;".distn.bsh."&amp;AB$10&amp;$E203&amp;AB$9&amp;AB$11,DHHKey,0),MATCH($D203,DHHVar,0))</f>
        <v>4.867343814939004</v>
      </c>
      <c r="AC203" s="203">
        <f>INDEX(DHHVal,MATCH(CtryCode&amp;".distn.bsh."&amp;AC$10&amp;$E203&amp;AC$9&amp;AC$11,DHHKey,0),MATCH($D203,DHHVar,0))</f>
        <v>5.093816903982407</v>
      </c>
      <c r="AD203" s="203">
        <f>INDEX(DHHVal,MATCH(CtryCode&amp;".distn.bsh."&amp;AD$10&amp;$E203&amp;AD$9&amp;AD$11,DHHKey,0),MATCH($D203,DHHVar,0))</f>
        <v>5.759874219332057</v>
      </c>
      <c r="AE203" s="203">
        <f>INDEX(DHHVal,MATCH(CtryCode&amp;".distn.bsh."&amp;AE$10&amp;$E203&amp;AE$9&amp;AE$11,DHHKey,0),MATCH($D203,DHHVar,0))</f>
        <v>6.70946085031017</v>
      </c>
      <c r="AF203" s="203">
        <f>INDEX(DHHVal,MATCH(CtryCode&amp;".distn.bsh."&amp;AF$10&amp;$E203&amp;AF$9&amp;AF$11,DHHKey,0),MATCH($D203,DHHVar,0))</f>
        <v>6.368293100572019</v>
      </c>
      <c r="AG203" s="203">
        <f>INDEX(DHHVal,MATCH(CtryCode&amp;".distn.bsh."&amp;AG$10&amp;$E203&amp;AG$9&amp;AG$11,DHHKey,0),MATCH($D203,DHHVar,0))</f>
        <v>8.495614219344079</v>
      </c>
      <c r="AH203" s="203">
        <f>INDEX(DHHVal,MATCH(CtryCode&amp;".distn.bsh."&amp;AH$10&amp;$E203&amp;AH$9&amp;AH$11,DHHKey,0),MATCH($D203,DHHVar,0))</f>
        <v>8.38656177548674</v>
      </c>
      <c r="AI203" s="203">
        <f>INDEX(DHHVal,MATCH(CtryCode&amp;".distn.bsh."&amp;AI$10&amp;$E203&amp;AI$9&amp;AI$11,DHHKey,0),MATCH($D203,DHHVar,0))</f>
        <v>10.25090802816321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7.420266050821613</v>
      </c>
      <c r="M204" s="203">
        <f>INDEX(DHHVal,MATCH(CtryCode&amp;".distn.bsh."&amp;M$10&amp;$E204&amp;M$9&amp;M$11,DHHKey,0),MATCH($D204,DHHVar,0))</f>
        <v>6.730070930830855</v>
      </c>
      <c r="N204" s="203">
        <f>INDEX(DHHVal,MATCH(CtryCode&amp;".distn.bsh."&amp;N$10&amp;$E204&amp;N$9&amp;N$11,DHHKey,0),MATCH($D204,DHHVar,0))</f>
        <v>6.677071026618527</v>
      </c>
      <c r="O204" s="203">
        <f>INDEX(DHHVal,MATCH(CtryCode&amp;".distn.bsh."&amp;O$10&amp;$E204&amp;O$9&amp;O$11,DHHKey,0),MATCH($D204,DHHVar,0))</f>
        <v>6.733738915995465</v>
      </c>
      <c r="P204" s="203">
        <f>INDEX(DHHVal,MATCH(CtryCode&amp;".distn.bsh."&amp;P$10&amp;$E204&amp;P$9&amp;P$11,DHHKey,0),MATCH($D204,DHHVar,0))</f>
        <v>6.44107671846312</v>
      </c>
      <c r="Q204" s="203">
        <f>INDEX(DHHVal,MATCH(CtryCode&amp;".distn.bsh."&amp;Q$10&amp;$E204&amp;Q$9&amp;Q$11,DHHKey,0),MATCH($D204,DHHVar,0))</f>
        <v>7.060733162832125</v>
      </c>
      <c r="R204" s="203">
        <f>INDEX(DHHVal,MATCH(CtryCode&amp;".distn.bsh."&amp;R$10&amp;$E204&amp;R$9&amp;R$11,DHHKey,0),MATCH($D204,DHHVar,0))</f>
        <v>6.625041807555788</v>
      </c>
      <c r="S204" s="203">
        <f>INDEX(DHHVal,MATCH(CtryCode&amp;".distn.bsh."&amp;S$10&amp;$E204&amp;S$9&amp;S$11,DHHKey,0),MATCH($D204,DHHVar,0))</f>
        <v>6.260730221908514</v>
      </c>
      <c r="T204" s="203">
        <f>INDEX(DHHVal,MATCH(CtryCode&amp;".distn.bsh."&amp;T$10&amp;$E204&amp;T$9&amp;T$11,DHHKey,0),MATCH($D204,DHHVar,0))</f>
        <v>6.357486274713655</v>
      </c>
      <c r="U204" s="203">
        <f>INDEX(DHHVal,MATCH(CtryCode&amp;".distn.bsh."&amp;U$10&amp;$E204&amp;U$9&amp;U$11,DHHKey,0),MATCH($D204,DHHVar,0))</f>
        <v>6.54637748306788</v>
      </c>
      <c r="V204" s="203">
        <f>INDEX(DHHVal,MATCH(CtryCode&amp;".distn.bsh."&amp;V$10&amp;$E204&amp;V$9&amp;V$11,DHHKey,0),MATCH($D204,DHHVar,0))</f>
        <v>8.109378932868312</v>
      </c>
      <c r="W204" s="207" t="str">
        <f>IF(X$5=K$5,SUM(Y204:AI204)-SUM(L204:V204),"")</f>
        <v/>
      </c>
      <c r="X204" s="9" t="str">
        <f>LOWER(CtryCode)&amp;".distn."&amp;$A204&amp;IF($B204="","","."&amp;$B204)&amp;IF($C204="","",".dec."&amp;$C204)&amp;"."&amp;X$5</f>
        <v>egy.distn.bsh.ret.dec.ove.2</v>
      </c>
      <c r="Y204" s="208">
        <f>INDEX(DHHVal,MATCH(CtryCode&amp;".distn.bsh."&amp;Y$10&amp;$E204&amp;Y$9&amp;Y$11,DHHKey,0),MATCH($D204,DHHVar,0))</f>
        <v>7.420266050821613</v>
      </c>
      <c r="Z204" s="203">
        <f>INDEX(DHHVal,MATCH(CtryCode&amp;".distn.bsh."&amp;Z$10&amp;$E204&amp;Z$9&amp;Z$11,DHHKey,0),MATCH($D204,DHHVar,0))</f>
        <v>6.730070930830855</v>
      </c>
      <c r="AA204" s="203">
        <f>INDEX(DHHVal,MATCH(CtryCode&amp;".distn.bsh."&amp;AA$10&amp;$E204&amp;AA$9&amp;AA$11,DHHKey,0),MATCH($D204,DHHVar,0))</f>
        <v>6.677071026618527</v>
      </c>
      <c r="AB204" s="203">
        <f>INDEX(DHHVal,MATCH(CtryCode&amp;".distn.bsh."&amp;AB$10&amp;$E204&amp;AB$9&amp;AB$11,DHHKey,0),MATCH($D204,DHHVar,0))</f>
        <v>6.733738915995465</v>
      </c>
      <c r="AC204" s="203">
        <f>INDEX(DHHVal,MATCH(CtryCode&amp;".distn.bsh."&amp;AC$10&amp;$E204&amp;AC$9&amp;AC$11,DHHKey,0),MATCH($D204,DHHVar,0))</f>
        <v>6.44107671846312</v>
      </c>
      <c r="AD204" s="203">
        <f>INDEX(DHHVal,MATCH(CtryCode&amp;".distn.bsh."&amp;AD$10&amp;$E204&amp;AD$9&amp;AD$11,DHHKey,0),MATCH($D204,DHHVar,0))</f>
        <v>7.060733162832125</v>
      </c>
      <c r="AE204" s="203">
        <f>INDEX(DHHVal,MATCH(CtryCode&amp;".distn.bsh."&amp;AE$10&amp;$E204&amp;AE$9&amp;AE$11,DHHKey,0),MATCH($D204,DHHVar,0))</f>
        <v>6.625041807555788</v>
      </c>
      <c r="AF204" s="203">
        <f>INDEX(DHHVal,MATCH(CtryCode&amp;".distn.bsh."&amp;AF$10&amp;$E204&amp;AF$9&amp;AF$11,DHHKey,0),MATCH($D204,DHHVar,0))</f>
        <v>6.260730221908514</v>
      </c>
      <c r="AG204" s="203">
        <f>INDEX(DHHVal,MATCH(CtryCode&amp;".distn.bsh."&amp;AG$10&amp;$E204&amp;AG$9&amp;AG$11,DHHKey,0),MATCH($D204,DHHVar,0))</f>
        <v>6.357486274713655</v>
      </c>
      <c r="AH204" s="203">
        <f>INDEX(DHHVal,MATCH(CtryCode&amp;".distn.bsh."&amp;AH$10&amp;$E204&amp;AH$9&amp;AH$11,DHHKey,0),MATCH($D204,DHHVar,0))</f>
        <v>6.54637748306788</v>
      </c>
      <c r="AI204" s="203">
        <f>INDEX(DHHVal,MATCH(CtryCode&amp;".distn.bsh."&amp;AI$10&amp;$E204&amp;AI$9&amp;AI$11,DHHKey,0),MATCH($D204,DHHVar,0))</f>
        <v>8.109378932868312</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0.4393549299814003</v>
      </c>
      <c r="M205" s="203">
        <f>INDEX(DHHVal,MATCH(CtryCode&amp;".distn.bsh."&amp;M$10&amp;$E205&amp;M$9&amp;M$11,DHHKey,0),MATCH($D205,DHHVar,0))</f>
        <v>0.3198399756022873</v>
      </c>
      <c r="N205" s="203">
        <f>INDEX(DHHVal,MATCH(CtryCode&amp;".distn.bsh."&amp;N$10&amp;$E205&amp;N$9&amp;N$11,DHHKey,0),MATCH($D205,DHHVar,0))</f>
        <v>0.3070576305100366</v>
      </c>
      <c r="O205" s="203">
        <f>INDEX(DHHVal,MATCH(CtryCode&amp;".distn.bsh."&amp;O$10&amp;$E205&amp;O$9&amp;O$11,DHHKey,0),MATCH($D205,DHHVar,0))</f>
        <v>0.3082615124490389</v>
      </c>
      <c r="P205" s="203">
        <f>INDEX(DHHVal,MATCH(CtryCode&amp;".distn.bsh."&amp;P$10&amp;$E205&amp;P$9&amp;P$11,DHHKey,0),MATCH($D205,DHHVar,0))</f>
        <v>0.2822208009506809</v>
      </c>
      <c r="Q205" s="203">
        <f>INDEX(DHHVal,MATCH(CtryCode&amp;".distn.bsh."&amp;Q$10&amp;$E205&amp;Q$9&amp;Q$11,DHHKey,0),MATCH($D205,DHHVar,0))</f>
        <v>0.3702097954533903</v>
      </c>
      <c r="R205" s="203">
        <f>INDEX(DHHVal,MATCH(CtryCode&amp;".distn.bsh."&amp;R$10&amp;$E205&amp;R$9&amp;R$11,DHHKey,0),MATCH($D205,DHHVar,0))</f>
        <v>0.4604905769234013</v>
      </c>
      <c r="S205" s="203">
        <f>INDEX(DHHVal,MATCH(CtryCode&amp;".distn.bsh."&amp;S$10&amp;$E205&amp;S$9&amp;S$11,DHHKey,0),MATCH($D205,DHHVar,0))</f>
        <v>0.5022852434263316</v>
      </c>
      <c r="T205" s="203">
        <f>INDEX(DHHVal,MATCH(CtryCode&amp;".distn.bsh."&amp;T$10&amp;$E205&amp;T$9&amp;T$11,DHHKey,0),MATCH($D205,DHHVar,0))</f>
        <v>0.6281290874394987</v>
      </c>
      <c r="U205" s="203">
        <f>INDEX(DHHVal,MATCH(CtryCode&amp;".distn.bsh."&amp;U$10&amp;$E205&amp;U$9&amp;U$11,DHHKey,0),MATCH($D205,DHHVar,0))</f>
        <v>0.6674309606235401</v>
      </c>
      <c r="V205" s="203">
        <f>INDEX(DHHVal,MATCH(CtryCode&amp;".distn.bsh."&amp;V$10&amp;$E205&amp;V$9&amp;V$11,DHHKey,0),MATCH($D205,DHHVar,0))</f>
        <v>0.8891845125962775</v>
      </c>
      <c r="W205" s="207" t="str">
        <f>IF(X$5=K$5,SUM(Y205:AI205)-SUM(L205:V205),"")</f>
        <v/>
      </c>
      <c r="X205" s="9" t="str">
        <f>LOWER(CtryCode)&amp;".distn."&amp;$A205&amp;IF($B205="","","."&amp;$B205)&amp;IF($C205="","",".dec."&amp;$C205)&amp;"."&amp;X$5</f>
        <v>egy.distn.bsh.teq.dec.ove.2</v>
      </c>
      <c r="Y205" s="208">
        <f>INDEX(DHHVal,MATCH(CtryCode&amp;".distn.bsh."&amp;Y$10&amp;$E205&amp;Y$9&amp;Y$11,DHHKey,0),MATCH($D205,DHHVar,0))</f>
        <v>0.4393549299814003</v>
      </c>
      <c r="Z205" s="203">
        <f>INDEX(DHHVal,MATCH(CtryCode&amp;".distn.bsh."&amp;Z$10&amp;$E205&amp;Z$9&amp;Z$11,DHHKey,0),MATCH($D205,DHHVar,0))</f>
        <v>0.3198399756022873</v>
      </c>
      <c r="AA205" s="203">
        <f>INDEX(DHHVal,MATCH(CtryCode&amp;".distn.bsh."&amp;AA$10&amp;$E205&amp;AA$9&amp;AA$11,DHHKey,0),MATCH($D205,DHHVar,0))</f>
        <v>0.3070576305100366</v>
      </c>
      <c r="AB205" s="203">
        <f>INDEX(DHHVal,MATCH(CtryCode&amp;".distn.bsh."&amp;AB$10&amp;$E205&amp;AB$9&amp;AB$11,DHHKey,0),MATCH($D205,DHHVar,0))</f>
        <v>0.3082615124490389</v>
      </c>
      <c r="AC205" s="203">
        <f>INDEX(DHHVal,MATCH(CtryCode&amp;".distn.bsh."&amp;AC$10&amp;$E205&amp;AC$9&amp;AC$11,DHHKey,0),MATCH($D205,DHHVar,0))</f>
        <v>0.2822208009506809</v>
      </c>
      <c r="AD205" s="203">
        <f>INDEX(DHHVal,MATCH(CtryCode&amp;".distn.bsh."&amp;AD$10&amp;$E205&amp;AD$9&amp;AD$11,DHHKey,0),MATCH($D205,DHHVar,0))</f>
        <v>0.3702097954533903</v>
      </c>
      <c r="AE205" s="203">
        <f>INDEX(DHHVal,MATCH(CtryCode&amp;".distn.bsh."&amp;AE$10&amp;$E205&amp;AE$9&amp;AE$11,DHHKey,0),MATCH($D205,DHHVar,0))</f>
        <v>0.4604905769234013</v>
      </c>
      <c r="AF205" s="203">
        <f>INDEX(DHHVal,MATCH(CtryCode&amp;".distn.bsh."&amp;AF$10&amp;$E205&amp;AF$9&amp;AF$11,DHHKey,0),MATCH($D205,DHHVar,0))</f>
        <v>0.5022852434263316</v>
      </c>
      <c r="AG205" s="203">
        <f>INDEX(DHHVal,MATCH(CtryCode&amp;".distn.bsh."&amp;AG$10&amp;$E205&amp;AG$9&amp;AG$11,DHHKey,0),MATCH($D205,DHHVar,0))</f>
        <v>0.6281290874394987</v>
      </c>
      <c r="AH205" s="203">
        <f>INDEX(DHHVal,MATCH(CtryCode&amp;".distn.bsh."&amp;AH$10&amp;$E205&amp;AH$9&amp;AH$11,DHHKey,0),MATCH($D205,DHHVar,0))</f>
        <v>0.6674309606235401</v>
      </c>
      <c r="AI205" s="203">
        <f>INDEX(DHHVal,MATCH(CtryCode&amp;".distn.bsh."&amp;AI$10&amp;$E205&amp;AI$9&amp;AI$11,DHHKey,0),MATCH($D205,DHHVar,0))</f>
        <v>0.8891845125962775</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4.426857756813401</v>
      </c>
      <c r="M206" s="203">
        <f>INDEX(DHHVal,MATCH(CtryCode&amp;".distn.bsh."&amp;M$10&amp;$E206&amp;M$9&amp;M$11,DHHKey,0),MATCH($D206,DHHVar,0))</f>
        <v>4.727904906281875</v>
      </c>
      <c r="N206" s="203">
        <f>INDEX(DHHVal,MATCH(CtryCode&amp;".distn.bsh."&amp;N$10&amp;$E206&amp;N$9&amp;N$11,DHHKey,0),MATCH($D206,DHHVar,0))</f>
        <v>4.275215797477652</v>
      </c>
      <c r="O206" s="203">
        <f>INDEX(DHHVal,MATCH(CtryCode&amp;".distn.bsh."&amp;O$10&amp;$E206&amp;O$9&amp;O$11,DHHKey,0),MATCH($D206,DHHVar,0))</f>
        <v>4.403088027312691</v>
      </c>
      <c r="P206" s="203">
        <f>INDEX(DHHVal,MATCH(CtryCode&amp;".distn.bsh."&amp;P$10&amp;$E206&amp;P$9&amp;P$11,DHHKey,0),MATCH($D206,DHHVar,0))</f>
        <v>4.364343456112674</v>
      </c>
      <c r="Q206" s="203">
        <f>INDEX(DHHVal,MATCH(CtryCode&amp;".distn.bsh."&amp;Q$10&amp;$E206&amp;Q$9&amp;Q$11,DHHKey,0),MATCH($D206,DHHVar,0))</f>
        <v>4.409127048373255</v>
      </c>
      <c r="R206" s="203">
        <f>INDEX(DHHVal,MATCH(CtryCode&amp;".distn.bsh."&amp;R$10&amp;$E206&amp;R$9&amp;R$11,DHHKey,0),MATCH($D206,DHHVar,0))</f>
        <v>4.663335561988159</v>
      </c>
      <c r="S206" s="203">
        <f>INDEX(DHHVal,MATCH(CtryCode&amp;".distn.bsh."&amp;S$10&amp;$E206&amp;S$9&amp;S$11,DHHKey,0),MATCH($D206,DHHVar,0))</f>
        <v>5.160042403112024</v>
      </c>
      <c r="T206" s="203">
        <f>INDEX(DHHVal,MATCH(CtryCode&amp;".distn.bsh."&amp;T$10&amp;$E206&amp;T$9&amp;T$11,DHHKey,0),MATCH($D206,DHHVar,0))</f>
        <v>5.022442879264235</v>
      </c>
      <c r="U206" s="203">
        <f>INDEX(DHHVal,MATCH(CtryCode&amp;".distn.bsh."&amp;U$10&amp;$E206&amp;U$9&amp;U$11,DHHKey,0),MATCH($D206,DHHVar,0))</f>
        <v>4.452612465887027</v>
      </c>
      <c r="V206" s="203">
        <f>INDEX(DHHVal,MATCH(CtryCode&amp;".distn.bsh."&amp;V$10&amp;$E206&amp;V$9&amp;V$11,DHHKey,0),MATCH($D206,DHHVar,0))</f>
        <v>4.219645087947561</v>
      </c>
      <c r="W206" s="207" t="str">
        <f>IF(X$5=K$5,SUM(Y206:AI206)-SUM(L206:V206),"")</f>
        <v/>
      </c>
      <c r="X206" s="9" t="str">
        <f>LOWER(CtryCode)&amp;".distn."&amp;$A206&amp;IF($B206="","","."&amp;$B206)&amp;IF($C206="","",".dec."&amp;$C206)&amp;"."&amp;X$5</f>
        <v>egy.distn.bsh.tpu.dec.ove.2</v>
      </c>
      <c r="Y206" s="208">
        <f>INDEX(DHHVal,MATCH(CtryCode&amp;".distn.bsh."&amp;Y$10&amp;$E206&amp;Y$9&amp;Y$11,DHHKey,0),MATCH($D206,DHHVar,0))</f>
        <v>4.426857756813401</v>
      </c>
      <c r="Z206" s="203">
        <f>INDEX(DHHVal,MATCH(CtryCode&amp;".distn.bsh."&amp;Z$10&amp;$E206&amp;Z$9&amp;Z$11,DHHKey,0),MATCH($D206,DHHVar,0))</f>
        <v>4.727904906281875</v>
      </c>
      <c r="AA206" s="203">
        <f>INDEX(DHHVal,MATCH(CtryCode&amp;".distn.bsh."&amp;AA$10&amp;$E206&amp;AA$9&amp;AA$11,DHHKey,0),MATCH($D206,DHHVar,0))</f>
        <v>4.275215797477652</v>
      </c>
      <c r="AB206" s="203">
        <f>INDEX(DHHVal,MATCH(CtryCode&amp;".distn.bsh."&amp;AB$10&amp;$E206&amp;AB$9&amp;AB$11,DHHKey,0),MATCH($D206,DHHVar,0))</f>
        <v>4.403088027312691</v>
      </c>
      <c r="AC206" s="203">
        <f>INDEX(DHHVal,MATCH(CtryCode&amp;".distn.bsh."&amp;AC$10&amp;$E206&amp;AC$9&amp;AC$11,DHHKey,0),MATCH($D206,DHHVar,0))</f>
        <v>4.364343456112674</v>
      </c>
      <c r="AD206" s="203">
        <f>INDEX(DHHVal,MATCH(CtryCode&amp;".distn.bsh."&amp;AD$10&amp;$E206&amp;AD$9&amp;AD$11,DHHKey,0),MATCH($D206,DHHVar,0))</f>
        <v>4.409127048373255</v>
      </c>
      <c r="AE206" s="203">
        <f>INDEX(DHHVal,MATCH(CtryCode&amp;".distn.bsh."&amp;AE$10&amp;$E206&amp;AE$9&amp;AE$11,DHHKey,0),MATCH($D206,DHHVar,0))</f>
        <v>4.663335561988159</v>
      </c>
      <c r="AF206" s="203">
        <f>INDEX(DHHVal,MATCH(CtryCode&amp;".distn.bsh."&amp;AF$10&amp;$E206&amp;AF$9&amp;AF$11,DHHKey,0),MATCH($D206,DHHVar,0))</f>
        <v>5.160042403112024</v>
      </c>
      <c r="AG206" s="203">
        <f>INDEX(DHHVal,MATCH(CtryCode&amp;".distn.bsh."&amp;AG$10&amp;$E206&amp;AG$9&amp;AG$11,DHHKey,0),MATCH($D206,DHHVar,0))</f>
        <v>5.022442879264235</v>
      </c>
      <c r="AH206" s="203">
        <f>INDEX(DHHVal,MATCH(CtryCode&amp;".distn.bsh."&amp;AH$10&amp;$E206&amp;AH$9&amp;AH$11,DHHKey,0),MATCH($D206,DHHVar,0))</f>
        <v>4.452612465887027</v>
      </c>
      <c r="AI206" s="203">
        <f>INDEX(DHHVal,MATCH(CtryCode&amp;".distn.bsh."&amp;AI$10&amp;$E206&amp;AI$9&amp;AI$11,DHHKey,0),MATCH($D206,DHHVar,0))</f>
        <v>4.219645087947561</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0.004144400853571502</v>
      </c>
      <c r="M207" s="203">
        <f>INDEX(DHHVal,MATCH(CtryCode&amp;".distn.bsh."&amp;M$10&amp;$E207&amp;M$9&amp;M$11,DHHKey,0),MATCH($D207,DHHVar,0))</f>
        <v>0.008972285854091861</v>
      </c>
      <c r="N207" s="203">
        <f>INDEX(DHHVal,MATCH(CtryCode&amp;".distn.bsh."&amp;N$10&amp;$E207&amp;N$9&amp;N$11,DHHKey,0),MATCH($D207,DHHVar,0))</f>
        <v>0.005275528355739282</v>
      </c>
      <c r="O207" s="203">
        <f>INDEX(DHHVal,MATCH(CtryCode&amp;".distn.bsh."&amp;O$10&amp;$E207&amp;O$9&amp;O$11,DHHKey,0),MATCH($D207,DHHVar,0))</f>
        <v>0.005536103266420564</v>
      </c>
      <c r="P207" s="203">
        <f>INDEX(DHHVal,MATCH(CtryCode&amp;".distn.bsh."&amp;P$10&amp;$E207&amp;P$9&amp;P$11,DHHKey,0),MATCH($D207,DHHVar,0))</f>
        <v>0.003798138806261724</v>
      </c>
      <c r="Q207" s="203">
        <f>INDEX(DHHVal,MATCH(CtryCode&amp;".distn.bsh."&amp;Q$10&amp;$E207&amp;Q$9&amp;Q$11,DHHKey,0),MATCH($D207,DHHVar,0))</f>
        <v>0.002971054699347749</v>
      </c>
      <c r="R207" s="203">
        <f>INDEX(DHHVal,MATCH(CtryCode&amp;".distn.bsh."&amp;R$10&amp;$E207&amp;R$9&amp;R$11,DHHKey,0),MATCH($D207,DHHVar,0))</f>
        <v>0.002813506292504625</v>
      </c>
      <c r="S207" s="203">
        <f>INDEX(DHHVal,MATCH(CtryCode&amp;".distn.bsh."&amp;S$10&amp;$E207&amp;S$9&amp;S$11,DHHKey,0),MATCH($D207,DHHVar,0))</f>
        <v>0.003155810564119262</v>
      </c>
      <c r="T207" s="203">
        <f>INDEX(DHHVal,MATCH(CtryCode&amp;".distn.bsh."&amp;T$10&amp;$E207&amp;T$9&amp;T$11,DHHKey,0),MATCH($D207,DHHVar,0))</f>
        <v>0.003072615814745173</v>
      </c>
      <c r="U207" s="203">
        <f>INDEX(DHHVal,MATCH(CtryCode&amp;".distn.bsh."&amp;U$10&amp;$E207&amp;U$9&amp;U$11,DHHKey,0),MATCH($D207,DHHVar,0))</f>
        <v>0.002414081599480624</v>
      </c>
      <c r="V207" s="203">
        <f>INDEX(DHHVal,MATCH(CtryCode&amp;".distn.bsh."&amp;V$10&amp;$E207&amp;V$9&amp;V$11,DHHKey,0),MATCH($D207,DHHVar,0))</f>
        <v>0.001229517296736008</v>
      </c>
      <c r="W207" s="207" t="str">
        <f>IF(X$5=K$5,SUM(Y207:AI207)-SUM(L207:V207),"")</f>
        <v/>
      </c>
      <c r="X207" s="9" t="str">
        <f>LOWER(CtryCode)&amp;".distn."&amp;$A207&amp;IF($B207="","","."&amp;$B207)&amp;IF($C207="","",".dec."&amp;$C207)&amp;"."&amp;X$5</f>
        <v>egy.distn.bsh.ccl.dec.ove.2</v>
      </c>
      <c r="Y207" s="208">
        <f>INDEX(DHHVal,MATCH(CtryCode&amp;".distn.bsh."&amp;Y$10&amp;$E207&amp;Y$9&amp;Y$11,DHHKey,0),MATCH($D207,DHHVar,0))</f>
        <v>0.004144400853571502</v>
      </c>
      <c r="Z207" s="203">
        <f>INDEX(DHHVal,MATCH(CtryCode&amp;".distn.bsh."&amp;Z$10&amp;$E207&amp;Z$9&amp;Z$11,DHHKey,0),MATCH($D207,DHHVar,0))</f>
        <v>0.008972285854091861</v>
      </c>
      <c r="AA207" s="203">
        <f>INDEX(DHHVal,MATCH(CtryCode&amp;".distn.bsh."&amp;AA$10&amp;$E207&amp;AA$9&amp;AA$11,DHHKey,0),MATCH($D207,DHHVar,0))</f>
        <v>0.005275528355739282</v>
      </c>
      <c r="AB207" s="203">
        <f>INDEX(DHHVal,MATCH(CtryCode&amp;".distn.bsh."&amp;AB$10&amp;$E207&amp;AB$9&amp;AB$11,DHHKey,0),MATCH($D207,DHHVar,0))</f>
        <v>0.005536103266420564</v>
      </c>
      <c r="AC207" s="203">
        <f>INDEX(DHHVal,MATCH(CtryCode&amp;".distn.bsh."&amp;AC$10&amp;$E207&amp;AC$9&amp;AC$11,DHHKey,0),MATCH($D207,DHHVar,0))</f>
        <v>0.003798138806261724</v>
      </c>
      <c r="AD207" s="203">
        <f>INDEX(DHHVal,MATCH(CtryCode&amp;".distn.bsh."&amp;AD$10&amp;$E207&amp;AD$9&amp;AD$11,DHHKey,0),MATCH($D207,DHHVar,0))</f>
        <v>0.002971054699347749</v>
      </c>
      <c r="AE207" s="203">
        <f>INDEX(DHHVal,MATCH(CtryCode&amp;".distn.bsh."&amp;AE$10&amp;$E207&amp;AE$9&amp;AE$11,DHHKey,0),MATCH($D207,DHHVar,0))</f>
        <v>0.002813506292504625</v>
      </c>
      <c r="AF207" s="203">
        <f>INDEX(DHHVal,MATCH(CtryCode&amp;".distn.bsh."&amp;AF$10&amp;$E207&amp;AF$9&amp;AF$11,DHHKey,0),MATCH($D207,DHHVar,0))</f>
        <v>0.003155810564119262</v>
      </c>
      <c r="AG207" s="203">
        <f>INDEX(DHHVal,MATCH(CtryCode&amp;".distn.bsh."&amp;AG$10&amp;$E207&amp;AG$9&amp;AG$11,DHHKey,0),MATCH($D207,DHHVar,0))</f>
        <v>0.003072615814745173</v>
      </c>
      <c r="AH207" s="203">
        <f>INDEX(DHHVal,MATCH(CtryCode&amp;".distn.bsh."&amp;AH$10&amp;$E207&amp;AH$9&amp;AH$11,DHHKey,0),MATCH($D207,DHHVar,0))</f>
        <v>0.002414081599480624</v>
      </c>
      <c r="AI207" s="203">
        <f>INDEX(DHHVal,MATCH(CtryCode&amp;".distn.bsh."&amp;AI$10&amp;$E207&amp;AI$9&amp;AI$11,DHHKey,0),MATCH($D207,DHHVar,0))</f>
        <v>0.001229517296736008</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1.111313838520578e-05</v>
      </c>
      <c r="S208" s="203">
        <f>INDEX(DHHVal,MATCH(CtryCode&amp;".distn.bsh."&amp;S$10&amp;$E208&amp;S$9&amp;S$11,DHHKey,0),MATCH($D208,DHHVar,0))</f>
        <v>0.0</v>
      </c>
      <c r="T208" s="203">
        <f>INDEX(DHHVal,MATCH(CtryCode&amp;".distn.bsh."&amp;T$10&amp;$E208&amp;T$9&amp;T$11,DHHKey,0),MATCH($D208,DHHVar,0))</f>
        <v>1.093220405367977e-05</v>
      </c>
      <c r="U208" s="203">
        <f>INDEX(DHHVal,MATCH(CtryCode&amp;".distn.bsh."&amp;U$10&amp;$E208&amp;U$9&amp;U$11,DHHKey,0),MATCH($D208,DHHVar,0))</f>
        <v>1.019291858880588e-05</v>
      </c>
      <c r="V208" s="203">
        <f>INDEX(DHHVal,MATCH(CtryCode&amp;".distn.bsh."&amp;V$10&amp;$E208&amp;V$9&amp;V$11,DHHKey,0),MATCH($D208,DHHVar,0))</f>
        <v>1.044158536726559e-05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1.111313838520578e-05</v>
      </c>
      <c r="AF208" s="203">
        <f>INDEX(DHHVal,MATCH(CtryCode&amp;".distn.bsh."&amp;AF$10&amp;$E208&amp;AF$9&amp;AF$11,DHHKey,0),MATCH($D208,DHHVar,0))</f>
        <v>0.0</v>
      </c>
      <c r="AG208" s="203">
        <f>INDEX(DHHVal,MATCH(CtryCode&amp;".distn.bsh."&amp;AG$10&amp;$E208&amp;AG$9&amp;AG$11,DHHKey,0),MATCH($D208,DHHVar,0))</f>
        <v>1.093220405367977e-05</v>
      </c>
      <c r="AH208" s="203">
        <f>INDEX(DHHVal,MATCH(CtryCode&amp;".distn.bsh."&amp;AH$10&amp;$E208&amp;AH$9&amp;AH$11,DHHKey,0),MATCH($D208,DHHVar,0))</f>
        <v>1.019291858880588e-05</v>
      </c>
      <c r="AI208" s="203">
        <f>INDEX(DHHVal,MATCH(CtryCode&amp;".distn.bsh."&amp;AI$10&amp;$E208&amp;AI$9&amp;AI$11,DHHKey,0),MATCH($D208,DHHVar,0))</f>
        <v>1.044158536726559e-05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0.000212283327245439</v>
      </c>
      <c r="M209" s="203">
        <f>INDEX(DHHVal,MATCH(CtryCode&amp;".distn.bsh."&amp;M$10&amp;$E209&amp;M$9&amp;M$11,DHHKey,0),MATCH($D209,DHHVar,0))</f>
        <v>0.0005429776007029374</v>
      </c>
      <c r="N209" s="203">
        <f>INDEX(DHHVal,MATCH(CtryCode&amp;".distn.bsh."&amp;N$10&amp;$E209&amp;N$9&amp;N$11,DHHKey,0),MATCH($D209,DHHVar,0))</f>
        <v>0.0002630032683272198</v>
      </c>
      <c r="O209" s="203">
        <f>INDEX(DHHVal,MATCH(CtryCode&amp;".distn.bsh."&amp;O$10&amp;$E209&amp;O$9&amp;O$11,DHHKey,0),MATCH($D209,DHHVar,0))</f>
        <v>0.0003015261950831715</v>
      </c>
      <c r="P209" s="203">
        <f>INDEX(DHHVal,MATCH(CtryCode&amp;".distn.bsh."&amp;P$10&amp;$E209&amp;P$9&amp;P$11,DHHKey,0),MATCH($D209,DHHVar,0))</f>
        <v>0.0002250685189376403</v>
      </c>
      <c r="Q209" s="203">
        <f>INDEX(DHHVal,MATCH(CtryCode&amp;".distn.bsh."&amp;Q$10&amp;$E209&amp;Q$9&amp;Q$11,DHHKey,0),MATCH($D209,DHHVar,0))</f>
        <v>0.0001570193897184696</v>
      </c>
      <c r="R209" s="203">
        <f>INDEX(DHHVal,MATCH(CtryCode&amp;".distn.bsh."&amp;R$10&amp;$E209&amp;R$9&amp;R$11,DHHKey,0),MATCH($D209,DHHVar,0))</f>
        <v>0.000146975327400632</v>
      </c>
      <c r="S209" s="203">
        <f>INDEX(DHHVal,MATCH(CtryCode&amp;".distn.bsh."&amp;S$10&amp;$E209&amp;S$9&amp;S$11,DHHKey,0),MATCH($D209,DHHVar,0))</f>
        <v>0.0001556319992623173</v>
      </c>
      <c r="T209" s="203">
        <f>INDEX(DHHVal,MATCH(CtryCode&amp;".distn.bsh."&amp;T$10&amp;$E209&amp;T$9&amp;T$11,DHHKey,0),MATCH($D209,DHHVar,0))</f>
        <v>0.0001812714676722596</v>
      </c>
      <c r="U209" s="203">
        <f>INDEX(DHHVal,MATCH(CtryCode&amp;".distn.bsh."&amp;U$10&amp;$E209&amp;U$9&amp;U$11,DHHKey,0),MATCH($D209,DHHVar,0))</f>
        <v>0.0001092866035295061</v>
      </c>
      <c r="V209" s="203">
        <f>INDEX(DHHVal,MATCH(CtryCode&amp;".distn.bsh."&amp;V$10&amp;$E209&amp;V$9&amp;V$11,DHHKey,0),MATCH($D209,DHHVar,0))</f>
        <v>7.186900733242571e-05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0.000212283327245439</v>
      </c>
      <c r="Z209" s="203">
        <f>INDEX(DHHVal,MATCH(CtryCode&amp;".distn.bsh."&amp;Z$10&amp;$E209&amp;Z$9&amp;Z$11,DHHKey,0),MATCH($D209,DHHVar,0))</f>
        <v>0.0005429776007029374</v>
      </c>
      <c r="AA209" s="203">
        <f>INDEX(DHHVal,MATCH(CtryCode&amp;".distn.bsh."&amp;AA$10&amp;$E209&amp;AA$9&amp;AA$11,DHHKey,0),MATCH($D209,DHHVar,0))</f>
        <v>0.0002630032683272198</v>
      </c>
      <c r="AB209" s="203">
        <f>INDEX(DHHVal,MATCH(CtryCode&amp;".distn.bsh."&amp;AB$10&amp;$E209&amp;AB$9&amp;AB$11,DHHKey,0),MATCH($D209,DHHVar,0))</f>
        <v>0.0003015261950831715</v>
      </c>
      <c r="AC209" s="203">
        <f>INDEX(DHHVal,MATCH(CtryCode&amp;".distn.bsh."&amp;AC$10&amp;$E209&amp;AC$9&amp;AC$11,DHHKey,0),MATCH($D209,DHHVar,0))</f>
        <v>0.0002250685189376403</v>
      </c>
      <c r="AD209" s="203">
        <f>INDEX(DHHVal,MATCH(CtryCode&amp;".distn.bsh."&amp;AD$10&amp;$E209&amp;AD$9&amp;AD$11,DHHKey,0),MATCH($D209,DHHVar,0))</f>
        <v>0.0001570193897184696</v>
      </c>
      <c r="AE209" s="203">
        <f>INDEX(DHHVal,MATCH(CtryCode&amp;".distn.bsh."&amp;AE$10&amp;$E209&amp;AE$9&amp;AE$11,DHHKey,0),MATCH($D209,DHHVar,0))</f>
        <v>0.000146975327400632</v>
      </c>
      <c r="AF209" s="203">
        <f>INDEX(DHHVal,MATCH(CtryCode&amp;".distn.bsh."&amp;AF$10&amp;$E209&amp;AF$9&amp;AF$11,DHHKey,0),MATCH($D209,DHHVar,0))</f>
        <v>0.0001556319992623173</v>
      </c>
      <c r="AG209" s="203">
        <f>INDEX(DHHVal,MATCH(CtryCode&amp;".distn.bsh."&amp;AG$10&amp;$E209&amp;AG$9&amp;AG$11,DHHKey,0),MATCH($D209,DHHVar,0))</f>
        <v>0.0001812714676722596</v>
      </c>
      <c r="AH209" s="203">
        <f>INDEX(DHHVal,MATCH(CtryCode&amp;".distn.bsh."&amp;AH$10&amp;$E209&amp;AH$9&amp;AH$11,DHHKey,0),MATCH($D209,DHHVar,0))</f>
        <v>0.0001092866035295061</v>
      </c>
      <c r="AI209" s="203">
        <f>INDEX(DHHVal,MATCH(CtryCode&amp;".distn.bsh."&amp;AI$10&amp;$E209&amp;AI$9&amp;AI$11,DHHKey,0),MATCH($D209,DHHVar,0))</f>
        <v>7.186900733242571e-05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3.666418500573745</v>
      </c>
      <c r="M213" s="203">
        <f>INDEX(DHHVal,MATCH(CtryCode&amp;".distn.bsh."&amp;M$10&amp;$E213&amp;M$9&amp;M$11,DHHKey,0),MATCH($D213,DHHVar,0))</f>
        <v>3.50862828797979</v>
      </c>
      <c r="N213" s="203">
        <f>INDEX(DHHVal,MATCH(CtryCode&amp;".distn.bsh."&amp;N$10&amp;$E213&amp;N$9&amp;N$11,DHHKey,0),MATCH($D213,DHHVar,0))</f>
        <v>3.144219266306857</v>
      </c>
      <c r="O213" s="203">
        <f>INDEX(DHHVal,MATCH(CtryCode&amp;".distn.bsh."&amp;O$10&amp;$E213&amp;O$9&amp;O$11,DHHKey,0),MATCH($D213,DHHVar,0))</f>
        <v>3.546514713218922</v>
      </c>
      <c r="P213" s="203">
        <f>INDEX(DHHVal,MATCH(CtryCode&amp;".distn.bsh."&amp;P$10&amp;$E213&amp;P$9&amp;P$11,DHHKey,0),MATCH($D213,DHHVar,0))</f>
        <v>3.37031551423195</v>
      </c>
      <c r="Q213" s="203">
        <f>INDEX(DHHVal,MATCH(CtryCode&amp;".distn.bsh."&amp;Q$10&amp;$E213&amp;Q$9&amp;Q$11,DHHKey,0),MATCH($D213,DHHVar,0))</f>
        <v>3.258861072211628</v>
      </c>
      <c r="R213" s="203">
        <f>INDEX(DHHVal,MATCH(CtryCode&amp;".distn.bsh."&amp;R$10&amp;$E213&amp;R$9&amp;R$11,DHHKey,0),MATCH($D213,DHHVar,0))</f>
        <v>3.194300825401655</v>
      </c>
      <c r="S213" s="203">
        <f>INDEX(DHHVal,MATCH(CtryCode&amp;".distn.bsh."&amp;S$10&amp;$E213&amp;S$9&amp;S$11,DHHKey,0),MATCH($D213,DHHVar,0))</f>
        <v>3.48229865519626</v>
      </c>
      <c r="T213" s="203">
        <f>INDEX(DHHVal,MATCH(CtryCode&amp;".distn.bsh."&amp;T$10&amp;$E213&amp;T$9&amp;T$11,DHHKey,0),MATCH($D213,DHHVar,0))</f>
        <v>3.315478643515518</v>
      </c>
      <c r="U213" s="203">
        <f>INDEX(DHHVal,MATCH(CtryCode&amp;".distn.bsh."&amp;U$10&amp;$E213&amp;U$9&amp;U$11,DHHKey,0),MATCH($D213,DHHVar,0))</f>
        <v>3.395065631496123</v>
      </c>
      <c r="V213" s="203">
        <f>INDEX(DHHVal,MATCH(CtryCode&amp;".distn.bsh."&amp;V$10&amp;$E213&amp;V$9&amp;V$11,DHHKey,0),MATCH($D213,DHHVar,0))</f>
        <v>3.688032890334222</v>
      </c>
      <c r="W213" s="207" t="str">
        <f>IF(X$5=K$5,SUM(Y213:AI213)-SUM(L213:V213),"")</f>
        <v/>
      </c>
      <c r="X213" s="9" t="str">
        <f>LOWER(CtryCode)&amp;".distn."&amp;$A213&amp;IF($B213="","","."&amp;$B213)&amp;IF($C213="","",".dec."&amp;$C213)&amp;"."&amp;X$5</f>
        <v>egy.distn.bsh.ely.dec.urb.2</v>
      </c>
      <c r="Y213" s="208">
        <f>INDEX(DHHVal,MATCH(CtryCode&amp;".distn.bsh."&amp;Y$10&amp;$E213&amp;Y$9&amp;Y$11,DHHKey,0),MATCH($D213,DHHVar,0))</f>
        <v>3.666418500573745</v>
      </c>
      <c r="Z213" s="203">
        <f>INDEX(DHHVal,MATCH(CtryCode&amp;".distn.bsh."&amp;Z$10&amp;$E213&amp;Z$9&amp;Z$11,DHHKey,0),MATCH($D213,DHHVar,0))</f>
        <v>3.50862828797979</v>
      </c>
      <c r="AA213" s="203">
        <f>INDEX(DHHVal,MATCH(CtryCode&amp;".distn.bsh."&amp;AA$10&amp;$E213&amp;AA$9&amp;AA$11,DHHKey,0),MATCH($D213,DHHVar,0))</f>
        <v>3.144219266306857</v>
      </c>
      <c r="AB213" s="203">
        <f>INDEX(DHHVal,MATCH(CtryCode&amp;".distn.bsh."&amp;AB$10&amp;$E213&amp;AB$9&amp;AB$11,DHHKey,0),MATCH($D213,DHHVar,0))</f>
        <v>3.546514713218922</v>
      </c>
      <c r="AC213" s="203">
        <f>INDEX(DHHVal,MATCH(CtryCode&amp;".distn.bsh."&amp;AC$10&amp;$E213&amp;AC$9&amp;AC$11,DHHKey,0),MATCH($D213,DHHVar,0))</f>
        <v>3.37031551423195</v>
      </c>
      <c r="AD213" s="203">
        <f>INDEX(DHHVal,MATCH(CtryCode&amp;".distn.bsh."&amp;AD$10&amp;$E213&amp;AD$9&amp;AD$11,DHHKey,0),MATCH($D213,DHHVar,0))</f>
        <v>3.258861072211628</v>
      </c>
      <c r="AE213" s="203">
        <f>INDEX(DHHVal,MATCH(CtryCode&amp;".distn.bsh."&amp;AE$10&amp;$E213&amp;AE$9&amp;AE$11,DHHKey,0),MATCH($D213,DHHVar,0))</f>
        <v>3.194300825401655</v>
      </c>
      <c r="AF213" s="203">
        <f>INDEX(DHHVal,MATCH(CtryCode&amp;".distn.bsh."&amp;AF$10&amp;$E213&amp;AF$9&amp;AF$11,DHHKey,0),MATCH($D213,DHHVar,0))</f>
        <v>3.48229865519626</v>
      </c>
      <c r="AG213" s="203">
        <f>INDEX(DHHVal,MATCH(CtryCode&amp;".distn.bsh."&amp;AG$10&amp;$E213&amp;AG$9&amp;AG$11,DHHKey,0),MATCH($D213,DHHVar,0))</f>
        <v>3.315478643515518</v>
      </c>
      <c r="AH213" s="203">
        <f>INDEX(DHHVal,MATCH(CtryCode&amp;".distn.bsh."&amp;AH$10&amp;$E213&amp;AH$9&amp;AH$11,DHHKey,0),MATCH($D213,DHHVar,0))</f>
        <v>3.395065631496123</v>
      </c>
      <c r="AI213" s="203">
        <f>INDEX(DHHVal,MATCH(CtryCode&amp;".distn.bsh."&amp;AI$10&amp;$E213&amp;AI$9&amp;AI$11,DHHKey,0),MATCH($D213,DHHVar,0))</f>
        <v>3.688032890334222</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0.7696822594638876</v>
      </c>
      <c r="M214" s="203">
        <f>INDEX(DHHVal,MATCH(CtryCode&amp;".distn.bsh."&amp;M$10&amp;$E214&amp;M$9&amp;M$11,DHHKey,0),MATCH($D214,DHHVar,0))</f>
        <v>0.6877607875078939</v>
      </c>
      <c r="N214" s="203">
        <f>INDEX(DHHVal,MATCH(CtryCode&amp;".distn.bsh."&amp;N$10&amp;$E214&amp;N$9&amp;N$11,DHHKey,0),MATCH($D214,DHHVar,0))</f>
        <v>0.6238276536683514</v>
      </c>
      <c r="O214" s="203">
        <f>INDEX(DHHVal,MATCH(CtryCode&amp;".distn.bsh."&amp;O$10&amp;$E214&amp;O$9&amp;O$11,DHHKey,0),MATCH($D214,DHHVar,0))</f>
        <v>0.6668359792783647</v>
      </c>
      <c r="P214" s="203">
        <f>INDEX(DHHVal,MATCH(CtryCode&amp;".distn.bsh."&amp;P$10&amp;$E214&amp;P$9&amp;P$11,DHHKey,0),MATCH($D214,DHHVar,0))</f>
        <v>0.66211152764166</v>
      </c>
      <c r="Q214" s="203">
        <f>INDEX(DHHVal,MATCH(CtryCode&amp;".distn.bsh."&amp;Q$10&amp;$E214&amp;Q$9&amp;Q$11,DHHKey,0),MATCH($D214,DHHVar,0))</f>
        <v>0.7397480520928004</v>
      </c>
      <c r="R214" s="203">
        <f>INDEX(DHHVal,MATCH(CtryCode&amp;".distn.bsh."&amp;R$10&amp;$E214&amp;R$9&amp;R$11,DHHKey,0),MATCH($D214,DHHVar,0))</f>
        <v>0.7153393123218852</v>
      </c>
      <c r="S214" s="203">
        <f>INDEX(DHHVal,MATCH(CtryCode&amp;".distn.bsh."&amp;S$10&amp;$E214&amp;S$9&amp;S$11,DHHKey,0),MATCH($D214,DHHVar,0))</f>
        <v>0.790185407949289</v>
      </c>
      <c r="T214" s="203">
        <f>INDEX(DHHVal,MATCH(CtryCode&amp;".distn.bsh."&amp;T$10&amp;$E214&amp;T$9&amp;T$11,DHHKey,0),MATCH($D214,DHHVar,0))</f>
        <v>0.8123749896338174</v>
      </c>
      <c r="U214" s="203">
        <f>INDEX(DHHVal,MATCH(CtryCode&amp;".distn.bsh."&amp;U$10&amp;$E214&amp;U$9&amp;U$11,DHHKey,0),MATCH($D214,DHHVar,0))</f>
        <v>0.8142971553635064</v>
      </c>
      <c r="V214" s="203">
        <f>INDEX(DHHVal,MATCH(CtryCode&amp;".distn.bsh."&amp;V$10&amp;$E214&amp;V$9&amp;V$11,DHHKey,0),MATCH($D214,DHHVar,0))</f>
        <v>0.8497180735606183</v>
      </c>
      <c r="W214" s="207" t="str">
        <f>IF(X$5=K$5,SUM(Y214:AI214)-SUM(L214:V214),"")</f>
        <v/>
      </c>
      <c r="X214" s="9" t="str">
        <f>LOWER(CtryCode)&amp;".distn."&amp;$A214&amp;IF($B214="","","."&amp;$B214)&amp;IF($C214="","",".dec."&amp;$C214)&amp;"."&amp;X$5</f>
        <v>egy.distn.bsh.nga.dec.urb.2</v>
      </c>
      <c r="Y214" s="208">
        <f>INDEX(DHHVal,MATCH(CtryCode&amp;".distn.bsh."&amp;Y$10&amp;$E214&amp;Y$9&amp;Y$11,DHHKey,0),MATCH($D214,DHHVar,0))</f>
        <v>0.7696822594638876</v>
      </c>
      <c r="Z214" s="203">
        <f>INDEX(DHHVal,MATCH(CtryCode&amp;".distn.bsh."&amp;Z$10&amp;$E214&amp;Z$9&amp;Z$11,DHHKey,0),MATCH($D214,DHHVar,0))</f>
        <v>0.6877607875078939</v>
      </c>
      <c r="AA214" s="203">
        <f>INDEX(DHHVal,MATCH(CtryCode&amp;".distn.bsh."&amp;AA$10&amp;$E214&amp;AA$9&amp;AA$11,DHHKey,0),MATCH($D214,DHHVar,0))</f>
        <v>0.6238276536683514</v>
      </c>
      <c r="AB214" s="203">
        <f>INDEX(DHHVal,MATCH(CtryCode&amp;".distn.bsh."&amp;AB$10&amp;$E214&amp;AB$9&amp;AB$11,DHHKey,0),MATCH($D214,DHHVar,0))</f>
        <v>0.6668359792783647</v>
      </c>
      <c r="AC214" s="203">
        <f>INDEX(DHHVal,MATCH(CtryCode&amp;".distn.bsh."&amp;AC$10&amp;$E214&amp;AC$9&amp;AC$11,DHHKey,0),MATCH($D214,DHHVar,0))</f>
        <v>0.66211152764166</v>
      </c>
      <c r="AD214" s="203">
        <f>INDEX(DHHVal,MATCH(CtryCode&amp;".distn.bsh."&amp;AD$10&amp;$E214&amp;AD$9&amp;AD$11,DHHKey,0),MATCH($D214,DHHVar,0))</f>
        <v>0.7397480520928004</v>
      </c>
      <c r="AE214" s="203">
        <f>INDEX(DHHVal,MATCH(CtryCode&amp;".distn.bsh."&amp;AE$10&amp;$E214&amp;AE$9&amp;AE$11,DHHKey,0),MATCH($D214,DHHVar,0))</f>
        <v>0.7153393123218852</v>
      </c>
      <c r="AF214" s="203">
        <f>INDEX(DHHVal,MATCH(CtryCode&amp;".distn.bsh."&amp;AF$10&amp;$E214&amp;AF$9&amp;AF$11,DHHKey,0),MATCH($D214,DHHVar,0))</f>
        <v>0.790185407949289</v>
      </c>
      <c r="AG214" s="203">
        <f>INDEX(DHHVal,MATCH(CtryCode&amp;".distn.bsh."&amp;AG$10&amp;$E214&amp;AG$9&amp;AG$11,DHHKey,0),MATCH($D214,DHHVar,0))</f>
        <v>0.8123749896338174</v>
      </c>
      <c r="AH214" s="203">
        <f>INDEX(DHHVal,MATCH(CtryCode&amp;".distn.bsh."&amp;AH$10&amp;$E214&amp;AH$9&amp;AH$11,DHHKey,0),MATCH($D214,DHHVar,0))</f>
        <v>0.8142971553635064</v>
      </c>
      <c r="AI214" s="203">
        <f>INDEX(DHHVal,MATCH(CtryCode&amp;".distn.bsh."&amp;AI$10&amp;$E214&amp;AI$9&amp;AI$11,DHHKey,0),MATCH($D214,DHHVar,0))</f>
        <v>0.8497180735606183</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0.1205009461164062</v>
      </c>
      <c r="M215" s="203">
        <f>INDEX(DHHVal,MATCH(CtryCode&amp;".distn.bsh."&amp;M$10&amp;$E215&amp;M$9&amp;M$11,DHHKey,0),MATCH($D215,DHHVar,0))</f>
        <v>0.09111105669078215</v>
      </c>
      <c r="N215" s="203">
        <f>INDEX(DHHVal,MATCH(CtryCode&amp;".distn.bsh."&amp;N$10&amp;$E215&amp;N$9&amp;N$11,DHHKey,0),MATCH($D215,DHHVar,0))</f>
        <v>0.09873493832354194</v>
      </c>
      <c r="O215" s="203">
        <f>INDEX(DHHVal,MATCH(CtryCode&amp;".distn.bsh."&amp;O$10&amp;$E215&amp;O$9&amp;O$11,DHHKey,0),MATCH($D215,DHHVar,0))</f>
        <v>0.08159321032578108</v>
      </c>
      <c r="P215" s="203">
        <f>INDEX(DHHVal,MATCH(CtryCode&amp;".distn.bsh."&amp;P$10&amp;$E215&amp;P$9&amp;P$11,DHHKey,0),MATCH($D215,DHHVar,0))</f>
        <v>0.1184980415093156</v>
      </c>
      <c r="Q215" s="203">
        <f>INDEX(DHHVal,MATCH(CtryCode&amp;".distn.bsh."&amp;Q$10&amp;$E215&amp;Q$9&amp;Q$11,DHHKey,0),MATCH($D215,DHHVar,0))</f>
        <v>0.1411824876897014</v>
      </c>
      <c r="R215" s="203">
        <f>INDEX(DHHVal,MATCH(CtryCode&amp;".distn.bsh."&amp;R$10&amp;$E215&amp;R$9&amp;R$11,DHHKey,0),MATCH($D215,DHHVar,0))</f>
        <v>0.09909727704958457</v>
      </c>
      <c r="S215" s="203">
        <f>INDEX(DHHVal,MATCH(CtryCode&amp;".distn.bsh."&amp;S$10&amp;$E215&amp;S$9&amp;S$11,DHHKey,0),MATCH($D215,DHHVar,0))</f>
        <v>0.1568094309630284</v>
      </c>
      <c r="T215" s="203">
        <f>INDEX(DHHVal,MATCH(CtryCode&amp;".distn.bsh."&amp;T$10&amp;$E215&amp;T$9&amp;T$11,DHHKey,0),MATCH($D215,DHHVar,0))</f>
        <v>0.1381110065076412</v>
      </c>
      <c r="U215" s="203">
        <f>INDEX(DHHVal,MATCH(CtryCode&amp;".distn.bsh."&amp;U$10&amp;$E215&amp;U$9&amp;U$11,DHHKey,0),MATCH($D215,DHHVar,0))</f>
        <v>0.1623018730372033</v>
      </c>
      <c r="V215" s="203">
        <f>INDEX(DHHVal,MATCH(CtryCode&amp;".distn.bsh."&amp;V$10&amp;$E215&amp;V$9&amp;V$11,DHHKey,0),MATCH($D215,DHHVar,0))</f>
        <v>0.1716202493077057</v>
      </c>
      <c r="W215" s="207" t="str">
        <f>IF(X$5=K$5,SUM(Y215:AI215)-SUM(L215:V215),"")</f>
        <v/>
      </c>
      <c r="X215" s="9" t="str">
        <f>LOWER(CtryCode)&amp;".distn."&amp;$A215&amp;IF($B215="","","."&amp;$B215)&amp;IF($C215="","",".dec."&amp;$C215)&amp;"."&amp;X$5</f>
        <v>egy.distn.bsh.oil.dec.urb.2</v>
      </c>
      <c r="Y215" s="208">
        <f>INDEX(DHHVal,MATCH(CtryCode&amp;".distn.bsh."&amp;Y$10&amp;$E215&amp;Y$9&amp;Y$11,DHHKey,0),MATCH($D215,DHHVar,0))</f>
        <v>0.1205009461164062</v>
      </c>
      <c r="Z215" s="203">
        <f>INDEX(DHHVal,MATCH(CtryCode&amp;".distn.bsh."&amp;Z$10&amp;$E215&amp;Z$9&amp;Z$11,DHHKey,0),MATCH($D215,DHHVar,0))</f>
        <v>0.09111105669078215</v>
      </c>
      <c r="AA215" s="203">
        <f>INDEX(DHHVal,MATCH(CtryCode&amp;".distn.bsh."&amp;AA$10&amp;$E215&amp;AA$9&amp;AA$11,DHHKey,0),MATCH($D215,DHHVar,0))</f>
        <v>0.09873493832354194</v>
      </c>
      <c r="AB215" s="203">
        <f>INDEX(DHHVal,MATCH(CtryCode&amp;".distn.bsh."&amp;AB$10&amp;$E215&amp;AB$9&amp;AB$11,DHHKey,0),MATCH($D215,DHHVar,0))</f>
        <v>0.08159321032578108</v>
      </c>
      <c r="AC215" s="203">
        <f>INDEX(DHHVal,MATCH(CtryCode&amp;".distn.bsh."&amp;AC$10&amp;$E215&amp;AC$9&amp;AC$11,DHHKey,0),MATCH($D215,DHHVar,0))</f>
        <v>0.1184980415093156</v>
      </c>
      <c r="AD215" s="203">
        <f>INDEX(DHHVal,MATCH(CtryCode&amp;".distn.bsh."&amp;AD$10&amp;$E215&amp;AD$9&amp;AD$11,DHHKey,0),MATCH($D215,DHHVar,0))</f>
        <v>0.1411824876897014</v>
      </c>
      <c r="AE215" s="203">
        <f>INDEX(DHHVal,MATCH(CtryCode&amp;".distn.bsh."&amp;AE$10&amp;$E215&amp;AE$9&amp;AE$11,DHHKey,0),MATCH($D215,DHHVar,0))</f>
        <v>0.09909727704958457</v>
      </c>
      <c r="AF215" s="203">
        <f>INDEX(DHHVal,MATCH(CtryCode&amp;".distn.bsh."&amp;AF$10&amp;$E215&amp;AF$9&amp;AF$11,DHHKey,0),MATCH($D215,DHHVar,0))</f>
        <v>0.1568094309630284</v>
      </c>
      <c r="AG215" s="203">
        <f>INDEX(DHHVal,MATCH(CtryCode&amp;".distn.bsh."&amp;AG$10&amp;$E215&amp;AG$9&amp;AG$11,DHHKey,0),MATCH($D215,DHHVar,0))</f>
        <v>0.1381110065076412</v>
      </c>
      <c r="AH215" s="203">
        <f>INDEX(DHHVal,MATCH(CtryCode&amp;".distn.bsh."&amp;AH$10&amp;$E215&amp;AH$9&amp;AH$11,DHHKey,0),MATCH($D215,DHHVar,0))</f>
        <v>0.1623018730372033</v>
      </c>
      <c r="AI215" s="203">
        <f>INDEX(DHHVal,MATCH(CtryCode&amp;".distn.bsh."&amp;AI$10&amp;$E215&amp;AI$9&amp;AI$11,DHHKey,0),MATCH($D215,DHHVar,0))</f>
        <v>0.1716202493077057</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0.6106017671972369</v>
      </c>
      <c r="M216" s="203">
        <f>INDEX(DHHVal,MATCH(CtryCode&amp;".distn.bsh."&amp;M$10&amp;$E216&amp;M$9&amp;M$11,DHHKey,0),MATCH($D216,DHHVar,0))</f>
        <v>0.2695428887603223</v>
      </c>
      <c r="N216" s="203">
        <f>INDEX(DHHVal,MATCH(CtryCode&amp;".distn.bsh."&amp;N$10&amp;$E216&amp;N$9&amp;N$11,DHHKey,0),MATCH($D216,DHHVar,0))</f>
        <v>0.3751478204494353</v>
      </c>
      <c r="O216" s="203">
        <f>INDEX(DHHVal,MATCH(CtryCode&amp;".distn.bsh."&amp;O$10&amp;$E216&amp;O$9&amp;O$11,DHHKey,0),MATCH($D216,DHHVar,0))</f>
        <v>0.4217052355517419</v>
      </c>
      <c r="P216" s="203">
        <f>INDEX(DHHVal,MATCH(CtryCode&amp;".distn.bsh."&amp;P$10&amp;$E216&amp;P$9&amp;P$11,DHHKey,0),MATCH($D216,DHHVar,0))</f>
        <v>0.5134639156998676</v>
      </c>
      <c r="Q216" s="203">
        <f>INDEX(DHHVal,MATCH(CtryCode&amp;".distn.bsh."&amp;Q$10&amp;$E216&amp;Q$9&amp;Q$11,DHHKey,0),MATCH($D216,DHHVar,0))</f>
        <v>0.5346352862778803</v>
      </c>
      <c r="R216" s="203">
        <f>INDEX(DHHVal,MATCH(CtryCode&amp;".distn.bsh."&amp;R$10&amp;$E216&amp;R$9&amp;R$11,DHHKey,0),MATCH($D216,DHHVar,0))</f>
        <v>0.6277574930915607</v>
      </c>
      <c r="S216" s="203">
        <f>INDEX(DHHVal,MATCH(CtryCode&amp;".distn.bsh."&amp;S$10&amp;$E216&amp;S$9&amp;S$11,DHHKey,0),MATCH($D216,DHHVar,0))</f>
        <v>0.7083697101153292</v>
      </c>
      <c r="T216" s="203">
        <f>INDEX(DHHVal,MATCH(CtryCode&amp;".distn.bsh."&amp;T$10&amp;$E216&amp;T$9&amp;T$11,DHHKey,0),MATCH($D216,DHHVar,0))</f>
        <v>0.6539821515664413</v>
      </c>
      <c r="U216" s="203">
        <f>INDEX(DHHVal,MATCH(CtryCode&amp;".distn.bsh."&amp;U$10&amp;$E216&amp;U$9&amp;U$11,DHHKey,0),MATCH($D216,DHHVar,0))</f>
        <v>0.8851381269176575</v>
      </c>
      <c r="V216" s="203">
        <f>INDEX(DHHVal,MATCH(CtryCode&amp;".distn.bsh."&amp;V$10&amp;$E216&amp;V$9&amp;V$11,DHHKey,0),MATCH($D216,DHHVar,0))</f>
        <v>0.938242929089205</v>
      </c>
      <c r="W216" s="207" t="str">
        <f>IF(X$5=K$5,SUM(Y216:AI216)-SUM(L216:V216),"")</f>
        <v/>
      </c>
      <c r="X216" s="9" t="str">
        <f>LOWER(CtryCode)&amp;".distn."&amp;$A216&amp;IF($B216="","","."&amp;$B216)&amp;IF($C216="","",".dec."&amp;$C216)&amp;"."&amp;X$5</f>
        <v>egy.distn.bsh.gso.dec.urb.2</v>
      </c>
      <c r="Y216" s="208">
        <f>INDEX(DHHVal,MATCH(CtryCode&amp;".distn.bsh."&amp;Y$10&amp;$E216&amp;Y$9&amp;Y$11,DHHKey,0),MATCH($D216,DHHVar,0))</f>
        <v>0.6106017671972369</v>
      </c>
      <c r="Z216" s="203">
        <f>INDEX(DHHVal,MATCH(CtryCode&amp;".distn.bsh."&amp;Z$10&amp;$E216&amp;Z$9&amp;Z$11,DHHKey,0),MATCH($D216,DHHVar,0))</f>
        <v>0.2695428887603223</v>
      </c>
      <c r="AA216" s="203">
        <f>INDEX(DHHVal,MATCH(CtryCode&amp;".distn.bsh."&amp;AA$10&amp;$E216&amp;AA$9&amp;AA$11,DHHKey,0),MATCH($D216,DHHVar,0))</f>
        <v>0.3751478204494353</v>
      </c>
      <c r="AB216" s="203">
        <f>INDEX(DHHVal,MATCH(CtryCode&amp;".distn.bsh."&amp;AB$10&amp;$E216&amp;AB$9&amp;AB$11,DHHKey,0),MATCH($D216,DHHVar,0))</f>
        <v>0.4217052355517419</v>
      </c>
      <c r="AC216" s="203">
        <f>INDEX(DHHVal,MATCH(CtryCode&amp;".distn.bsh."&amp;AC$10&amp;$E216&amp;AC$9&amp;AC$11,DHHKey,0),MATCH($D216,DHHVar,0))</f>
        <v>0.5134639156998676</v>
      </c>
      <c r="AD216" s="203">
        <f>INDEX(DHHVal,MATCH(CtryCode&amp;".distn.bsh."&amp;AD$10&amp;$E216&amp;AD$9&amp;AD$11,DHHKey,0),MATCH($D216,DHHVar,0))</f>
        <v>0.5346352862778803</v>
      </c>
      <c r="AE216" s="203">
        <f>INDEX(DHHVal,MATCH(CtryCode&amp;".distn.bsh."&amp;AE$10&amp;$E216&amp;AE$9&amp;AE$11,DHHKey,0),MATCH($D216,DHHVar,0))</f>
        <v>0.6277574930915607</v>
      </c>
      <c r="AF216" s="203">
        <f>INDEX(DHHVal,MATCH(CtryCode&amp;".distn.bsh."&amp;AF$10&amp;$E216&amp;AF$9&amp;AF$11,DHHKey,0),MATCH($D216,DHHVar,0))</f>
        <v>0.7083697101153292</v>
      </c>
      <c r="AG216" s="203">
        <f>INDEX(DHHVal,MATCH(CtryCode&amp;".distn.bsh."&amp;AG$10&amp;$E216&amp;AG$9&amp;AG$11,DHHKey,0),MATCH($D216,DHHVar,0))</f>
        <v>0.6539821515664413</v>
      </c>
      <c r="AH216" s="203">
        <f>INDEX(DHHVal,MATCH(CtryCode&amp;".distn.bsh."&amp;AH$10&amp;$E216&amp;AH$9&amp;AH$11,DHHKey,0),MATCH($D216,DHHVar,0))</f>
        <v>0.8851381269176575</v>
      </c>
      <c r="AI216" s="203">
        <f>INDEX(DHHVal,MATCH(CtryCode&amp;".distn.bsh."&amp;AI$10&amp;$E216&amp;AI$9&amp;AI$11,DHHKey,0),MATCH($D216,DHHVar,0))</f>
        <v>0.938242929089205</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5.321617435078656e-05</v>
      </c>
      <c r="M218" s="203">
        <f>INDEX(DHHVal,MATCH(CtryCode&amp;".distn.bsh."&amp;M$10&amp;$E218&amp;M$9&amp;M$11,DHHKey,0),MATCH($D218,DHHVar,0))</f>
        <v>3.057457689145249e-05</v>
      </c>
      <c r="N218" s="203">
        <f>INDEX(DHHVal,MATCH(CtryCode&amp;".distn.bsh."&amp;N$10&amp;$E218&amp;N$9&amp;N$11,DHHKey,0),MATCH($D218,DHHVar,0))</f>
        <v>0.0</v>
      </c>
      <c r="O218" s="203">
        <f>INDEX(DHHVal,MATCH(CtryCode&amp;".distn.bsh."&amp;O$10&amp;$E218&amp;O$9&amp;O$11,DHHKey,0),MATCH($D218,DHHVar,0))</f>
        <v>2.099876924889973e-05</v>
      </c>
      <c r="P218" s="203">
        <f>INDEX(DHHVal,MATCH(CtryCode&amp;".distn.bsh."&amp;P$10&amp;$E218&amp;P$9&amp;P$11,DHHKey,0),MATCH($D218,DHHVar,0))</f>
        <v>0.0</v>
      </c>
      <c r="Q218" s="203">
        <f>INDEX(DHHVal,MATCH(CtryCode&amp;".distn.bsh."&amp;Q$10&amp;$E218&amp;Q$9&amp;Q$11,DHHKey,0),MATCH($D218,DHHVar,0))</f>
        <v>8.948061455702401e-05</v>
      </c>
      <c r="R218" s="203">
        <f>INDEX(DHHVal,MATCH(CtryCode&amp;".distn.bsh."&amp;R$10&amp;$E218&amp;R$9&amp;R$11,DHHKey,0),MATCH($D218,DHHVar,0))</f>
        <v>4.762885111246307e-05</v>
      </c>
      <c r="S218" s="203">
        <f>INDEX(DHHVal,MATCH(CtryCode&amp;".distn.bsh."&amp;S$10&amp;$E218&amp;S$9&amp;S$11,DHHKey,0),MATCH($D218,DHHVar,0))</f>
        <v>0.0001139971565937287</v>
      </c>
      <c r="T218" s="203">
        <f>INDEX(DHHVal,MATCH(CtryCode&amp;".distn.bsh."&amp;T$10&amp;$E218&amp;T$9&amp;T$11,DHHKey,0),MATCH($D218,DHHVar,0))</f>
        <v>9.516305044387459e-05</v>
      </c>
      <c r="U218" s="203">
        <f>INDEX(DHHVal,MATCH(CtryCode&amp;".distn.bsh."&amp;U$10&amp;$E218&amp;U$9&amp;U$11,DHHKey,0),MATCH($D218,DHHVar,0))</f>
        <v>5.841549273350686e-05</v>
      </c>
      <c r="V218" s="203">
        <f>INDEX(DHHVal,MATCH(CtryCode&amp;".distn.bsh."&amp;V$10&amp;$E218&amp;V$9&amp;V$11,DHHKey,0),MATCH($D218,DHHVar,0))</f>
        <v>0.0001226204738901597</v>
      </c>
      <c r="W218" s="207" t="str">
        <f>IF(X$5=K$5,SUM(Y218:AI218)-SUM(L218:V218),"")</f>
        <v/>
      </c>
      <c r="X218" s="9" t="str">
        <f>LOWER(CtryCode)&amp;".distn."&amp;$A218&amp;IF($B218="","","."&amp;$B218)&amp;IF($C218="","",".dec."&amp;$C218)&amp;"."&amp;X$5</f>
        <v>egy.distn.bsh.ker.dec.urb.2</v>
      </c>
      <c r="Y218" s="208">
        <f>INDEX(DHHVal,MATCH(CtryCode&amp;".distn.bsh."&amp;Y$10&amp;$E218&amp;Y$9&amp;Y$11,DHHKey,0),MATCH($D218,DHHVar,0))</f>
        <v>5.321617435078656e-05</v>
      </c>
      <c r="Z218" s="203">
        <f>INDEX(DHHVal,MATCH(CtryCode&amp;".distn.bsh."&amp;Z$10&amp;$E218&amp;Z$9&amp;Z$11,DHHKey,0),MATCH($D218,DHHVar,0))</f>
        <v>3.057457689145249e-05</v>
      </c>
      <c r="AA218" s="203">
        <f>INDEX(DHHVal,MATCH(CtryCode&amp;".distn.bsh."&amp;AA$10&amp;$E218&amp;AA$9&amp;AA$11,DHHKey,0),MATCH($D218,DHHVar,0))</f>
        <v>0.0</v>
      </c>
      <c r="AB218" s="203">
        <f>INDEX(DHHVal,MATCH(CtryCode&amp;".distn.bsh."&amp;AB$10&amp;$E218&amp;AB$9&amp;AB$11,DHHKey,0),MATCH($D218,DHHVar,0))</f>
        <v>2.099876924889973e-05</v>
      </c>
      <c r="AC218" s="203">
        <f>INDEX(DHHVal,MATCH(CtryCode&amp;".distn.bsh."&amp;AC$10&amp;$E218&amp;AC$9&amp;AC$11,DHHKey,0),MATCH($D218,DHHVar,0))</f>
        <v>0.0</v>
      </c>
      <c r="AD218" s="203">
        <f>INDEX(DHHVal,MATCH(CtryCode&amp;".distn.bsh."&amp;AD$10&amp;$E218&amp;AD$9&amp;AD$11,DHHKey,0),MATCH($D218,DHHVar,0))</f>
        <v>8.948061455702401e-05</v>
      </c>
      <c r="AE218" s="203">
        <f>INDEX(DHHVal,MATCH(CtryCode&amp;".distn.bsh."&amp;AE$10&amp;$E218&amp;AE$9&amp;AE$11,DHHKey,0),MATCH($D218,DHHVar,0))</f>
        <v>4.762885111246307e-05</v>
      </c>
      <c r="AF218" s="203">
        <f>INDEX(DHHVal,MATCH(CtryCode&amp;".distn.bsh."&amp;AF$10&amp;$E218&amp;AF$9&amp;AF$11,DHHKey,0),MATCH($D218,DHHVar,0))</f>
        <v>0.0001139971565937287</v>
      </c>
      <c r="AG218" s="203">
        <f>INDEX(DHHVal,MATCH(CtryCode&amp;".distn.bsh."&amp;AG$10&amp;$E218&amp;AG$9&amp;AG$11,DHHKey,0),MATCH($D218,DHHVar,0))</f>
        <v>9.516305044387459e-05</v>
      </c>
      <c r="AH218" s="203">
        <f>INDEX(DHHVal,MATCH(CtryCode&amp;".distn.bsh."&amp;AH$10&amp;$E218&amp;AH$9&amp;AH$11,DHHKey,0),MATCH($D218,DHHVar,0))</f>
        <v>5.841549273350686e-05</v>
      </c>
      <c r="AI218" s="203">
        <f>INDEX(DHHVal,MATCH(CtryCode&amp;".distn.bsh."&amp;AI$10&amp;$E218&amp;AI$9&amp;AI$11,DHHKey,0),MATCH($D218,DHHVar,0))</f>
        <v>0.0001226204738901597</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0.9468639471765407</v>
      </c>
      <c r="M219" s="203">
        <f>INDEX(DHHVal,MATCH(CtryCode&amp;".distn.bsh."&amp;M$10&amp;$E219&amp;M$9&amp;M$11,DHHKey,0),MATCH($D219,DHHVar,0))</f>
        <v>1.800705597403009</v>
      </c>
      <c r="N219" s="203">
        <f>INDEX(DHHVal,MATCH(CtryCode&amp;".distn.bsh."&amp;N$10&amp;$E219&amp;N$9&amp;N$11,DHHKey,0),MATCH($D219,DHHVar,0))</f>
        <v>1.373806195635202</v>
      </c>
      <c r="O219" s="203">
        <f>INDEX(DHHVal,MATCH(CtryCode&amp;".distn.bsh."&amp;O$10&amp;$E219&amp;O$9&amp;O$11,DHHKey,0),MATCH($D219,DHHVar,0))</f>
        <v>1.14829708067043</v>
      </c>
      <c r="P219" s="203">
        <f>INDEX(DHHVal,MATCH(CtryCode&amp;".distn.bsh."&amp;P$10&amp;$E219&amp;P$9&amp;P$11,DHHKey,0),MATCH($D219,DHHVar,0))</f>
        <v>1.001363574083863</v>
      </c>
      <c r="Q219" s="203">
        <f>INDEX(DHHVal,MATCH(CtryCode&amp;".distn.bsh."&amp;Q$10&amp;$E219&amp;Q$9&amp;Q$11,DHHKey,0),MATCH($D219,DHHVar,0))</f>
        <v>0.8351083776448905</v>
      </c>
      <c r="R219" s="203">
        <f>INDEX(DHHVal,MATCH(CtryCode&amp;".distn.bsh."&amp;R$10&amp;$E219&amp;R$9&amp;R$11,DHHKey,0),MATCH($D219,DHHVar,0))</f>
        <v>0.9189575157516005</v>
      </c>
      <c r="S219" s="203">
        <f>INDEX(DHHVal,MATCH(CtryCode&amp;".distn.bsh."&amp;S$10&amp;$E219&amp;S$9&amp;S$11,DHHKey,0),MATCH($D219,DHHVar,0))</f>
        <v>0.8470828425386413</v>
      </c>
      <c r="T219" s="203">
        <f>INDEX(DHHVal,MATCH(CtryCode&amp;".distn.bsh."&amp;T$10&amp;$E219&amp;T$9&amp;T$11,DHHKey,0),MATCH($D219,DHHVar,0))</f>
        <v>0.6648054508428634</v>
      </c>
      <c r="U219" s="203">
        <f>INDEX(DHHVal,MATCH(CtryCode&amp;".distn.bsh."&amp;U$10&amp;$E219&amp;U$9&amp;U$11,DHHKey,0),MATCH($D219,DHHVar,0))</f>
        <v>0.6792537367587077</v>
      </c>
      <c r="V219" s="203">
        <f>INDEX(DHHVal,MATCH(CtryCode&amp;".distn.bsh."&amp;V$10&amp;$E219&amp;V$9&amp;V$11,DHHKey,0),MATCH($D219,DHHVar,0))</f>
        <v>0.5101655763607087</v>
      </c>
      <c r="W219" s="207" t="str">
        <f>IF(X$5=K$5,SUM(Y219:AI219)-SUM(L219:V219),"")</f>
        <v/>
      </c>
      <c r="X219" s="9" t="str">
        <f>LOWER(CtryCode)&amp;".distn."&amp;$A219&amp;IF($B219="","","."&amp;$B219)&amp;IF($C219="","",".dec."&amp;$C219)&amp;"."&amp;X$5</f>
        <v>egy.distn.bsh.lpg.dec.urb.2</v>
      </c>
      <c r="Y219" s="208">
        <f>INDEX(DHHVal,MATCH(CtryCode&amp;".distn.bsh."&amp;Y$10&amp;$E219&amp;Y$9&amp;Y$11,DHHKey,0),MATCH($D219,DHHVar,0))</f>
        <v>0.9468639471765407</v>
      </c>
      <c r="Z219" s="203">
        <f>INDEX(DHHVal,MATCH(CtryCode&amp;".distn.bsh."&amp;Z$10&amp;$E219&amp;Z$9&amp;Z$11,DHHKey,0),MATCH($D219,DHHVar,0))</f>
        <v>1.800705597403009</v>
      </c>
      <c r="AA219" s="203">
        <f>INDEX(DHHVal,MATCH(CtryCode&amp;".distn.bsh."&amp;AA$10&amp;$E219&amp;AA$9&amp;AA$11,DHHKey,0),MATCH($D219,DHHVar,0))</f>
        <v>1.373806195635202</v>
      </c>
      <c r="AB219" s="203">
        <f>INDEX(DHHVal,MATCH(CtryCode&amp;".distn.bsh."&amp;AB$10&amp;$E219&amp;AB$9&amp;AB$11,DHHKey,0),MATCH($D219,DHHVar,0))</f>
        <v>1.14829708067043</v>
      </c>
      <c r="AC219" s="203">
        <f>INDEX(DHHVal,MATCH(CtryCode&amp;".distn.bsh."&amp;AC$10&amp;$E219&amp;AC$9&amp;AC$11,DHHKey,0),MATCH($D219,DHHVar,0))</f>
        <v>1.001363574083863</v>
      </c>
      <c r="AD219" s="203">
        <f>INDEX(DHHVal,MATCH(CtryCode&amp;".distn.bsh."&amp;AD$10&amp;$E219&amp;AD$9&amp;AD$11,DHHKey,0),MATCH($D219,DHHVar,0))</f>
        <v>0.8351083776448905</v>
      </c>
      <c r="AE219" s="203">
        <f>INDEX(DHHVal,MATCH(CtryCode&amp;".distn.bsh."&amp;AE$10&amp;$E219&amp;AE$9&amp;AE$11,DHHKey,0),MATCH($D219,DHHVar,0))</f>
        <v>0.9189575157516005</v>
      </c>
      <c r="AF219" s="203">
        <f>INDEX(DHHVal,MATCH(CtryCode&amp;".distn.bsh."&amp;AF$10&amp;$E219&amp;AF$9&amp;AF$11,DHHKey,0),MATCH($D219,DHHVar,0))</f>
        <v>0.8470828425386413</v>
      </c>
      <c r="AG219" s="203">
        <f>INDEX(DHHVal,MATCH(CtryCode&amp;".distn.bsh."&amp;AG$10&amp;$E219&amp;AG$9&amp;AG$11,DHHKey,0),MATCH($D219,DHHVar,0))</f>
        <v>0.6648054508428634</v>
      </c>
      <c r="AH219" s="203">
        <f>INDEX(DHHVal,MATCH(CtryCode&amp;".distn.bsh."&amp;AH$10&amp;$E219&amp;AH$9&amp;AH$11,DHHKey,0),MATCH($D219,DHHVar,0))</f>
        <v>0.6792537367587077</v>
      </c>
      <c r="AI219" s="203">
        <f>INDEX(DHHVal,MATCH(CtryCode&amp;".distn.bsh."&amp;AI$10&amp;$E219&amp;AI$9&amp;AI$11,DHHKey,0),MATCH($D219,DHHVar,0))</f>
        <v>0.5101655763607087</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1.616531983961096</v>
      </c>
      <c r="M220" s="203">
        <f>INDEX(DHHVal,MATCH(CtryCode&amp;".distn.bsh."&amp;M$10&amp;$E220&amp;M$9&amp;M$11,DHHKey,0),MATCH($D220,DHHVar,0))</f>
        <v>1.406479713587425</v>
      </c>
      <c r="N220" s="203">
        <f>INDEX(DHHVal,MATCH(CtryCode&amp;".distn.bsh."&amp;N$10&amp;$E220&amp;N$9&amp;N$11,DHHKey,0),MATCH($D220,DHHVar,0))</f>
        <v>1.478938258051624</v>
      </c>
      <c r="O220" s="203">
        <f>INDEX(DHHVal,MATCH(CtryCode&amp;".distn.bsh."&amp;O$10&amp;$E220&amp;O$9&amp;O$11,DHHKey,0),MATCH($D220,DHHVar,0))</f>
        <v>1.579660620631174</v>
      </c>
      <c r="P220" s="203">
        <f>INDEX(DHHVal,MATCH(CtryCode&amp;".distn.bsh."&amp;P$10&amp;$E220&amp;P$9&amp;P$11,DHHKey,0),MATCH($D220,DHHVar,0))</f>
        <v>1.438140938714075</v>
      </c>
      <c r="Q220" s="203">
        <f>INDEX(DHHVal,MATCH(CtryCode&amp;".distn.bsh."&amp;Q$10&amp;$E220&amp;Q$9&amp;Q$11,DHHKey,0),MATCH($D220,DHHVar,0))</f>
        <v>1.644102060412781</v>
      </c>
      <c r="R220" s="203">
        <f>INDEX(DHHVal,MATCH(CtryCode&amp;".distn.bsh."&amp;R$10&amp;$E220&amp;R$9&amp;R$11,DHHKey,0),MATCH($D220,DHHVar,0))</f>
        <v>1.727584664231415</v>
      </c>
      <c r="S220" s="203">
        <f>INDEX(DHHVal,MATCH(CtryCode&amp;".distn.bsh."&amp;S$10&amp;$E220&amp;S$9&amp;S$11,DHHKey,0),MATCH($D220,DHHVar,0))</f>
        <v>1.467432779770233</v>
      </c>
      <c r="T220" s="203">
        <f>INDEX(DHHVal,MATCH(CtryCode&amp;".distn.bsh."&amp;T$10&amp;$E220&amp;T$9&amp;T$11,DHHKey,0),MATCH($D220,DHHVar,0))</f>
        <v>1.532597040872661</v>
      </c>
      <c r="U220" s="203">
        <f>INDEX(DHHVal,MATCH(CtryCode&amp;".distn.bsh."&amp;U$10&amp;$E220&amp;U$9&amp;U$11,DHHKey,0),MATCH($D220,DHHVar,0))</f>
        <v>1.525701086796876</v>
      </c>
      <c r="V220" s="203">
        <f>INDEX(DHHVal,MATCH(CtryCode&amp;".distn.bsh."&amp;V$10&amp;$E220&amp;V$9&amp;V$11,DHHKey,0),MATCH($D220,DHHVar,0))</f>
        <v>1.814462380780436</v>
      </c>
      <c r="W220" s="207" t="str">
        <f>IF(X$5=K$5,SUM(Y220:AI220)-SUM(L220:V220),"")</f>
        <v/>
      </c>
      <c r="X220" s="9" t="str">
        <f>LOWER(CtryCode)&amp;".distn."&amp;$A220&amp;IF($B220="","","."&amp;$B220)&amp;IF($C220="","",".dec."&amp;$C220)&amp;"."&amp;X$5</f>
        <v>egy.distn.bsh.app.dec.urb.2</v>
      </c>
      <c r="Y220" s="208">
        <f>INDEX(DHHVal,MATCH(CtryCode&amp;".distn.bsh."&amp;Y$10&amp;$E220&amp;Y$9&amp;Y$11,DHHKey,0),MATCH($D220,DHHVar,0))</f>
        <v>1.616531983961096</v>
      </c>
      <c r="Z220" s="203">
        <f>INDEX(DHHVal,MATCH(CtryCode&amp;".distn.bsh."&amp;Z$10&amp;$E220&amp;Z$9&amp;Z$11,DHHKey,0),MATCH($D220,DHHVar,0))</f>
        <v>1.406479713587425</v>
      </c>
      <c r="AA220" s="203">
        <f>INDEX(DHHVal,MATCH(CtryCode&amp;".distn.bsh."&amp;AA$10&amp;$E220&amp;AA$9&amp;AA$11,DHHKey,0),MATCH($D220,DHHVar,0))</f>
        <v>1.478938258051624</v>
      </c>
      <c r="AB220" s="203">
        <f>INDEX(DHHVal,MATCH(CtryCode&amp;".distn.bsh."&amp;AB$10&amp;$E220&amp;AB$9&amp;AB$11,DHHKey,0),MATCH($D220,DHHVar,0))</f>
        <v>1.579660620631174</v>
      </c>
      <c r="AC220" s="203">
        <f>INDEX(DHHVal,MATCH(CtryCode&amp;".distn.bsh."&amp;AC$10&amp;$E220&amp;AC$9&amp;AC$11,DHHKey,0),MATCH($D220,DHHVar,0))</f>
        <v>1.438140938714075</v>
      </c>
      <c r="AD220" s="203">
        <f>INDEX(DHHVal,MATCH(CtryCode&amp;".distn.bsh."&amp;AD$10&amp;$E220&amp;AD$9&amp;AD$11,DHHKey,0),MATCH($D220,DHHVar,0))</f>
        <v>1.644102060412781</v>
      </c>
      <c r="AE220" s="203">
        <f>INDEX(DHHVal,MATCH(CtryCode&amp;".distn.bsh."&amp;AE$10&amp;$E220&amp;AE$9&amp;AE$11,DHHKey,0),MATCH($D220,DHHVar,0))</f>
        <v>1.727584664231415</v>
      </c>
      <c r="AF220" s="203">
        <f>INDEX(DHHVal,MATCH(CtryCode&amp;".distn.bsh."&amp;AF$10&amp;$E220&amp;AF$9&amp;AF$11,DHHKey,0),MATCH($D220,DHHVar,0))</f>
        <v>1.467432779770233</v>
      </c>
      <c r="AG220" s="203">
        <f>INDEX(DHHVal,MATCH(CtryCode&amp;".distn.bsh."&amp;AG$10&amp;$E220&amp;AG$9&amp;AG$11,DHHKey,0),MATCH($D220,DHHVar,0))</f>
        <v>1.532597040872661</v>
      </c>
      <c r="AH220" s="203">
        <f>INDEX(DHHVal,MATCH(CtryCode&amp;".distn.bsh."&amp;AH$10&amp;$E220&amp;AH$9&amp;AH$11,DHHKey,0),MATCH($D220,DHHVar,0))</f>
        <v>1.525701086796876</v>
      </c>
      <c r="AI220" s="203">
        <f>INDEX(DHHVal,MATCH(CtryCode&amp;".distn.bsh."&amp;AI$10&amp;$E220&amp;AI$9&amp;AI$11,DHHKey,0),MATCH($D220,DHHVar,0))</f>
        <v>1.814462380780436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3.50512555898268</v>
      </c>
      <c r="M221" s="203">
        <f>INDEX(DHHVal,MATCH(CtryCode&amp;".distn.bsh."&amp;M$10&amp;$E221&amp;M$9&amp;M$11,DHHKey,0),MATCH($D221,DHHVar,0))</f>
        <v>3.859606449162937</v>
      </c>
      <c r="N221" s="203">
        <f>INDEX(DHHVal,MATCH(CtryCode&amp;".distn.bsh."&amp;N$10&amp;$E221&amp;N$9&amp;N$11,DHHKey,0),MATCH($D221,DHHVar,0))</f>
        <v>4.035731092288587</v>
      </c>
      <c r="O221" s="203">
        <f>INDEX(DHHVal,MATCH(CtryCode&amp;".distn.bsh."&amp;O$10&amp;$E221&amp;O$9&amp;O$11,DHHKey,0),MATCH($D221,DHHVar,0))</f>
        <v>4.299874027359845</v>
      </c>
      <c r="P221" s="203">
        <f>INDEX(DHHVal,MATCH(CtryCode&amp;".distn.bsh."&amp;P$10&amp;$E221&amp;P$9&amp;P$11,DHHKey,0),MATCH($D221,DHHVar,0))</f>
        <v>3.855579775249678</v>
      </c>
      <c r="Q221" s="203">
        <f>INDEX(DHHVal,MATCH(CtryCode&amp;".distn.bsh."&amp;Q$10&amp;$E221&amp;Q$9&amp;Q$11,DHHKey,0),MATCH($D221,DHHVar,0))</f>
        <v>3.715555173573866</v>
      </c>
      <c r="R221" s="203">
        <f>INDEX(DHHVal,MATCH(CtryCode&amp;".distn.bsh."&amp;R$10&amp;$E221&amp;R$9&amp;R$11,DHHKey,0),MATCH($D221,DHHVar,0))</f>
        <v>3.95868799741065</v>
      </c>
      <c r="S221" s="203">
        <f>INDEX(DHHVal,MATCH(CtryCode&amp;".distn.bsh."&amp;S$10&amp;$E221&amp;S$9&amp;S$11,DHHKey,0),MATCH($D221,DHHVar,0))</f>
        <v>3.955724822338273</v>
      </c>
      <c r="T221" s="203">
        <f>INDEX(DHHVal,MATCH(CtryCode&amp;".distn.bsh."&amp;T$10&amp;$E221&amp;T$9&amp;T$11,DHHKey,0),MATCH($D221,DHHVar,0))</f>
        <v>3.516689989365252</v>
      </c>
      <c r="U221" s="203">
        <f>INDEX(DHHVal,MATCH(CtryCode&amp;".distn.bsh."&amp;U$10&amp;$E221&amp;U$9&amp;U$11,DHHKey,0),MATCH($D221,DHHVar,0))</f>
        <v>4.001793937492299</v>
      </c>
      <c r="V221" s="203">
        <f>INDEX(DHHVal,MATCH(CtryCode&amp;".distn.bsh."&amp;V$10&amp;$E221&amp;V$9&amp;V$11,DHHKey,0),MATCH($D221,DHHVar,0))</f>
        <v>3.622610065193862</v>
      </c>
      <c r="W221" s="207" t="str">
        <f>IF(X$5=K$5,SUM(Y221:AI221)-SUM(L221:V221),"")</f>
        <v/>
      </c>
      <c r="X221" s="9" t="str">
        <f>LOWER(CtryCode)&amp;".distn."&amp;$A221&amp;IF($B221="","","."&amp;$B221)&amp;IF($C221="","",".dec."&amp;$C221)&amp;"."&amp;X$5</f>
        <v>egy.distn.bsh.che.dec.urb.2</v>
      </c>
      <c r="Y221" s="208">
        <f>INDEX(DHHVal,MATCH(CtryCode&amp;".distn.bsh."&amp;Y$10&amp;$E221&amp;Y$9&amp;Y$11,DHHKey,0),MATCH($D221,DHHVar,0))</f>
        <v>3.50512555898268</v>
      </c>
      <c r="Z221" s="203">
        <f>INDEX(DHHVal,MATCH(CtryCode&amp;".distn.bsh."&amp;Z$10&amp;$E221&amp;Z$9&amp;Z$11,DHHKey,0),MATCH($D221,DHHVar,0))</f>
        <v>3.859606449162937</v>
      </c>
      <c r="AA221" s="203">
        <f>INDEX(DHHVal,MATCH(CtryCode&amp;".distn.bsh."&amp;AA$10&amp;$E221&amp;AA$9&amp;AA$11,DHHKey,0),MATCH($D221,DHHVar,0))</f>
        <v>4.035731092288587</v>
      </c>
      <c r="AB221" s="203">
        <f>INDEX(DHHVal,MATCH(CtryCode&amp;".distn.bsh."&amp;AB$10&amp;$E221&amp;AB$9&amp;AB$11,DHHKey,0),MATCH($D221,DHHVar,0))</f>
        <v>4.299874027359845</v>
      </c>
      <c r="AC221" s="203">
        <f>INDEX(DHHVal,MATCH(CtryCode&amp;".distn.bsh."&amp;AC$10&amp;$E221&amp;AC$9&amp;AC$11,DHHKey,0),MATCH($D221,DHHVar,0))</f>
        <v>3.855579775249678</v>
      </c>
      <c r="AD221" s="203">
        <f>INDEX(DHHVal,MATCH(CtryCode&amp;".distn.bsh."&amp;AD$10&amp;$E221&amp;AD$9&amp;AD$11,DHHKey,0),MATCH($D221,DHHVar,0))</f>
        <v>3.715555173573866</v>
      </c>
      <c r="AE221" s="203">
        <f>INDEX(DHHVal,MATCH(CtryCode&amp;".distn.bsh."&amp;AE$10&amp;$E221&amp;AE$9&amp;AE$11,DHHKey,0),MATCH($D221,DHHVar,0))</f>
        <v>3.95868799741065</v>
      </c>
      <c r="AF221" s="203">
        <f>INDEX(DHHVal,MATCH(CtryCode&amp;".distn.bsh."&amp;AF$10&amp;$E221&amp;AF$9&amp;AF$11,DHHKey,0),MATCH($D221,DHHVar,0))</f>
        <v>3.955724822338273</v>
      </c>
      <c r="AG221" s="203">
        <f>INDEX(DHHVal,MATCH(CtryCode&amp;".distn.bsh."&amp;AG$10&amp;$E221&amp;AG$9&amp;AG$11,DHHKey,0),MATCH($D221,DHHVar,0))</f>
        <v>3.516689989365252</v>
      </c>
      <c r="AH221" s="203">
        <f>INDEX(DHHVal,MATCH(CtryCode&amp;".distn.bsh."&amp;AH$10&amp;$E221&amp;AH$9&amp;AH$11,DHHKey,0),MATCH($D221,DHHVar,0))</f>
        <v>4.001793937492299</v>
      </c>
      <c r="AI221" s="203">
        <f>INDEX(DHHVal,MATCH(CtryCode&amp;".distn.bsh."&amp;AI$10&amp;$E221&amp;AI$9&amp;AI$11,DHHKey,0),MATCH($D221,DHHVar,0))</f>
        <v>3.622610065193862</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5.129490144439544</v>
      </c>
      <c r="M222" s="203">
        <f>INDEX(DHHVal,MATCH(CtryCode&amp;".distn.bsh."&amp;M$10&amp;$E222&amp;M$9&amp;M$11,DHHKey,0),MATCH($D222,DHHVar,0))</f>
        <v>5.788188276734385</v>
      </c>
      <c r="N222" s="203">
        <f>INDEX(DHHVal,MATCH(CtryCode&amp;".distn.bsh."&amp;N$10&amp;$E222&amp;N$9&amp;N$11,DHHKey,0),MATCH($D222,DHHVar,0))</f>
        <v>5.290477310071092</v>
      </c>
      <c r="O222" s="203">
        <f>INDEX(DHHVal,MATCH(CtryCode&amp;".distn.bsh."&amp;O$10&amp;$E222&amp;O$9&amp;O$11,DHHKey,0),MATCH($D222,DHHVar,0))</f>
        <v>5.646795218579949</v>
      </c>
      <c r="P222" s="203">
        <f>INDEX(DHHVal,MATCH(CtryCode&amp;".distn.bsh."&amp;P$10&amp;$E222&amp;P$9&amp;P$11,DHHKey,0),MATCH($D222,DHHVar,0))</f>
        <v>5.833992855619473</v>
      </c>
      <c r="Q222" s="203">
        <f>INDEX(DHHVal,MATCH(CtryCode&amp;".distn.bsh."&amp;Q$10&amp;$E222&amp;Q$9&amp;Q$11,DHHKey,0),MATCH($D222,DHHVar,0))</f>
        <v>5.954256367048343</v>
      </c>
      <c r="R222" s="203">
        <f>INDEX(DHHVal,MATCH(CtryCode&amp;".distn.bsh."&amp;R$10&amp;$E222&amp;R$9&amp;R$11,DHHKey,0),MATCH($D222,DHHVar,0))</f>
        <v>5.440843202223457</v>
      </c>
      <c r="S222" s="203">
        <f>INDEX(DHHVal,MATCH(CtryCode&amp;".distn.bsh."&amp;S$10&amp;$E222&amp;S$9&amp;S$11,DHHKey,0),MATCH($D222,DHHVar,0))</f>
        <v>5.239192599875411</v>
      </c>
      <c r="T222" s="203">
        <f>INDEX(DHHVal,MATCH(CtryCode&amp;".distn.bsh."&amp;T$10&amp;$E222&amp;T$9&amp;T$11,DHHKey,0),MATCH($D222,DHHVar,0))</f>
        <v>5.15883895202653</v>
      </c>
      <c r="U222" s="203">
        <f>INDEX(DHHVal,MATCH(CtryCode&amp;".distn.bsh."&amp;U$10&amp;$E222&amp;U$9&amp;U$11,DHHKey,0),MATCH($D222,DHHVar,0))</f>
        <v>4.71232379697724</v>
      </c>
      <c r="V222" s="203">
        <f>INDEX(DHHVal,MATCH(CtryCode&amp;".distn.bsh."&amp;V$10&amp;$E222&amp;V$9&amp;V$11,DHHKey,0),MATCH($D222,DHHVar,0))</f>
        <v>4.40406530896871</v>
      </c>
      <c r="W222" s="207" t="str">
        <f>IF(X$5=K$5,SUM(Y222:AI222)-SUM(L222:V222),"")</f>
        <v/>
      </c>
      <c r="X222" s="9" t="str">
        <f>LOWER(CtryCode)&amp;".distn."&amp;$A222&amp;IF($B222="","","."&amp;$B222)&amp;IF($C222="","",".dec."&amp;$C222)&amp;"."&amp;X$5</f>
        <v>egy.distn.bsh.clo.dec.urb.2</v>
      </c>
      <c r="Y222" s="208">
        <f>INDEX(DHHVal,MATCH(CtryCode&amp;".distn.bsh."&amp;Y$10&amp;$E222&amp;Y$9&amp;Y$11,DHHKey,0),MATCH($D222,DHHVar,0))</f>
        <v>5.129490144439544</v>
      </c>
      <c r="Z222" s="203">
        <f>INDEX(DHHVal,MATCH(CtryCode&amp;".distn.bsh."&amp;Z$10&amp;$E222&amp;Z$9&amp;Z$11,DHHKey,0),MATCH($D222,DHHVar,0))</f>
        <v>5.788188276734385</v>
      </c>
      <c r="AA222" s="203">
        <f>INDEX(DHHVal,MATCH(CtryCode&amp;".distn.bsh."&amp;AA$10&amp;$E222&amp;AA$9&amp;AA$11,DHHKey,0),MATCH($D222,DHHVar,0))</f>
        <v>5.290477310071092</v>
      </c>
      <c r="AB222" s="203">
        <f>INDEX(DHHVal,MATCH(CtryCode&amp;".distn.bsh."&amp;AB$10&amp;$E222&amp;AB$9&amp;AB$11,DHHKey,0),MATCH($D222,DHHVar,0))</f>
        <v>5.646795218579949</v>
      </c>
      <c r="AC222" s="203">
        <f>INDEX(DHHVal,MATCH(CtryCode&amp;".distn.bsh."&amp;AC$10&amp;$E222&amp;AC$9&amp;AC$11,DHHKey,0),MATCH($D222,DHHVar,0))</f>
        <v>5.833992855619473</v>
      </c>
      <c r="AD222" s="203">
        <f>INDEX(DHHVal,MATCH(CtryCode&amp;".distn.bsh."&amp;AD$10&amp;$E222&amp;AD$9&amp;AD$11,DHHKey,0),MATCH($D222,DHHVar,0))</f>
        <v>5.954256367048343</v>
      </c>
      <c r="AE222" s="203">
        <f>INDEX(DHHVal,MATCH(CtryCode&amp;".distn.bsh."&amp;AE$10&amp;$E222&amp;AE$9&amp;AE$11,DHHKey,0),MATCH($D222,DHHVar,0))</f>
        <v>5.440843202223457</v>
      </c>
      <c r="AF222" s="203">
        <f>INDEX(DHHVal,MATCH(CtryCode&amp;".distn.bsh."&amp;AF$10&amp;$E222&amp;AF$9&amp;AF$11,DHHKey,0),MATCH($D222,DHHVar,0))</f>
        <v>5.239192599875411</v>
      </c>
      <c r="AG222" s="203">
        <f>INDEX(DHHVal,MATCH(CtryCode&amp;".distn.bsh."&amp;AG$10&amp;$E222&amp;AG$9&amp;AG$11,DHHKey,0),MATCH($D222,DHHVar,0))</f>
        <v>5.15883895202653</v>
      </c>
      <c r="AH222" s="203">
        <f>INDEX(DHHVal,MATCH(CtryCode&amp;".distn.bsh."&amp;AH$10&amp;$E222&amp;AH$9&amp;AH$11,DHHKey,0),MATCH($D222,DHHVar,0))</f>
        <v>4.71232379697724</v>
      </c>
      <c r="AI222" s="203">
        <f>INDEX(DHHVal,MATCH(CtryCode&amp;".distn.bsh."&amp;AI$10&amp;$E222&amp;AI$9&amp;AI$11,DHHKey,0),MATCH($D222,DHHVar,0))</f>
        <v>4.40406530896871</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3.34487991749259</v>
      </c>
      <c r="M223" s="203">
        <f>INDEX(DHHVal,MATCH(CtryCode&amp;".distn.bsh."&amp;M$10&amp;$E223&amp;M$9&amp;M$11,DHHKey,0),MATCH($D223,DHHVar,0))</f>
        <v>2.802392415357902</v>
      </c>
      <c r="N223" s="203">
        <f>INDEX(DHHVal,MATCH(CtryCode&amp;".distn.bsh."&amp;N$10&amp;$E223&amp;N$9&amp;N$11,DHHKey,0),MATCH($D223,DHHVar,0))</f>
        <v>2.983586746309121</v>
      </c>
      <c r="O223" s="203">
        <f>INDEX(DHHVal,MATCH(CtryCode&amp;".distn.bsh."&amp;O$10&amp;$E223&amp;O$9&amp;O$11,DHHKey,0),MATCH($D223,DHHVar,0))</f>
        <v>3.216185739062827</v>
      </c>
      <c r="P223" s="203">
        <f>INDEX(DHHVal,MATCH(CtryCode&amp;".distn.bsh."&amp;P$10&amp;$E223&amp;P$9&amp;P$11,DHHKey,0),MATCH($D223,DHHVar,0))</f>
        <v>3.500513009862275</v>
      </c>
      <c r="Q223" s="203">
        <f>INDEX(DHHVal,MATCH(CtryCode&amp;".distn.bsh."&amp;Q$10&amp;$E223&amp;Q$9&amp;Q$11,DHHKey,0),MATCH($D223,DHHVar,0))</f>
        <v>3.419989137790385</v>
      </c>
      <c r="R223" s="203">
        <f>INDEX(DHHVal,MATCH(CtryCode&amp;".distn.bsh."&amp;R$10&amp;$E223&amp;R$9&amp;R$11,DHHKey,0),MATCH($D223,DHHVar,0))</f>
        <v>3.405343589258015</v>
      </c>
      <c r="S223" s="203">
        <f>INDEX(DHHVal,MATCH(CtryCode&amp;".distn.bsh."&amp;S$10&amp;$E223&amp;S$9&amp;S$11,DHHKey,0),MATCH($D223,DHHVar,0))</f>
        <v>3.460926556957324</v>
      </c>
      <c r="T223" s="203">
        <f>INDEX(DHHVal,MATCH(CtryCode&amp;".distn.bsh."&amp;T$10&amp;$E223&amp;T$9&amp;T$11,DHHKey,0),MATCH($D223,DHHVar,0))</f>
        <v>3.762459271450832</v>
      </c>
      <c r="U223" s="203">
        <f>INDEX(DHHVal,MATCH(CtryCode&amp;".distn.bsh."&amp;U$10&amp;$E223&amp;U$9&amp;U$11,DHHKey,0),MATCH($D223,DHHVar,0))</f>
        <v>3.407882764997598</v>
      </c>
      <c r="V223" s="203">
        <f>INDEX(DHHVal,MATCH(CtryCode&amp;".distn.bsh."&amp;V$10&amp;$E223&amp;V$9&amp;V$11,DHHKey,0),MATCH($D223,DHHVar,0))</f>
        <v>3.598121535622743</v>
      </c>
      <c r="W223" s="207" t="str">
        <f>IF(X$5=K$5,SUM(Y223:AI223)-SUM(L223:V223),"")</f>
        <v/>
      </c>
      <c r="X223" s="9" t="str">
        <f>LOWER(CtryCode)&amp;".distn."&amp;$A223&amp;IF($B223="","","."&amp;$B223)&amp;IF($C223="","",".dec."&amp;$C223)&amp;"."&amp;X$5</f>
        <v>egy.distn.bsh.com.dec.urb.2</v>
      </c>
      <c r="Y223" s="208">
        <f>INDEX(DHHVal,MATCH(CtryCode&amp;".distn.bsh."&amp;Y$10&amp;$E223&amp;Y$9&amp;Y$11,DHHKey,0),MATCH($D223,DHHVar,0))</f>
        <v>3.34487991749259</v>
      </c>
      <c r="Z223" s="203">
        <f>INDEX(DHHVal,MATCH(CtryCode&amp;".distn.bsh."&amp;Z$10&amp;$E223&amp;Z$9&amp;Z$11,DHHKey,0),MATCH($D223,DHHVar,0))</f>
        <v>2.802392415357902</v>
      </c>
      <c r="AA223" s="203">
        <f>INDEX(DHHVal,MATCH(CtryCode&amp;".distn.bsh."&amp;AA$10&amp;$E223&amp;AA$9&amp;AA$11,DHHKey,0),MATCH($D223,DHHVar,0))</f>
        <v>2.983586746309121</v>
      </c>
      <c r="AB223" s="203">
        <f>INDEX(DHHVal,MATCH(CtryCode&amp;".distn.bsh."&amp;AB$10&amp;$E223&amp;AB$9&amp;AB$11,DHHKey,0),MATCH($D223,DHHVar,0))</f>
        <v>3.216185739062827</v>
      </c>
      <c r="AC223" s="203">
        <f>INDEX(DHHVal,MATCH(CtryCode&amp;".distn.bsh."&amp;AC$10&amp;$E223&amp;AC$9&amp;AC$11,DHHKey,0),MATCH($D223,DHHVar,0))</f>
        <v>3.500513009862275</v>
      </c>
      <c r="AD223" s="203">
        <f>INDEX(DHHVal,MATCH(CtryCode&amp;".distn.bsh."&amp;AD$10&amp;$E223&amp;AD$9&amp;AD$11,DHHKey,0),MATCH($D223,DHHVar,0))</f>
        <v>3.419989137790385</v>
      </c>
      <c r="AE223" s="203">
        <f>INDEX(DHHVal,MATCH(CtryCode&amp;".distn.bsh."&amp;AE$10&amp;$E223&amp;AE$9&amp;AE$11,DHHKey,0),MATCH($D223,DHHVar,0))</f>
        <v>3.405343589258015</v>
      </c>
      <c r="AF223" s="203">
        <f>INDEX(DHHVal,MATCH(CtryCode&amp;".distn.bsh."&amp;AF$10&amp;$E223&amp;AF$9&amp;AF$11,DHHKey,0),MATCH($D223,DHHVar,0))</f>
        <v>3.460926556957324</v>
      </c>
      <c r="AG223" s="203">
        <f>INDEX(DHHVal,MATCH(CtryCode&amp;".distn.bsh."&amp;AG$10&amp;$E223&amp;AG$9&amp;AG$11,DHHKey,0),MATCH($D223,DHHVar,0))</f>
        <v>3.762459271450832</v>
      </c>
      <c r="AH223" s="203">
        <f>INDEX(DHHVal,MATCH(CtryCode&amp;".distn.bsh."&amp;AH$10&amp;$E223&amp;AH$9&amp;AH$11,DHHKey,0),MATCH($D223,DHHVar,0))</f>
        <v>3.407882764997598</v>
      </c>
      <c r="AI223" s="203">
        <f>INDEX(DHHVal,MATCH(CtryCode&amp;".distn.bsh."&amp;AI$10&amp;$E223&amp;AI$9&amp;AI$11,DHHKey,0),MATCH($D223,DHHVar,0))</f>
        <v>3.598121535622743</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4.176010141939908</v>
      </c>
      <c r="M224" s="203">
        <f>INDEX(DHHVal,MATCH(CtryCode&amp;".distn.bsh."&amp;M$10&amp;$E224&amp;M$9&amp;M$11,DHHKey,0),MATCH($D224,DHHVar,0))</f>
        <v>3.581388363015296</v>
      </c>
      <c r="N224" s="203">
        <f>INDEX(DHHVal,MATCH(CtryCode&amp;".distn.bsh."&amp;N$10&amp;$E224&amp;N$9&amp;N$11,DHHKey,0),MATCH($D224,DHHVar,0))</f>
        <v>4.86927099904424</v>
      </c>
      <c r="O224" s="203">
        <f>INDEX(DHHVal,MATCH(CtryCode&amp;".distn.bsh."&amp;O$10&amp;$E224&amp;O$9&amp;O$11,DHHKey,0),MATCH($D224,DHHVar,0))</f>
        <v>4.927164644842925</v>
      </c>
      <c r="P224" s="203">
        <f>INDEX(DHHVal,MATCH(CtryCode&amp;".distn.bsh."&amp;P$10&amp;$E224&amp;P$9&amp;P$11,DHHKey,0),MATCH($D224,DHHVar,0))</f>
        <v>4.898994750812172</v>
      </c>
      <c r="Q224" s="203">
        <f>INDEX(DHHVal,MATCH(CtryCode&amp;".distn.bsh."&amp;Q$10&amp;$E224&amp;Q$9&amp;Q$11,DHHKey,0),MATCH($D224,DHHVar,0))</f>
        <v>5.051296073719004</v>
      </c>
      <c r="R224" s="203">
        <f>INDEX(DHHVal,MATCH(CtryCode&amp;".distn.bsh."&amp;R$10&amp;$E224&amp;R$9&amp;R$11,DHHKey,0),MATCH($D224,DHHVar,0))</f>
        <v>4.968768232307118</v>
      </c>
      <c r="S224" s="203">
        <f>INDEX(DHHVal,MATCH(CtryCode&amp;".distn.bsh."&amp;S$10&amp;$E224&amp;S$9&amp;S$11,DHHKey,0),MATCH($D224,DHHVar,0))</f>
        <v>4.147078460580068</v>
      </c>
      <c r="T224" s="203">
        <f>INDEX(DHHVal,MATCH(CtryCode&amp;".distn.bsh."&amp;T$10&amp;$E224&amp;T$9&amp;T$11,DHHKey,0),MATCH($D224,DHHVar,0))</f>
        <v>3.929417818624535</v>
      </c>
      <c r="U224" s="203">
        <f>INDEX(DHHVal,MATCH(CtryCode&amp;".distn.bsh."&amp;U$10&amp;$E224&amp;U$9&amp;U$11,DHHKey,0),MATCH($D224,DHHVar,0))</f>
        <v>3.111730533757314</v>
      </c>
      <c r="V224" s="203">
        <f>INDEX(DHHVal,MATCH(CtryCode&amp;".distn.bsh."&amp;V$10&amp;$E224&amp;V$9&amp;V$11,DHHKey,0),MATCH($D224,DHHVar,0))</f>
        <v>1.458811000622698</v>
      </c>
      <c r="W224" s="207" t="str">
        <f>IF(X$5=K$5,SUM(Y224:AI224)-SUM(L224:V224),"")</f>
        <v/>
      </c>
      <c r="X224" s="9" t="str">
        <f>LOWER(CtryCode)&amp;".distn."&amp;$A224&amp;IF($B224="","","."&amp;$B224)&amp;IF($C224="","",".dec."&amp;$C224)&amp;"."&amp;X$5</f>
        <v>egy.distn.bsh.edu.dec.urb.2</v>
      </c>
      <c r="Y224" s="208">
        <f>INDEX(DHHVal,MATCH(CtryCode&amp;".distn.bsh."&amp;Y$10&amp;$E224&amp;Y$9&amp;Y$11,DHHKey,0),MATCH($D224,DHHVar,0))</f>
        <v>4.176010141939908</v>
      </c>
      <c r="Z224" s="203">
        <f>INDEX(DHHVal,MATCH(CtryCode&amp;".distn.bsh."&amp;Z$10&amp;$E224&amp;Z$9&amp;Z$11,DHHKey,0),MATCH($D224,DHHVar,0))</f>
        <v>3.581388363015296</v>
      </c>
      <c r="AA224" s="203">
        <f>INDEX(DHHVal,MATCH(CtryCode&amp;".distn.bsh."&amp;AA$10&amp;$E224&amp;AA$9&amp;AA$11,DHHKey,0),MATCH($D224,DHHVar,0))</f>
        <v>4.86927099904424</v>
      </c>
      <c r="AB224" s="203">
        <f>INDEX(DHHVal,MATCH(CtryCode&amp;".distn.bsh."&amp;AB$10&amp;$E224&amp;AB$9&amp;AB$11,DHHKey,0),MATCH($D224,DHHVar,0))</f>
        <v>4.927164644842925</v>
      </c>
      <c r="AC224" s="203">
        <f>INDEX(DHHVal,MATCH(CtryCode&amp;".distn.bsh."&amp;AC$10&amp;$E224&amp;AC$9&amp;AC$11,DHHKey,0),MATCH($D224,DHHVar,0))</f>
        <v>4.898994750812172</v>
      </c>
      <c r="AD224" s="203">
        <f>INDEX(DHHVal,MATCH(CtryCode&amp;".distn.bsh."&amp;AD$10&amp;$E224&amp;AD$9&amp;AD$11,DHHKey,0),MATCH($D224,DHHVar,0))</f>
        <v>5.051296073719004</v>
      </c>
      <c r="AE224" s="203">
        <f>INDEX(DHHVal,MATCH(CtryCode&amp;".distn.bsh."&amp;AE$10&amp;$E224&amp;AE$9&amp;AE$11,DHHKey,0),MATCH($D224,DHHVar,0))</f>
        <v>4.968768232307118</v>
      </c>
      <c r="AF224" s="203">
        <f>INDEX(DHHVal,MATCH(CtryCode&amp;".distn.bsh."&amp;AF$10&amp;$E224&amp;AF$9&amp;AF$11,DHHKey,0),MATCH($D224,DHHVar,0))</f>
        <v>4.147078460580068</v>
      </c>
      <c r="AG224" s="203">
        <f>INDEX(DHHVal,MATCH(CtryCode&amp;".distn.bsh."&amp;AG$10&amp;$E224&amp;AG$9&amp;AG$11,DHHKey,0),MATCH($D224,DHHVar,0))</f>
        <v>3.929417818624535</v>
      </c>
      <c r="AH224" s="203">
        <f>INDEX(DHHVal,MATCH(CtryCode&amp;".distn.bsh."&amp;AH$10&amp;$E224&amp;AH$9&amp;AH$11,DHHKey,0),MATCH($D224,DHHVar,0))</f>
        <v>3.111730533757314</v>
      </c>
      <c r="AI224" s="203">
        <f>INDEX(DHHVal,MATCH(CtryCode&amp;".distn.bsh."&amp;AI$10&amp;$E224&amp;AI$9&amp;AI$11,DHHKey,0),MATCH($D224,DHHVar,0))</f>
        <v>1.458811000622698</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52.06411321897684</v>
      </c>
      <c r="M225" s="203">
        <f>INDEX(DHHVal,MATCH(CtryCode&amp;".distn.bsh."&amp;M$10&amp;$E225&amp;M$9&amp;M$11,DHHKey,0),MATCH($D225,DHHVar,0))</f>
        <v>50.28865905182924</v>
      </c>
      <c r="N225" s="203">
        <f>INDEX(DHHVal,MATCH(CtryCode&amp;".distn.bsh."&amp;N$10&amp;$E225&amp;N$9&amp;N$11,DHHKey,0),MATCH($D225,DHHVar,0))</f>
        <v>54.68651558939138</v>
      </c>
      <c r="O225" s="203">
        <f>INDEX(DHHVal,MATCH(CtryCode&amp;".distn.bsh."&amp;O$10&amp;$E225&amp;O$9&amp;O$11,DHHKey,0),MATCH($D225,DHHVar,0))</f>
        <v>54.93958389809689</v>
      </c>
      <c r="P225" s="203">
        <f>INDEX(DHHVal,MATCH(CtryCode&amp;".distn.bsh."&amp;P$10&amp;$E225&amp;P$9&amp;P$11,DHHKey,0),MATCH($D225,DHHVar,0))</f>
        <v>53.59061538458439</v>
      </c>
      <c r="Q225" s="203">
        <f>INDEX(DHHVal,MATCH(CtryCode&amp;".distn.bsh."&amp;Q$10&amp;$E225&amp;Q$9&amp;Q$11,DHHKey,0),MATCH($D225,DHHVar,0))</f>
        <v>49.62643713248794</v>
      </c>
      <c r="R225" s="203">
        <f>INDEX(DHHVal,MATCH(CtryCode&amp;".distn.bsh."&amp;R$10&amp;$E225&amp;R$9&amp;R$11,DHHKey,0),MATCH($D225,DHHVar,0))</f>
        <v>49.58087345949172</v>
      </c>
      <c r="S225" s="203">
        <f>INDEX(DHHVal,MATCH(CtryCode&amp;".distn.bsh."&amp;S$10&amp;$E225&amp;S$9&amp;S$11,DHHKey,0),MATCH($D225,DHHVar,0))</f>
        <v>54.1584501539852</v>
      </c>
      <c r="T225" s="203">
        <f>INDEX(DHHVal,MATCH(CtryCode&amp;".distn.bsh."&amp;T$10&amp;$E225&amp;T$9&amp;T$11,DHHKey,0),MATCH($D225,DHHVar,0))</f>
        <v>51.8727817348059</v>
      </c>
      <c r="U225" s="203">
        <f>INDEX(DHHVal,MATCH(CtryCode&amp;".distn.bsh."&amp;U$10&amp;$E225&amp;U$9&amp;U$11,DHHKey,0),MATCH($D225,DHHVar,0))</f>
        <v>48.90375045953306</v>
      </c>
      <c r="V225" s="203">
        <f>INDEX(DHHVal,MATCH(CtryCode&amp;".distn.bsh."&amp;V$10&amp;$E225&amp;V$9&amp;V$11,DHHKey,0),MATCH($D225,DHHVar,0))</f>
        <v>45.79037624779301</v>
      </c>
      <c r="W225" s="207" t="str">
        <f>IF(X$5=K$5,SUM(Y225:AI225)-SUM(L225:V225),"")</f>
        <v/>
      </c>
      <c r="X225" s="9" t="str">
        <f>LOWER(CtryCode)&amp;".distn."&amp;$A225&amp;IF($B225="","","."&amp;$B225)&amp;IF($C225="","",".dec."&amp;$C225)&amp;"."&amp;X$5</f>
        <v>egy.distn.bsh.food.dec.urb.2</v>
      </c>
      <c r="Y225" s="208">
        <f>INDEX(DHHVal,MATCH(CtryCode&amp;".distn.bsh."&amp;Y$10&amp;$E225&amp;Y$9&amp;Y$11,DHHKey,0),MATCH($D225,DHHVar,0))</f>
        <v>52.06411321897684</v>
      </c>
      <c r="Z225" s="203">
        <f>INDEX(DHHVal,MATCH(CtryCode&amp;".distn.bsh."&amp;Z$10&amp;$E225&amp;Z$9&amp;Z$11,DHHKey,0),MATCH($D225,DHHVar,0))</f>
        <v>50.28865905182924</v>
      </c>
      <c r="AA225" s="203">
        <f>INDEX(DHHVal,MATCH(CtryCode&amp;".distn.bsh."&amp;AA$10&amp;$E225&amp;AA$9&amp;AA$11,DHHKey,0),MATCH($D225,DHHVar,0))</f>
        <v>54.68651558939138</v>
      </c>
      <c r="AB225" s="203">
        <f>INDEX(DHHVal,MATCH(CtryCode&amp;".distn.bsh."&amp;AB$10&amp;$E225&amp;AB$9&amp;AB$11,DHHKey,0),MATCH($D225,DHHVar,0))</f>
        <v>54.93958389809689</v>
      </c>
      <c r="AC225" s="203">
        <f>INDEX(DHHVal,MATCH(CtryCode&amp;".distn.bsh."&amp;AC$10&amp;$E225&amp;AC$9&amp;AC$11,DHHKey,0),MATCH($D225,DHHVar,0))</f>
        <v>53.59061538458439</v>
      </c>
      <c r="AD225" s="203">
        <f>INDEX(DHHVal,MATCH(CtryCode&amp;".distn.bsh."&amp;AD$10&amp;$E225&amp;AD$9&amp;AD$11,DHHKey,0),MATCH($D225,DHHVar,0))</f>
        <v>49.62643713248794</v>
      </c>
      <c r="AE225" s="203">
        <f>INDEX(DHHVal,MATCH(CtryCode&amp;".distn.bsh."&amp;AE$10&amp;$E225&amp;AE$9&amp;AE$11,DHHKey,0),MATCH($D225,DHHVar,0))</f>
        <v>49.58087345949172</v>
      </c>
      <c r="AF225" s="203">
        <f>INDEX(DHHVal,MATCH(CtryCode&amp;".distn.bsh."&amp;AF$10&amp;$E225&amp;AF$9&amp;AF$11,DHHKey,0),MATCH($D225,DHHVar,0))</f>
        <v>54.1584501539852</v>
      </c>
      <c r="AG225" s="203">
        <f>INDEX(DHHVal,MATCH(CtryCode&amp;".distn.bsh."&amp;AG$10&amp;$E225&amp;AG$9&amp;AG$11,DHHKey,0),MATCH($D225,DHHVar,0))</f>
        <v>51.8727817348059</v>
      </c>
      <c r="AH225" s="203">
        <f>INDEX(DHHVal,MATCH(CtryCode&amp;".distn.bsh."&amp;AH$10&amp;$E225&amp;AH$9&amp;AH$11,DHHKey,0),MATCH($D225,DHHVar,0))</f>
        <v>48.90375045953306</v>
      </c>
      <c r="AI225" s="203">
        <f>INDEX(DHHVal,MATCH(CtryCode&amp;".distn.bsh."&amp;AI$10&amp;$E225&amp;AI$9&amp;AI$11,DHHKey,0),MATCH($D225,DHHVar,0))</f>
        <v>45.79037624779301</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3.708616735580621</v>
      </c>
      <c r="M226" s="203">
        <f>INDEX(DHHVal,MATCH(CtryCode&amp;".distn.bsh."&amp;M$10&amp;$E226&amp;M$9&amp;M$11,DHHKey,0),MATCH($D226,DHHVar,0))</f>
        <v>2.727963794432852</v>
      </c>
      <c r="N226" s="203">
        <f>INDEX(DHHVal,MATCH(CtryCode&amp;".distn.bsh."&amp;N$10&amp;$E226&amp;N$9&amp;N$11,DHHKey,0),MATCH($D226,DHHVar,0))</f>
        <v>3.144467735235403</v>
      </c>
      <c r="O226" s="203">
        <f>INDEX(DHHVal,MATCH(CtryCode&amp;".distn.bsh."&amp;O$10&amp;$E226&amp;O$9&amp;O$11,DHHKey,0),MATCH($D226,DHHVar,0))</f>
        <v>3.573736582121935</v>
      </c>
      <c r="P226" s="203">
        <f>INDEX(DHHVal,MATCH(CtryCode&amp;".distn.bsh."&amp;P$10&amp;$E226&amp;P$9&amp;P$11,DHHKey,0),MATCH($D226,DHHVar,0))</f>
        <v>3.664944372111041</v>
      </c>
      <c r="Q226" s="203">
        <f>INDEX(DHHVal,MATCH(CtryCode&amp;".distn.bsh."&amp;Q$10&amp;$E226&amp;Q$9&amp;Q$11,DHHKey,0),MATCH($D226,DHHVar,0))</f>
        <v>4.178712721290958</v>
      </c>
      <c r="R226" s="203">
        <f>INDEX(DHHVal,MATCH(CtryCode&amp;".distn.bsh."&amp;R$10&amp;$E226&amp;R$9&amp;R$11,DHHKey,0),MATCH($D226,DHHVar,0))</f>
        <v>3.860329069907246</v>
      </c>
      <c r="S226" s="203">
        <f>INDEX(DHHVal,MATCH(CtryCode&amp;".distn.bsh."&amp;S$10&amp;$E226&amp;S$9&amp;S$11,DHHKey,0),MATCH($D226,DHHVar,0))</f>
        <v>4.345705396655585</v>
      </c>
      <c r="T226" s="203">
        <f>INDEX(DHHVal,MATCH(CtryCode&amp;".distn.bsh."&amp;T$10&amp;$E226&amp;T$9&amp;T$11,DHHKey,0),MATCH($D226,DHHVar,0))</f>
        <v>4.327791853830504</v>
      </c>
      <c r="U226" s="203">
        <f>INDEX(DHHVal,MATCH(CtryCode&amp;".distn.bsh."&amp;U$10&amp;$E226&amp;U$9&amp;U$11,DHHKey,0),MATCH($D226,DHHVar,0))</f>
        <v>4.896382127048065</v>
      </c>
      <c r="V226" s="203">
        <f>INDEX(DHHVal,MATCH(CtryCode&amp;".distn.bsh."&amp;V$10&amp;$E226&amp;V$9&amp;V$11,DHHKey,0),MATCH($D226,DHHVar,0))</f>
        <v>6.155809236851525</v>
      </c>
      <c r="W226" s="207" t="str">
        <f>IF(X$5=K$5,SUM(Y226:AI226)-SUM(L226:V226),"")</f>
        <v/>
      </c>
      <c r="X226" s="9" t="str">
        <f>LOWER(CtryCode)&amp;".distn."&amp;$A226&amp;IF($B226="","","."&amp;$B226)&amp;IF($C226="","",".dec."&amp;$C226)&amp;"."&amp;X$5</f>
        <v>egy.distn.bsh.hea.dec.urb.2</v>
      </c>
      <c r="Y226" s="208">
        <f>INDEX(DHHVal,MATCH(CtryCode&amp;".distn.bsh."&amp;Y$10&amp;$E226&amp;Y$9&amp;Y$11,DHHKey,0),MATCH($D226,DHHVar,0))</f>
        <v>3.708616735580621</v>
      </c>
      <c r="Z226" s="203">
        <f>INDEX(DHHVal,MATCH(CtryCode&amp;".distn.bsh."&amp;Z$10&amp;$E226&amp;Z$9&amp;Z$11,DHHKey,0),MATCH($D226,DHHVar,0))</f>
        <v>2.727963794432852</v>
      </c>
      <c r="AA226" s="203">
        <f>INDEX(DHHVal,MATCH(CtryCode&amp;".distn.bsh."&amp;AA$10&amp;$E226&amp;AA$9&amp;AA$11,DHHKey,0),MATCH($D226,DHHVar,0))</f>
        <v>3.144467735235403</v>
      </c>
      <c r="AB226" s="203">
        <f>INDEX(DHHVal,MATCH(CtryCode&amp;".distn.bsh."&amp;AB$10&amp;$E226&amp;AB$9&amp;AB$11,DHHKey,0),MATCH($D226,DHHVar,0))</f>
        <v>3.573736582121935</v>
      </c>
      <c r="AC226" s="203">
        <f>INDEX(DHHVal,MATCH(CtryCode&amp;".distn.bsh."&amp;AC$10&amp;$E226&amp;AC$9&amp;AC$11,DHHKey,0),MATCH($D226,DHHVar,0))</f>
        <v>3.664944372111041</v>
      </c>
      <c r="AD226" s="203">
        <f>INDEX(DHHVal,MATCH(CtryCode&amp;".distn.bsh."&amp;AD$10&amp;$E226&amp;AD$9&amp;AD$11,DHHKey,0),MATCH($D226,DHHVar,0))</f>
        <v>4.178712721290958</v>
      </c>
      <c r="AE226" s="203">
        <f>INDEX(DHHVal,MATCH(CtryCode&amp;".distn.bsh."&amp;AE$10&amp;$E226&amp;AE$9&amp;AE$11,DHHKey,0),MATCH($D226,DHHVar,0))</f>
        <v>3.860329069907246</v>
      </c>
      <c r="AF226" s="203">
        <f>INDEX(DHHVal,MATCH(CtryCode&amp;".distn.bsh."&amp;AF$10&amp;$E226&amp;AF$9&amp;AF$11,DHHKey,0),MATCH($D226,DHHVar,0))</f>
        <v>4.345705396655585</v>
      </c>
      <c r="AG226" s="203">
        <f>INDEX(DHHVal,MATCH(CtryCode&amp;".distn.bsh."&amp;AG$10&amp;$E226&amp;AG$9&amp;AG$11,DHHKey,0),MATCH($D226,DHHVar,0))</f>
        <v>4.327791853830504</v>
      </c>
      <c r="AH226" s="203">
        <f>INDEX(DHHVal,MATCH(CtryCode&amp;".distn.bsh."&amp;AH$10&amp;$E226&amp;AH$9&amp;AH$11,DHHKey,0),MATCH($D226,DHHVar,0))</f>
        <v>4.896382127048065</v>
      </c>
      <c r="AI226" s="203">
        <f>INDEX(DHHVal,MATCH(CtryCode&amp;".distn.bsh."&amp;AI$10&amp;$E226&amp;AI$9&amp;AI$11,DHHKey,0),MATCH($D226,DHHVar,0))</f>
        <v>6.155809236851525</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6.184989881441936</v>
      </c>
      <c r="M227" s="203">
        <f>INDEX(DHHVal,MATCH(CtryCode&amp;".distn.bsh."&amp;M$10&amp;$E227&amp;M$9&amp;M$11,DHHKey,0),MATCH($D227,DHHVar,0))</f>
        <v>7.562840251723933</v>
      </c>
      <c r="N227" s="203">
        <f>INDEX(DHHVal,MATCH(CtryCode&amp;".distn.bsh."&amp;N$10&amp;$E227&amp;N$9&amp;N$11,DHHKey,0),MATCH($D227,DHHVar,0))</f>
        <v>6.562739246369291</v>
      </c>
      <c r="O227" s="203">
        <f>INDEX(DHHVal,MATCH(CtryCode&amp;".distn.bsh."&amp;O$10&amp;$E227&amp;O$9&amp;O$11,DHHKey,0),MATCH($D227,DHHVar,0))</f>
        <v>6.094820615868968</v>
      </c>
      <c r="P227" s="203">
        <f>INDEX(DHHVal,MATCH(CtryCode&amp;".distn.bsh."&amp;P$10&amp;$E227&amp;P$9&amp;P$11,DHHKey,0),MATCH($D227,DHHVar,0))</f>
        <v>5.743713527118524</v>
      </c>
      <c r="Q227" s="203">
        <f>INDEX(DHHVal,MATCH(CtryCode&amp;".distn.bsh."&amp;Q$10&amp;$E227&amp;Q$9&amp;Q$11,DHHKey,0),MATCH($D227,DHHVar,0))</f>
        <v>5.677320321323283</v>
      </c>
      <c r="R227" s="203">
        <f>INDEX(DHHVal,MATCH(CtryCode&amp;".distn.bsh."&amp;R$10&amp;$E227&amp;R$9&amp;R$11,DHHKey,0),MATCH($D227,DHHVar,0))</f>
        <v>5.266579163857599</v>
      </c>
      <c r="S227" s="203">
        <f>INDEX(DHHVal,MATCH(CtryCode&amp;".distn.bsh."&amp;S$10&amp;$E227&amp;S$9&amp;S$11,DHHKey,0),MATCH($D227,DHHVar,0))</f>
        <v>5.048197532680843</v>
      </c>
      <c r="T227" s="203">
        <f>INDEX(DHHVal,MATCH(CtryCode&amp;".distn.bsh."&amp;T$10&amp;$E227&amp;T$9&amp;T$11,DHHKey,0),MATCH($D227,DHHVar,0))</f>
        <v>5.224436507946487</v>
      </c>
      <c r="U227" s="203">
        <f>INDEX(DHHVal,MATCH(CtryCode&amp;".distn.bsh."&amp;U$10&amp;$E227&amp;U$9&amp;U$11,DHHKey,0),MATCH($D227,DHHVar,0))</f>
        <v>5.932094789432771</v>
      </c>
      <c r="V227" s="203">
        <f>INDEX(DHHVal,MATCH(CtryCode&amp;".distn.bsh."&amp;V$10&amp;$E227&amp;V$9&amp;V$11,DHHKey,0),MATCH($D227,DHHVar,0))</f>
        <v>6.570738775935115</v>
      </c>
      <c r="W227" s="207" t="str">
        <f>IF(X$5=K$5,SUM(Y227:AI227)-SUM(L227:V227),"")</f>
        <v/>
      </c>
      <c r="X227" s="9" t="str">
        <f>LOWER(CtryCode)&amp;".distn."&amp;$A227&amp;IF($B227="","","."&amp;$B227)&amp;IF($C227="","",".dec."&amp;$C227)&amp;"."&amp;X$5</f>
        <v>egy.distn.bsh.hou.dec.urb.2</v>
      </c>
      <c r="Y227" s="208">
        <f>INDEX(DHHVal,MATCH(CtryCode&amp;".distn.bsh."&amp;Y$10&amp;$E227&amp;Y$9&amp;Y$11,DHHKey,0),MATCH($D227,DHHVar,0))</f>
        <v>6.184989881441936</v>
      </c>
      <c r="Z227" s="203">
        <f>INDEX(DHHVal,MATCH(CtryCode&amp;".distn.bsh."&amp;Z$10&amp;$E227&amp;Z$9&amp;Z$11,DHHKey,0),MATCH($D227,DHHVar,0))</f>
        <v>7.562840251723933</v>
      </c>
      <c r="AA227" s="203">
        <f>INDEX(DHHVal,MATCH(CtryCode&amp;".distn.bsh."&amp;AA$10&amp;$E227&amp;AA$9&amp;AA$11,DHHKey,0),MATCH($D227,DHHVar,0))</f>
        <v>6.562739246369291</v>
      </c>
      <c r="AB227" s="203">
        <f>INDEX(DHHVal,MATCH(CtryCode&amp;".distn.bsh."&amp;AB$10&amp;$E227&amp;AB$9&amp;AB$11,DHHKey,0),MATCH($D227,DHHVar,0))</f>
        <v>6.094820615868968</v>
      </c>
      <c r="AC227" s="203">
        <f>INDEX(DHHVal,MATCH(CtryCode&amp;".distn.bsh."&amp;AC$10&amp;$E227&amp;AC$9&amp;AC$11,DHHKey,0),MATCH($D227,DHHVar,0))</f>
        <v>5.743713527118524</v>
      </c>
      <c r="AD227" s="203">
        <f>INDEX(DHHVal,MATCH(CtryCode&amp;".distn.bsh."&amp;AD$10&amp;$E227&amp;AD$9&amp;AD$11,DHHKey,0),MATCH($D227,DHHVar,0))</f>
        <v>5.677320321323283</v>
      </c>
      <c r="AE227" s="203">
        <f>INDEX(DHHVal,MATCH(CtryCode&amp;".distn.bsh."&amp;AE$10&amp;$E227&amp;AE$9&amp;AE$11,DHHKey,0),MATCH($D227,DHHVar,0))</f>
        <v>5.266579163857599</v>
      </c>
      <c r="AF227" s="203">
        <f>INDEX(DHHVal,MATCH(CtryCode&amp;".distn.bsh."&amp;AF$10&amp;$E227&amp;AF$9&amp;AF$11,DHHKey,0),MATCH($D227,DHHVar,0))</f>
        <v>5.048197532680843</v>
      </c>
      <c r="AG227" s="203">
        <f>INDEX(DHHVal,MATCH(CtryCode&amp;".distn.bsh."&amp;AG$10&amp;$E227&amp;AG$9&amp;AG$11,DHHKey,0),MATCH($D227,DHHVar,0))</f>
        <v>5.224436507946487</v>
      </c>
      <c r="AH227" s="203">
        <f>INDEX(DHHVal,MATCH(CtryCode&amp;".distn.bsh."&amp;AH$10&amp;$E227&amp;AH$9&amp;AH$11,DHHKey,0),MATCH($D227,DHHVar,0))</f>
        <v>5.932094789432771</v>
      </c>
      <c r="AI227" s="203">
        <f>INDEX(DHHVal,MATCH(CtryCode&amp;".distn.bsh."&amp;AI$10&amp;$E227&amp;AI$9&amp;AI$11,DHHKey,0),MATCH($D227,DHHVar,0))</f>
        <v>6.570738775935115</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0.02239024384106416</v>
      </c>
      <c r="M228" s="203">
        <f>INDEX(DHHVal,MATCH(CtryCode&amp;".distn.bsh."&amp;M$10&amp;$E228&amp;M$9&amp;M$11,DHHKey,0),MATCH($D228,DHHVar,0))</f>
        <v>0.01703797498077337</v>
      </c>
      <c r="N228" s="203">
        <f>INDEX(DHHVal,MATCH(CtryCode&amp;".distn.bsh."&amp;N$10&amp;$E228&amp;N$9&amp;N$11,DHHKey,0),MATCH($D228,DHHVar,0))</f>
        <v>0.008922739322782942</v>
      </c>
      <c r="O228" s="203">
        <f>INDEX(DHHVal,MATCH(CtryCode&amp;".distn.bsh."&amp;O$10&amp;$E228&amp;O$9&amp;O$11,DHHKey,0),MATCH($D228,DHHVar,0))</f>
        <v>0.00596610590053803</v>
      </c>
      <c r="P228" s="203">
        <f>INDEX(DHHVal,MATCH(CtryCode&amp;".distn.bsh."&amp;P$10&amp;$E228&amp;P$9&amp;P$11,DHHKey,0),MATCH($D228,DHHVar,0))</f>
        <v>0.02574078635111931</v>
      </c>
      <c r="Q228" s="203">
        <f>INDEX(DHHVal,MATCH(CtryCode&amp;".distn.bsh."&amp;Q$10&amp;$E228&amp;Q$9&amp;Q$11,DHHKey,0),MATCH($D228,DHHVar,0))</f>
        <v>0.02151419172999757</v>
      </c>
      <c r="R228" s="203">
        <f>INDEX(DHHVal,MATCH(CtryCode&amp;".distn.bsh."&amp;R$10&amp;$E228&amp;R$9&amp;R$11,DHHKey,0),MATCH($D228,DHHVar,0))</f>
        <v>0.01656340082934805</v>
      </c>
      <c r="S228" s="203">
        <f>INDEX(DHHVal,MATCH(CtryCode&amp;".distn.bsh."&amp;S$10&amp;$E228&amp;S$9&amp;S$11,DHHKey,0),MATCH($D228,DHHVar,0))</f>
        <v>0.02176151206746412</v>
      </c>
      <c r="T228" s="203">
        <f>INDEX(DHHVal,MATCH(CtryCode&amp;".distn.bsh."&amp;T$10&amp;$E228&amp;T$9&amp;T$11,DHHKey,0),MATCH($D228,DHHVar,0))</f>
        <v>0.02623941949153772</v>
      </c>
      <c r="U228" s="203">
        <f>INDEX(DHHVal,MATCH(CtryCode&amp;".distn.bsh."&amp;U$10&amp;$E228&amp;U$9&amp;U$11,DHHKey,0),MATCH($D228,DHHVar,0))</f>
        <v>0.02654157830596322</v>
      </c>
      <c r="V228" s="203">
        <f>INDEX(DHHVal,MATCH(CtryCode&amp;".distn.bsh."&amp;V$10&amp;$E228&amp;V$9&amp;V$11,DHHKey,0),MATCH($D228,DHHVar,0))</f>
        <v>0.03849670867135808</v>
      </c>
      <c r="W228" s="207" t="str">
        <f>IF(X$5=K$5,SUM(Y228:AI228)-SUM(L228:V228),"")</f>
        <v/>
      </c>
      <c r="X228" s="9" t="str">
        <f>LOWER(CtryCode)&amp;".distn."&amp;$A228&amp;IF($B228="","","."&amp;$B228)&amp;IF($C228="","",".dec."&amp;$C228)&amp;"."&amp;X$5</f>
        <v>egy.distn.bsh.oth.dec.urb.2</v>
      </c>
      <c r="Y228" s="208">
        <f>INDEX(DHHVal,MATCH(CtryCode&amp;".distn.bsh."&amp;Y$10&amp;$E228&amp;Y$9&amp;Y$11,DHHKey,0),MATCH($D228,DHHVar,0))</f>
        <v>0.02239024384106416</v>
      </c>
      <c r="Z228" s="203">
        <f>INDEX(DHHVal,MATCH(CtryCode&amp;".distn.bsh."&amp;Z$10&amp;$E228&amp;Z$9&amp;Z$11,DHHKey,0),MATCH($D228,DHHVar,0))</f>
        <v>0.01703797498077337</v>
      </c>
      <c r="AA228" s="203">
        <f>INDEX(DHHVal,MATCH(CtryCode&amp;".distn.bsh."&amp;AA$10&amp;$E228&amp;AA$9&amp;AA$11,DHHKey,0),MATCH($D228,DHHVar,0))</f>
        <v>0.008922739322782942</v>
      </c>
      <c r="AB228" s="203">
        <f>INDEX(DHHVal,MATCH(CtryCode&amp;".distn.bsh."&amp;AB$10&amp;$E228&amp;AB$9&amp;AB$11,DHHKey,0),MATCH($D228,DHHVar,0))</f>
        <v>0.00596610590053803</v>
      </c>
      <c r="AC228" s="203">
        <f>INDEX(DHHVal,MATCH(CtryCode&amp;".distn.bsh."&amp;AC$10&amp;$E228&amp;AC$9&amp;AC$11,DHHKey,0),MATCH($D228,DHHVar,0))</f>
        <v>0.02574078635111931</v>
      </c>
      <c r="AD228" s="203">
        <f>INDEX(DHHVal,MATCH(CtryCode&amp;".distn.bsh."&amp;AD$10&amp;$E228&amp;AD$9&amp;AD$11,DHHKey,0),MATCH($D228,DHHVar,0))</f>
        <v>0.02151419172999757</v>
      </c>
      <c r="AE228" s="203">
        <f>INDEX(DHHVal,MATCH(CtryCode&amp;".distn.bsh."&amp;AE$10&amp;$E228&amp;AE$9&amp;AE$11,DHHKey,0),MATCH($D228,DHHVar,0))</f>
        <v>0.01656340082934805</v>
      </c>
      <c r="AF228" s="203">
        <f>INDEX(DHHVal,MATCH(CtryCode&amp;".distn.bsh."&amp;AF$10&amp;$E228&amp;AF$9&amp;AF$11,DHHKey,0),MATCH($D228,DHHVar,0))</f>
        <v>0.02176151206746412</v>
      </c>
      <c r="AG228" s="203">
        <f>INDEX(DHHVal,MATCH(CtryCode&amp;".distn.bsh."&amp;AG$10&amp;$E228&amp;AG$9&amp;AG$11,DHHKey,0),MATCH($D228,DHHVar,0))</f>
        <v>0.02623941949153772</v>
      </c>
      <c r="AH228" s="203">
        <f>INDEX(DHHVal,MATCH(CtryCode&amp;".distn.bsh."&amp;AH$10&amp;$E228&amp;AH$9&amp;AH$11,DHHKey,0),MATCH($D228,DHHVar,0))</f>
        <v>0.02654157830596322</v>
      </c>
      <c r="AI228" s="203">
        <f>INDEX(DHHVal,MATCH(CtryCode&amp;".distn.bsh."&amp;AI$10&amp;$E228&amp;AI$9&amp;AI$11,DHHKey,0),MATCH($D228,DHHVar,0))</f>
        <v>0.03849670867135808</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1.952908481988179</v>
      </c>
      <c r="M229" s="203">
        <f>INDEX(DHHVal,MATCH(CtryCode&amp;".distn.bsh."&amp;M$10&amp;$E229&amp;M$9&amp;M$11,DHHKey,0),MATCH($D229,DHHVar,0))</f>
        <v>2.665820555588964</v>
      </c>
      <c r="N229" s="203">
        <f>INDEX(DHHVal,MATCH(CtryCode&amp;".distn.bsh."&amp;N$10&amp;$E229&amp;N$9&amp;N$11,DHHKey,0),MATCH($D229,DHHVar,0))</f>
        <v>2.206540594002662</v>
      </c>
      <c r="O229" s="203">
        <f>INDEX(DHHVal,MATCH(CtryCode&amp;".distn.bsh."&amp;O$10&amp;$E229&amp;O$9&amp;O$11,DHHKey,0),MATCH($D229,DHHVar,0))</f>
        <v>2.346060659591815</v>
      </c>
      <c r="P229" s="203">
        <f>INDEX(DHHVal,MATCH(CtryCode&amp;".distn.bsh."&amp;P$10&amp;$E229&amp;P$9&amp;P$11,DHHKey,0),MATCH($D229,DHHVar,0))</f>
        <v>2.255719141962442</v>
      </c>
      <c r="Q229" s="203">
        <f>INDEX(DHHVal,MATCH(CtryCode&amp;".distn.bsh."&amp;Q$10&amp;$E229&amp;Q$9&amp;Q$11,DHHKey,0),MATCH($D229,DHHVar,0))</f>
        <v>2.081301717929057</v>
      </c>
      <c r="R229" s="203">
        <f>INDEX(DHHVal,MATCH(CtryCode&amp;".distn.bsh."&amp;R$10&amp;$E229&amp;R$9&amp;R$11,DHHKey,0),MATCH($D229,DHHVar,0))</f>
        <v>1.781297339892507</v>
      </c>
      <c r="S229" s="203">
        <f>INDEX(DHHVal,MATCH(CtryCode&amp;".distn.bsh."&amp;S$10&amp;$E229&amp;S$9&amp;S$11,DHHKey,0),MATCH($D229,DHHVar,0))</f>
        <v>1.501636892658589</v>
      </c>
      <c r="T229" s="203">
        <f>INDEX(DHHVal,MATCH(CtryCode&amp;".distn.bsh."&amp;T$10&amp;$E229&amp;T$9&amp;T$11,DHHKey,0),MATCH($D229,DHHVar,0))</f>
        <v>1.406724885501867</v>
      </c>
      <c r="U229" s="203">
        <f>INDEX(DHHVal,MATCH(CtryCode&amp;".distn.bsh."&amp;U$10&amp;$E229&amp;U$9&amp;U$11,DHHKey,0),MATCH($D229,DHHVar,0))</f>
        <v>1.069737940108425</v>
      </c>
      <c r="V229" s="203">
        <f>INDEX(DHHVal,MATCH(CtryCode&amp;".distn.bsh."&amp;V$10&amp;$E229&amp;V$9&amp;V$11,DHHKey,0),MATCH($D229,DHHVar,0))</f>
        <v>0.8940440446665473</v>
      </c>
      <c r="W229" s="207" t="str">
        <f>IF(X$5=K$5,SUM(Y229:AI229)-SUM(L229:V229),"")</f>
        <v/>
      </c>
      <c r="X229" s="9" t="str">
        <f>LOWER(CtryCode)&amp;".distn."&amp;$A229&amp;IF($B229="","","."&amp;$B229)&amp;IF($C229="","",".dec."&amp;$C229)&amp;"."&amp;X$5</f>
        <v>egy.distn.bsh.pap.dec.urb.2</v>
      </c>
      <c r="Y229" s="208">
        <f>INDEX(DHHVal,MATCH(CtryCode&amp;".distn.bsh."&amp;Y$10&amp;$E229&amp;Y$9&amp;Y$11,DHHKey,0),MATCH($D229,DHHVar,0))</f>
        <v>1.952908481988179</v>
      </c>
      <c r="Z229" s="203">
        <f>INDEX(DHHVal,MATCH(CtryCode&amp;".distn.bsh."&amp;Z$10&amp;$E229&amp;Z$9&amp;Z$11,DHHKey,0),MATCH($D229,DHHVar,0))</f>
        <v>2.665820555588964</v>
      </c>
      <c r="AA229" s="203">
        <f>INDEX(DHHVal,MATCH(CtryCode&amp;".distn.bsh."&amp;AA$10&amp;$E229&amp;AA$9&amp;AA$11,DHHKey,0),MATCH($D229,DHHVar,0))</f>
        <v>2.206540594002662</v>
      </c>
      <c r="AB229" s="203">
        <f>INDEX(DHHVal,MATCH(CtryCode&amp;".distn.bsh."&amp;AB$10&amp;$E229&amp;AB$9&amp;AB$11,DHHKey,0),MATCH($D229,DHHVar,0))</f>
        <v>2.346060659591815</v>
      </c>
      <c r="AC229" s="203">
        <f>INDEX(DHHVal,MATCH(CtryCode&amp;".distn.bsh."&amp;AC$10&amp;$E229&amp;AC$9&amp;AC$11,DHHKey,0),MATCH($D229,DHHVar,0))</f>
        <v>2.255719141962442</v>
      </c>
      <c r="AD229" s="203">
        <f>INDEX(DHHVal,MATCH(CtryCode&amp;".distn.bsh."&amp;AD$10&amp;$E229&amp;AD$9&amp;AD$11,DHHKey,0),MATCH($D229,DHHVar,0))</f>
        <v>2.081301717929057</v>
      </c>
      <c r="AE229" s="203">
        <f>INDEX(DHHVal,MATCH(CtryCode&amp;".distn.bsh."&amp;AE$10&amp;$E229&amp;AE$9&amp;AE$11,DHHKey,0),MATCH($D229,DHHVar,0))</f>
        <v>1.781297339892507</v>
      </c>
      <c r="AF229" s="203">
        <f>INDEX(DHHVal,MATCH(CtryCode&amp;".distn.bsh."&amp;AF$10&amp;$E229&amp;AF$9&amp;AF$11,DHHKey,0),MATCH($D229,DHHVar,0))</f>
        <v>1.501636892658589</v>
      </c>
      <c r="AG229" s="203">
        <f>INDEX(DHHVal,MATCH(CtryCode&amp;".distn.bsh."&amp;AG$10&amp;$E229&amp;AG$9&amp;AG$11,DHHKey,0),MATCH($D229,DHHVar,0))</f>
        <v>1.406724885501867</v>
      </c>
      <c r="AH229" s="203">
        <f>INDEX(DHHVal,MATCH(CtryCode&amp;".distn.bsh."&amp;AH$10&amp;$E229&amp;AH$9&amp;AH$11,DHHKey,0),MATCH($D229,DHHVar,0))</f>
        <v>1.069737940108425</v>
      </c>
      <c r="AI229" s="203">
        <f>INDEX(DHHVal,MATCH(CtryCode&amp;".distn.bsh."&amp;AI$10&amp;$E229&amp;AI$9&amp;AI$11,DHHKey,0),MATCH($D229,DHHVar,0))</f>
        <v>0.8940440446665473</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6.721801019753862</v>
      </c>
      <c r="M230" s="203">
        <f>INDEX(DHHVal,MATCH(CtryCode&amp;".distn.bsh."&amp;M$10&amp;$E230&amp;M$9&amp;M$11,DHHKey,0),MATCH($D230,DHHVar,0))</f>
        <v>5.412801876630739</v>
      </c>
      <c r="N230" s="203">
        <f>INDEX(DHHVal,MATCH(CtryCode&amp;".distn.bsh."&amp;N$10&amp;$E230&amp;N$9&amp;N$11,DHHKey,0),MATCH($D230,DHHVar,0))</f>
        <v>5.279252080605115</v>
      </c>
      <c r="O230" s="203">
        <f>INDEX(DHHVal,MATCH(CtryCode&amp;".distn.bsh."&amp;O$10&amp;$E230&amp;O$9&amp;O$11,DHHKey,0),MATCH($D230,DHHVar,0))</f>
        <v>5.511018645426944</v>
      </c>
      <c r="P230" s="203">
        <f>INDEX(DHHVal,MATCH(CtryCode&amp;".distn.bsh."&amp;P$10&amp;$E230&amp;P$9&amp;P$11,DHHKey,0),MATCH($D230,DHHVar,0))</f>
        <v>5.696852283929538</v>
      </c>
      <c r="Q230" s="203">
        <f>INDEX(DHHVal,MATCH(CtryCode&amp;".distn.bsh."&amp;Q$10&amp;$E230&amp;Q$9&amp;Q$11,DHHKey,0),MATCH($D230,DHHVar,0))</f>
        <v>5.81871826406898</v>
      </c>
      <c r="R230" s="203">
        <f>INDEX(DHHVal,MATCH(CtryCode&amp;".distn.bsh."&amp;R$10&amp;$E230&amp;R$9&amp;R$11,DHHKey,0),MATCH($D230,DHHVar,0))</f>
        <v>5.949829609545847</v>
      </c>
      <c r="S230" s="203">
        <f>INDEX(DHHVal,MATCH(CtryCode&amp;".distn.bsh."&amp;S$10&amp;$E230&amp;S$9&amp;S$11,DHHKey,0),MATCH($D230,DHHVar,0))</f>
        <v>7.158059901865499</v>
      </c>
      <c r="T230" s="203">
        <f>INDEX(DHHVal,MATCH(CtryCode&amp;".distn.bsh."&amp;T$10&amp;$E230&amp;T$9&amp;T$11,DHHKey,0),MATCH($D230,DHHVar,0))</f>
        <v>7.653871648660164</v>
      </c>
      <c r="U230" s="203">
        <f>INDEX(DHHVal,MATCH(CtryCode&amp;".distn.bsh."&amp;U$10&amp;$E230&amp;U$9&amp;U$11,DHHKey,0),MATCH($D230,DHHVar,0))</f>
        <v>9.073586740752766</v>
      </c>
      <c r="V230" s="203">
        <f>INDEX(DHHVal,MATCH(CtryCode&amp;".distn.bsh."&amp;V$10&amp;$E230&amp;V$9&amp;V$11,DHHKey,0),MATCH($D230,DHHVar,0))</f>
        <v>10.3261786652089</v>
      </c>
      <c r="W230" s="207" t="str">
        <f>IF(X$5=K$5,SUM(Y230:AI230)-SUM(L230:V230),"")</f>
        <v/>
      </c>
      <c r="X230" s="9" t="str">
        <f>LOWER(CtryCode)&amp;".distn."&amp;$A230&amp;IF($B230="","","."&amp;$B230)&amp;IF($C230="","",".dec."&amp;$C230)&amp;"."&amp;X$5</f>
        <v>egy.distn.bsh.pha.dec.urb.2</v>
      </c>
      <c r="Y230" s="208">
        <f>INDEX(DHHVal,MATCH(CtryCode&amp;".distn.bsh."&amp;Y$10&amp;$E230&amp;Y$9&amp;Y$11,DHHKey,0),MATCH($D230,DHHVar,0))</f>
        <v>6.721801019753862</v>
      </c>
      <c r="Z230" s="203">
        <f>INDEX(DHHVal,MATCH(CtryCode&amp;".distn.bsh."&amp;Z$10&amp;$E230&amp;Z$9&amp;Z$11,DHHKey,0),MATCH($D230,DHHVar,0))</f>
        <v>5.412801876630739</v>
      </c>
      <c r="AA230" s="203">
        <f>INDEX(DHHVal,MATCH(CtryCode&amp;".distn.bsh."&amp;AA$10&amp;$E230&amp;AA$9&amp;AA$11,DHHKey,0),MATCH($D230,DHHVar,0))</f>
        <v>5.279252080605115</v>
      </c>
      <c r="AB230" s="203">
        <f>INDEX(DHHVal,MATCH(CtryCode&amp;".distn.bsh."&amp;AB$10&amp;$E230&amp;AB$9&amp;AB$11,DHHKey,0),MATCH($D230,DHHVar,0))</f>
        <v>5.511018645426944</v>
      </c>
      <c r="AC230" s="203">
        <f>INDEX(DHHVal,MATCH(CtryCode&amp;".distn.bsh."&amp;AC$10&amp;$E230&amp;AC$9&amp;AC$11,DHHKey,0),MATCH($D230,DHHVar,0))</f>
        <v>5.696852283929538</v>
      </c>
      <c r="AD230" s="203">
        <f>INDEX(DHHVal,MATCH(CtryCode&amp;".distn.bsh."&amp;AD$10&amp;$E230&amp;AD$9&amp;AD$11,DHHKey,0),MATCH($D230,DHHVar,0))</f>
        <v>5.81871826406898</v>
      </c>
      <c r="AE230" s="203">
        <f>INDEX(DHHVal,MATCH(CtryCode&amp;".distn.bsh."&amp;AE$10&amp;$E230&amp;AE$9&amp;AE$11,DHHKey,0),MATCH($D230,DHHVar,0))</f>
        <v>5.949829609545847</v>
      </c>
      <c r="AF230" s="203">
        <f>INDEX(DHHVal,MATCH(CtryCode&amp;".distn.bsh."&amp;AF$10&amp;$E230&amp;AF$9&amp;AF$11,DHHKey,0),MATCH($D230,DHHVar,0))</f>
        <v>7.158059901865499</v>
      </c>
      <c r="AG230" s="203">
        <f>INDEX(DHHVal,MATCH(CtryCode&amp;".distn.bsh."&amp;AG$10&amp;$E230&amp;AG$9&amp;AG$11,DHHKey,0),MATCH($D230,DHHVar,0))</f>
        <v>7.653871648660164</v>
      </c>
      <c r="AH230" s="203">
        <f>INDEX(DHHVal,MATCH(CtryCode&amp;".distn.bsh."&amp;AH$10&amp;$E230&amp;AH$9&amp;AH$11,DHHKey,0),MATCH($D230,DHHVar,0))</f>
        <v>9.073586740752766</v>
      </c>
      <c r="AI230" s="203">
        <f>INDEX(DHHVal,MATCH(CtryCode&amp;".distn.bsh."&amp;AI$10&amp;$E230&amp;AI$9&amp;AI$11,DHHKey,0),MATCH($D230,DHHVar,0))</f>
        <v>10.3261786652089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7.602593254063746</v>
      </c>
      <c r="M231" s="203">
        <f>INDEX(DHHVal,MATCH(CtryCode&amp;".distn.bsh."&amp;M$10&amp;$E231&amp;M$9&amp;M$11,DHHKey,0),MATCH($D231,DHHVar,0))</f>
        <v>8.050482691733727</v>
      </c>
      <c r="N231" s="203">
        <f>INDEX(DHHVal,MATCH(CtryCode&amp;".distn.bsh."&amp;N$10&amp;$E231&amp;N$9&amp;N$11,DHHKey,0),MATCH($D231,DHHVar,0))</f>
        <v>7.297287178777459</v>
      </c>
      <c r="O231" s="203">
        <f>INDEX(DHHVal,MATCH(CtryCode&amp;".distn.bsh."&amp;O$10&amp;$E231&amp;O$9&amp;O$11,DHHKey,0),MATCH($D231,DHHVar,0))</f>
        <v>7.634982134715038</v>
      </c>
      <c r="P231" s="203">
        <f>INDEX(DHHVal,MATCH(CtryCode&amp;".distn.bsh."&amp;P$10&amp;$E231&amp;P$9&amp;P$11,DHHKey,0),MATCH($D231,DHHVar,0))</f>
        <v>7.388859087346549</v>
      </c>
      <c r="Q231" s="203">
        <f>INDEX(DHHVal,MATCH(CtryCode&amp;".distn.bsh."&amp;Q$10&amp;$E231&amp;Q$9&amp;Q$11,DHHKey,0),MATCH($D231,DHHVar,0))</f>
        <v>7.593032399479918</v>
      </c>
      <c r="R231" s="203">
        <f>INDEX(DHHVal,MATCH(CtryCode&amp;".distn.bsh."&amp;R$10&amp;$E231&amp;R$9&amp;R$11,DHHKey,0),MATCH($D231,DHHVar,0))</f>
        <v>8.278101967338477</v>
      </c>
      <c r="S231" s="203">
        <f>INDEX(DHHVal,MATCH(CtryCode&amp;".distn.bsh."&amp;S$10&amp;$E231&amp;S$9&amp;S$11,DHHKey,0),MATCH($D231,DHHVar,0))</f>
        <v>7.858132312629517</v>
      </c>
      <c r="T231" s="203">
        <f>INDEX(DHHVal,MATCH(CtryCode&amp;".distn.bsh."&amp;T$10&amp;$E231&amp;T$9&amp;T$11,DHHKey,0),MATCH($D231,DHHVar,0))</f>
        <v>7.809472263552117</v>
      </c>
      <c r="U231" s="203">
        <f>INDEX(DHHVal,MATCH(CtryCode&amp;".distn.bsh."&amp;U$10&amp;$E231&amp;U$9&amp;U$11,DHHKey,0),MATCH($D231,DHHVar,0))</f>
        <v>8.563572861649023</v>
      </c>
      <c r="V231" s="203">
        <f>INDEX(DHHVal,MATCH(CtryCode&amp;".distn.bsh."&amp;V$10&amp;$E231&amp;V$9&amp;V$11,DHHKey,0),MATCH($D231,DHHVar,0))</f>
        <v>7.97314257556411</v>
      </c>
      <c r="W231" s="207" t="str">
        <f>IF(X$5=K$5,SUM(Y231:AI231)-SUM(L231:V231),"")</f>
        <v/>
      </c>
      <c r="X231" s="9" t="str">
        <f>LOWER(CtryCode)&amp;".distn."&amp;$A231&amp;IF($B231="","","."&amp;$B231)&amp;IF($C231="","",".dec."&amp;$C231)&amp;"."&amp;X$5</f>
        <v>egy.distn.bsh.ret.dec.urb.2</v>
      </c>
      <c r="Y231" s="208">
        <f>INDEX(DHHVal,MATCH(CtryCode&amp;".distn.bsh."&amp;Y$10&amp;$E231&amp;Y$9&amp;Y$11,DHHKey,0),MATCH($D231,DHHVar,0))</f>
        <v>7.602593254063746</v>
      </c>
      <c r="Z231" s="203">
        <f>INDEX(DHHVal,MATCH(CtryCode&amp;".distn.bsh."&amp;Z$10&amp;$E231&amp;Z$9&amp;Z$11,DHHKey,0),MATCH($D231,DHHVar,0))</f>
        <v>8.050482691733727</v>
      </c>
      <c r="AA231" s="203">
        <f>INDEX(DHHVal,MATCH(CtryCode&amp;".distn.bsh."&amp;AA$10&amp;$E231&amp;AA$9&amp;AA$11,DHHKey,0),MATCH($D231,DHHVar,0))</f>
        <v>7.297287178777459</v>
      </c>
      <c r="AB231" s="203">
        <f>INDEX(DHHVal,MATCH(CtryCode&amp;".distn.bsh."&amp;AB$10&amp;$E231&amp;AB$9&amp;AB$11,DHHKey,0),MATCH($D231,DHHVar,0))</f>
        <v>7.634982134715038</v>
      </c>
      <c r="AC231" s="203">
        <f>INDEX(DHHVal,MATCH(CtryCode&amp;".distn.bsh."&amp;AC$10&amp;$E231&amp;AC$9&amp;AC$11,DHHKey,0),MATCH($D231,DHHVar,0))</f>
        <v>7.388859087346549</v>
      </c>
      <c r="AD231" s="203">
        <f>INDEX(DHHVal,MATCH(CtryCode&amp;".distn.bsh."&amp;AD$10&amp;$E231&amp;AD$9&amp;AD$11,DHHKey,0),MATCH($D231,DHHVar,0))</f>
        <v>7.593032399479918</v>
      </c>
      <c r="AE231" s="203">
        <f>INDEX(DHHVal,MATCH(CtryCode&amp;".distn.bsh."&amp;AE$10&amp;$E231&amp;AE$9&amp;AE$11,DHHKey,0),MATCH($D231,DHHVar,0))</f>
        <v>8.278101967338477</v>
      </c>
      <c r="AF231" s="203">
        <f>INDEX(DHHVal,MATCH(CtryCode&amp;".distn.bsh."&amp;AF$10&amp;$E231&amp;AF$9&amp;AF$11,DHHKey,0),MATCH($D231,DHHVar,0))</f>
        <v>7.858132312629517</v>
      </c>
      <c r="AG231" s="203">
        <f>INDEX(DHHVal,MATCH(CtryCode&amp;".distn.bsh."&amp;AG$10&amp;$E231&amp;AG$9&amp;AG$11,DHHKey,0),MATCH($D231,DHHVar,0))</f>
        <v>7.809472263552117</v>
      </c>
      <c r="AH231" s="203">
        <f>INDEX(DHHVal,MATCH(CtryCode&amp;".distn.bsh."&amp;AH$10&amp;$E231&amp;AH$9&amp;AH$11,DHHKey,0),MATCH($D231,DHHVar,0))</f>
        <v>8.563572861649023</v>
      </c>
      <c r="AI231" s="203">
        <f>INDEX(DHHVal,MATCH(CtryCode&amp;".distn.bsh."&amp;AI$10&amp;$E231&amp;AI$9&amp;AI$11,DHHKey,0),MATCH($D231,DHHVar,0))</f>
        <v>7.97314257556411</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0.5558793991676326</v>
      </c>
      <c r="M232" s="203">
        <f>INDEX(DHHVal,MATCH(CtryCode&amp;".distn.bsh."&amp;M$10&amp;$E232&amp;M$9&amp;M$11,DHHKey,0),MATCH($D232,DHHVar,0))</f>
        <v>0.4826238173688837</v>
      </c>
      <c r="N232" s="203">
        <f>INDEX(DHHVal,MATCH(CtryCode&amp;".distn.bsh."&amp;N$10&amp;$E232&amp;N$9&amp;N$11,DHHKey,0),MATCH($D232,DHHVar,0))</f>
        <v>0.3318845419552245</v>
      </c>
      <c r="O232" s="203">
        <f>INDEX(DHHVal,MATCH(CtryCode&amp;".distn.bsh."&amp;O$10&amp;$E232&amp;O$9&amp;O$11,DHHKey,0),MATCH($D232,DHHVar,0))</f>
        <v>0.2796382758003821</v>
      </c>
      <c r="P232" s="203">
        <f>INDEX(DHHVal,MATCH(CtryCode&amp;".distn.bsh."&amp;P$10&amp;$E232&amp;P$9&amp;P$11,DHHKey,0),MATCH($D232,DHHVar,0))</f>
        <v>0.3124178714326925</v>
      </c>
      <c r="Q232" s="203">
        <f>INDEX(DHHVal,MATCH(CtryCode&amp;".distn.bsh."&amp;Q$10&amp;$E232&amp;Q$9&amp;Q$11,DHHKey,0),MATCH($D232,DHHVar,0))</f>
        <v>0.4844005751590944</v>
      </c>
      <c r="R232" s="203">
        <f>INDEX(DHHVal,MATCH(CtryCode&amp;".distn.bsh."&amp;R$10&amp;$E232&amp;R$9&amp;R$11,DHHKey,0),MATCH($D232,DHHVar,0))</f>
        <v>0.5394054899643626</v>
      </c>
      <c r="S232" s="203">
        <f>INDEX(DHHVal,MATCH(CtryCode&amp;".distn.bsh."&amp;S$10&amp;$E232&amp;S$9&amp;S$11,DHHKey,0),MATCH($D232,DHHVar,0))</f>
        <v>0.6289289840687433</v>
      </c>
      <c r="T232" s="203">
        <f>INDEX(DHHVal,MATCH(CtryCode&amp;".distn.bsh."&amp;T$10&amp;$E232&amp;T$9&amp;T$11,DHHKey,0),MATCH($D232,DHHVar,0))</f>
        <v>0.649497518718396</v>
      </c>
      <c r="U232" s="203">
        <f>INDEX(DHHVal,MATCH(CtryCode&amp;".distn.bsh."&amp;U$10&amp;$E232&amp;U$9&amp;U$11,DHHKey,0),MATCH($D232,DHHVar,0))</f>
        <v>0.6228843863914955</v>
      </c>
      <c r="V232" s="203">
        <f>INDEX(DHHVal,MATCH(CtryCode&amp;".distn.bsh."&amp;V$10&amp;$E232&amp;V$9&amp;V$11,DHHKey,0),MATCH($D232,DHHVar,0))</f>
        <v>0.9819556324226685</v>
      </c>
      <c r="W232" s="207" t="str">
        <f>IF(X$5=K$5,SUM(Y232:AI232)-SUM(L232:V232),"")</f>
        <v/>
      </c>
      <c r="X232" s="9" t="str">
        <f>LOWER(CtryCode)&amp;".distn."&amp;$A232&amp;IF($B232="","","."&amp;$B232)&amp;IF($C232="","",".dec."&amp;$C232)&amp;"."&amp;X$5</f>
        <v>egy.distn.bsh.teq.dec.urb.2</v>
      </c>
      <c r="Y232" s="208">
        <f>INDEX(DHHVal,MATCH(CtryCode&amp;".distn.bsh."&amp;Y$10&amp;$E232&amp;Y$9&amp;Y$11,DHHKey,0),MATCH($D232,DHHVar,0))</f>
        <v>0.5558793991676326</v>
      </c>
      <c r="Z232" s="203">
        <f>INDEX(DHHVal,MATCH(CtryCode&amp;".distn.bsh."&amp;Z$10&amp;$E232&amp;Z$9&amp;Z$11,DHHKey,0),MATCH($D232,DHHVar,0))</f>
        <v>0.4826238173688837</v>
      </c>
      <c r="AA232" s="203">
        <f>INDEX(DHHVal,MATCH(CtryCode&amp;".distn.bsh."&amp;AA$10&amp;$E232&amp;AA$9&amp;AA$11,DHHKey,0),MATCH($D232,DHHVar,0))</f>
        <v>0.3318845419552245</v>
      </c>
      <c r="AB232" s="203">
        <f>INDEX(DHHVal,MATCH(CtryCode&amp;".distn.bsh."&amp;AB$10&amp;$E232&amp;AB$9&amp;AB$11,DHHKey,0),MATCH($D232,DHHVar,0))</f>
        <v>0.2796382758003821</v>
      </c>
      <c r="AC232" s="203">
        <f>INDEX(DHHVal,MATCH(CtryCode&amp;".distn.bsh."&amp;AC$10&amp;$E232&amp;AC$9&amp;AC$11,DHHKey,0),MATCH($D232,DHHVar,0))</f>
        <v>0.3124178714326925</v>
      </c>
      <c r="AD232" s="203">
        <f>INDEX(DHHVal,MATCH(CtryCode&amp;".distn.bsh."&amp;AD$10&amp;$E232&amp;AD$9&amp;AD$11,DHHKey,0),MATCH($D232,DHHVar,0))</f>
        <v>0.4844005751590944</v>
      </c>
      <c r="AE232" s="203">
        <f>INDEX(DHHVal,MATCH(CtryCode&amp;".distn.bsh."&amp;AE$10&amp;$E232&amp;AE$9&amp;AE$11,DHHKey,0),MATCH($D232,DHHVar,0))</f>
        <v>0.5394054899643626</v>
      </c>
      <c r="AF232" s="203">
        <f>INDEX(DHHVal,MATCH(CtryCode&amp;".distn.bsh."&amp;AF$10&amp;$E232&amp;AF$9&amp;AF$11,DHHKey,0),MATCH($D232,DHHVar,0))</f>
        <v>0.6289289840687433</v>
      </c>
      <c r="AG232" s="203">
        <f>INDEX(DHHVal,MATCH(CtryCode&amp;".distn.bsh."&amp;AG$10&amp;$E232&amp;AG$9&amp;AG$11,DHHKey,0),MATCH($D232,DHHVar,0))</f>
        <v>0.649497518718396</v>
      </c>
      <c r="AH232" s="203">
        <f>INDEX(DHHVal,MATCH(CtryCode&amp;".distn.bsh."&amp;AH$10&amp;$E232&amp;AH$9&amp;AH$11,DHHKey,0),MATCH($D232,DHHVar,0))</f>
        <v>0.6228843863914955</v>
      </c>
      <c r="AI232" s="203">
        <f>INDEX(DHHVal,MATCH(CtryCode&amp;".distn.bsh."&amp;AI$10&amp;$E232&amp;AI$9&amp;AI$11,DHHKey,0),MATCH($D232,DHHVar,0))</f>
        <v>0.9819556324226685</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5.345932721715458</v>
      </c>
      <c r="M233" s="203">
        <f>INDEX(DHHVal,MATCH(CtryCode&amp;".distn.bsh."&amp;M$10&amp;$E233&amp;M$9&amp;M$11,DHHKey,0),MATCH($D233,DHHVar,0))</f>
        <v>5.453473711416941</v>
      </c>
      <c r="N233" s="203">
        <f>INDEX(DHHVal,MATCH(CtryCode&amp;".distn.bsh."&amp;N$10&amp;$E233&amp;N$9&amp;N$11,DHHKey,0),MATCH($D233,DHHVar,0))</f>
        <v>5.298752165750614</v>
      </c>
      <c r="O233" s="203">
        <f>INDEX(DHHVal,MATCH(CtryCode&amp;".distn.bsh."&amp;O$10&amp;$E233&amp;O$9&amp;O$11,DHHKey,0),MATCH($D233,DHHVar,0))</f>
        <v>5.402066902549256</v>
      </c>
      <c r="P233" s="203">
        <f>INDEX(DHHVal,MATCH(CtryCode&amp;".distn.bsh."&amp;P$10&amp;$E233&amp;P$9&amp;P$11,DHHKey,0),MATCH($D233,DHHVar,0))</f>
        <v>5.56174321840419</v>
      </c>
      <c r="Q233" s="203">
        <f>INDEX(DHHVal,MATCH(CtryCode&amp;".distn.bsh."&amp;Q$10&amp;$E233&amp;Q$9&amp;Q$11,DHHKey,0),MATCH($D233,DHHVar,0))</f>
        <v>5.709372994583853</v>
      </c>
      <c r="R233" s="203">
        <f>INDEX(DHHVal,MATCH(CtryCode&amp;".distn.bsh."&amp;R$10&amp;$E233&amp;R$9&amp;R$11,DHHKey,0),MATCH($D233,DHHVar,0))</f>
        <v>5.770748024595594</v>
      </c>
      <c r="S233" s="203">
        <f>INDEX(DHHVal,MATCH(CtryCode&amp;".distn.bsh."&amp;S$10&amp;$E233&amp;S$9&amp;S$11,DHHKey,0),MATCH($D233,DHHVar,0))</f>
        <v>5.00252188246222</v>
      </c>
      <c r="T233" s="203">
        <f>INDEX(DHHVal,MATCH(CtryCode&amp;".distn.bsh."&amp;T$10&amp;$E233&amp;T$9&amp;T$11,DHHKey,0),MATCH($D233,DHHVar,0))</f>
        <v>5.44372524733314</v>
      </c>
      <c r="U233" s="203">
        <f>INDEX(DHHVal,MATCH(CtryCode&amp;".distn.bsh."&amp;U$10&amp;$E233&amp;U$9&amp;U$11,DHHKey,0),MATCH($D233,DHHVar,0))</f>
        <v>4.872865590819524</v>
      </c>
      <c r="V233" s="203">
        <f>INDEX(DHHVal,MATCH(CtryCode&amp;".distn.bsh."&amp;V$10&amp;$E233&amp;V$9&amp;V$11,DHHKey,0),MATCH($D233,DHHVar,0))</f>
        <v>4.464739297593931</v>
      </c>
      <c r="W233" s="207" t="str">
        <f>IF(X$5=K$5,SUM(Y233:AI233)-SUM(L233:V233),"")</f>
        <v/>
      </c>
      <c r="X233" s="9" t="str">
        <f>LOWER(CtryCode)&amp;".distn."&amp;$A233&amp;IF($B233="","","."&amp;$B233)&amp;IF($C233="","",".dec."&amp;$C233)&amp;"."&amp;X$5</f>
        <v>egy.distn.bsh.tpu.dec.urb.2</v>
      </c>
      <c r="Y233" s="208">
        <f>INDEX(DHHVal,MATCH(CtryCode&amp;".distn.bsh."&amp;Y$10&amp;$E233&amp;Y$9&amp;Y$11,DHHKey,0),MATCH($D233,DHHVar,0))</f>
        <v>5.345932721715458</v>
      </c>
      <c r="Z233" s="203">
        <f>INDEX(DHHVal,MATCH(CtryCode&amp;".distn.bsh."&amp;Z$10&amp;$E233&amp;Z$9&amp;Z$11,DHHKey,0),MATCH($D233,DHHVar,0))</f>
        <v>5.453473711416941</v>
      </c>
      <c r="AA233" s="203">
        <f>INDEX(DHHVal,MATCH(CtryCode&amp;".distn.bsh."&amp;AA$10&amp;$E233&amp;AA$9&amp;AA$11,DHHKey,0),MATCH($D233,DHHVar,0))</f>
        <v>5.298752165750614</v>
      </c>
      <c r="AB233" s="203">
        <f>INDEX(DHHVal,MATCH(CtryCode&amp;".distn.bsh."&amp;AB$10&amp;$E233&amp;AB$9&amp;AB$11,DHHKey,0),MATCH($D233,DHHVar,0))</f>
        <v>5.402066902549256</v>
      </c>
      <c r="AC233" s="203">
        <f>INDEX(DHHVal,MATCH(CtryCode&amp;".distn.bsh."&amp;AC$10&amp;$E233&amp;AC$9&amp;AC$11,DHHKey,0),MATCH($D233,DHHVar,0))</f>
        <v>5.56174321840419</v>
      </c>
      <c r="AD233" s="203">
        <f>INDEX(DHHVal,MATCH(CtryCode&amp;".distn.bsh."&amp;AD$10&amp;$E233&amp;AD$9&amp;AD$11,DHHKey,0),MATCH($D233,DHHVar,0))</f>
        <v>5.709372994583853</v>
      </c>
      <c r="AE233" s="203">
        <f>INDEX(DHHVal,MATCH(CtryCode&amp;".distn.bsh."&amp;AE$10&amp;$E233&amp;AE$9&amp;AE$11,DHHKey,0),MATCH($D233,DHHVar,0))</f>
        <v>5.770748024595594</v>
      </c>
      <c r="AF233" s="203">
        <f>INDEX(DHHVal,MATCH(CtryCode&amp;".distn.bsh."&amp;AF$10&amp;$E233&amp;AF$9&amp;AF$11,DHHKey,0),MATCH($D233,DHHVar,0))</f>
        <v>5.00252188246222</v>
      </c>
      <c r="AG233" s="203">
        <f>INDEX(DHHVal,MATCH(CtryCode&amp;".distn.bsh."&amp;AG$10&amp;$E233&amp;AG$9&amp;AG$11,DHHKey,0),MATCH($D233,DHHVar,0))</f>
        <v>5.44372524733314</v>
      </c>
      <c r="AH233" s="203">
        <f>INDEX(DHHVal,MATCH(CtryCode&amp;".distn.bsh."&amp;AH$10&amp;$E233&amp;AH$9&amp;AH$11,DHHKey,0),MATCH($D233,DHHVar,0))</f>
        <v>4.872865590819524</v>
      </c>
      <c r="AI233" s="203">
        <f>INDEX(DHHVal,MATCH(CtryCode&amp;".distn.bsh."&amp;AI$10&amp;$E233&amp;AI$9&amp;AI$11,DHHKey,0),MATCH($D233,DHHVar,0))</f>
        <v>4.464739297593931</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3.722971704224237</v>
      </c>
      <c r="M237" s="203">
        <f>INDEX(DHHVal,MATCH(CtryCode&amp;".distn.bsh."&amp;M$10&amp;$E237&amp;M$9&amp;M$11,DHHKey,0),MATCH($D237,DHHVar,0))</f>
        <v>3.867463341514283</v>
      </c>
      <c r="N237" s="203">
        <f>INDEX(DHHVal,MATCH(CtryCode&amp;".distn.bsh."&amp;N$10&amp;$E237&amp;N$9&amp;N$11,DHHKey,0),MATCH($D237,DHHVar,0))</f>
        <v>3.591988846398894</v>
      </c>
      <c r="O237" s="203">
        <f>INDEX(DHHVal,MATCH(CtryCode&amp;".distn.bsh."&amp;O$10&amp;$E237&amp;O$9&amp;O$11,DHHKey,0),MATCH($D237,DHHVar,0))</f>
        <v>3.197052444148484</v>
      </c>
      <c r="P237" s="203">
        <f>INDEX(DHHVal,MATCH(CtryCode&amp;".distn.bsh."&amp;P$10&amp;$E237&amp;P$9&amp;P$11,DHHKey,0),MATCH($D237,DHHVar,0))</f>
        <v>3.322595810946034</v>
      </c>
      <c r="Q237" s="203">
        <f>INDEX(DHHVal,MATCH(CtryCode&amp;".distn.bsh."&amp;Q$10&amp;$E237&amp;Q$9&amp;Q$11,DHHKey,0),MATCH($D237,DHHVar,0))</f>
        <v>3.263704457931803</v>
      </c>
      <c r="R237" s="203">
        <f>INDEX(DHHVal,MATCH(CtryCode&amp;".distn.bsh."&amp;R$10&amp;$E237&amp;R$9&amp;R$11,DHHKey,0),MATCH($D237,DHHVar,0))</f>
        <v>3.514304313962979</v>
      </c>
      <c r="S237" s="203">
        <f>INDEX(DHHVal,MATCH(CtryCode&amp;".distn.bsh."&amp;S$10&amp;$E237&amp;S$9&amp;S$11,DHHKey,0),MATCH($D237,DHHVar,0))</f>
        <v>3.172059660006232</v>
      </c>
      <c r="T237" s="203">
        <f>INDEX(DHHVal,MATCH(CtryCode&amp;".distn.bsh."&amp;T$10&amp;$E237&amp;T$9&amp;T$11,DHHKey,0),MATCH($D237,DHHVar,0))</f>
        <v>3.342433409705069</v>
      </c>
      <c r="U237" s="203">
        <f>INDEX(DHHVal,MATCH(CtryCode&amp;".distn.bsh."&amp;U$10&amp;$E237&amp;U$9&amp;U$11,DHHKey,0),MATCH($D237,DHHVar,0))</f>
        <v>3.410669087922874</v>
      </c>
      <c r="V237" s="203">
        <f>INDEX(DHHVal,MATCH(CtryCode&amp;".distn.bsh."&amp;V$10&amp;$E237&amp;V$9&amp;V$11,DHHKey,0),MATCH($D237,DHHVar,0))</f>
        <v>3.949383935315841</v>
      </c>
      <c r="W237" s="207" t="str">
        <f>IF(X$5=K$5,SUM(Y237:AI237)-SUM(L237:V237),"")</f>
        <v/>
      </c>
      <c r="X237" s="9" t="str">
        <f>LOWER(CtryCode)&amp;".distn."&amp;$A237&amp;IF($B237="","","."&amp;$B237)&amp;IF($C237="","",".dec."&amp;$C237)&amp;"."&amp;X$5</f>
        <v>egy.distn.bsh.ely.dec.rur.2</v>
      </c>
      <c r="Y237" s="208">
        <f>INDEX(DHHVal,MATCH(CtryCode&amp;".distn.bsh."&amp;Y$10&amp;$E237&amp;Y$9&amp;Y$11,DHHKey,0),MATCH($D237,DHHVar,0))</f>
        <v>3.722971704224237</v>
      </c>
      <c r="Z237" s="203">
        <f>INDEX(DHHVal,MATCH(CtryCode&amp;".distn.bsh."&amp;Z$10&amp;$E237&amp;Z$9&amp;Z$11,DHHKey,0),MATCH($D237,DHHVar,0))</f>
        <v>3.867463341514283</v>
      </c>
      <c r="AA237" s="203">
        <f>INDEX(DHHVal,MATCH(CtryCode&amp;".distn.bsh."&amp;AA$10&amp;$E237&amp;AA$9&amp;AA$11,DHHKey,0),MATCH($D237,DHHVar,0))</f>
        <v>3.591988846398894</v>
      </c>
      <c r="AB237" s="203">
        <f>INDEX(DHHVal,MATCH(CtryCode&amp;".distn.bsh."&amp;AB$10&amp;$E237&amp;AB$9&amp;AB$11,DHHKey,0),MATCH($D237,DHHVar,0))</f>
        <v>3.197052444148484</v>
      </c>
      <c r="AC237" s="203">
        <f>INDEX(DHHVal,MATCH(CtryCode&amp;".distn.bsh."&amp;AC$10&amp;$E237&amp;AC$9&amp;AC$11,DHHKey,0),MATCH($D237,DHHVar,0))</f>
        <v>3.322595810946034</v>
      </c>
      <c r="AD237" s="203">
        <f>INDEX(DHHVal,MATCH(CtryCode&amp;".distn.bsh."&amp;AD$10&amp;$E237&amp;AD$9&amp;AD$11,DHHKey,0),MATCH($D237,DHHVar,0))</f>
        <v>3.263704457931803</v>
      </c>
      <c r="AE237" s="203">
        <f>INDEX(DHHVal,MATCH(CtryCode&amp;".distn.bsh."&amp;AE$10&amp;$E237&amp;AE$9&amp;AE$11,DHHKey,0),MATCH($D237,DHHVar,0))</f>
        <v>3.514304313962979</v>
      </c>
      <c r="AF237" s="203">
        <f>INDEX(DHHVal,MATCH(CtryCode&amp;".distn.bsh."&amp;AF$10&amp;$E237&amp;AF$9&amp;AF$11,DHHKey,0),MATCH($D237,DHHVar,0))</f>
        <v>3.172059660006232</v>
      </c>
      <c r="AG237" s="203">
        <f>INDEX(DHHVal,MATCH(CtryCode&amp;".distn.bsh."&amp;AG$10&amp;$E237&amp;AG$9&amp;AG$11,DHHKey,0),MATCH($D237,DHHVar,0))</f>
        <v>3.342433409705069</v>
      </c>
      <c r="AH237" s="203">
        <f>INDEX(DHHVal,MATCH(CtryCode&amp;".distn.bsh."&amp;AH$10&amp;$E237&amp;AH$9&amp;AH$11,DHHKey,0),MATCH($D237,DHHVar,0))</f>
        <v>3.410669087922874</v>
      </c>
      <c r="AI237" s="203">
        <f>INDEX(DHHVal,MATCH(CtryCode&amp;".distn.bsh."&amp;AI$10&amp;$E237&amp;AI$9&amp;AI$11,DHHKey,0),MATCH($D237,DHHVar,0))</f>
        <v>3.949383935315841</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0.06048503101918802</v>
      </c>
      <c r="M238" s="203">
        <f>INDEX(DHHVal,MATCH(CtryCode&amp;".distn.bsh."&amp;M$10&amp;$E238&amp;M$9&amp;M$11,DHHKey,0),MATCH($D238,DHHVar,0))</f>
        <v>0.04944062147035148</v>
      </c>
      <c r="N238" s="203">
        <f>INDEX(DHHVal,MATCH(CtryCode&amp;".distn.bsh."&amp;N$10&amp;$E238&amp;N$9&amp;N$11,DHHKey,0),MATCH($D238,DHHVar,0))</f>
        <v>0.06623382352392303</v>
      </c>
      <c r="O238" s="203">
        <f>INDEX(DHHVal,MATCH(CtryCode&amp;".distn.bsh."&amp;O$10&amp;$E238&amp;O$9&amp;O$11,DHHKey,0),MATCH($D238,DHHVar,0))</f>
        <v>0.07055568294267385</v>
      </c>
      <c r="P238" s="203">
        <f>INDEX(DHHVal,MATCH(CtryCode&amp;".distn.bsh."&amp;P$10&amp;$E238&amp;P$9&amp;P$11,DHHKey,0),MATCH($D238,DHHVar,0))</f>
        <v>0.06137762731811509</v>
      </c>
      <c r="Q238" s="203">
        <f>INDEX(DHHVal,MATCH(CtryCode&amp;".distn.bsh."&amp;Q$10&amp;$E238&amp;Q$9&amp;Q$11,DHHKey,0),MATCH($D238,DHHVar,0))</f>
        <v>0.06734831964254501</v>
      </c>
      <c r="R238" s="203">
        <f>INDEX(DHHVal,MATCH(CtryCode&amp;".distn.bsh."&amp;R$10&amp;$E238&amp;R$9&amp;R$11,DHHKey,0),MATCH($D238,DHHVar,0))</f>
        <v>0.0685397927184544</v>
      </c>
      <c r="S238" s="203">
        <f>INDEX(DHHVal,MATCH(CtryCode&amp;".distn.bsh."&amp;S$10&amp;$E238&amp;S$9&amp;S$11,DHHKey,0),MATCH($D238,DHHVar,0))</f>
        <v>0.0728758852755465</v>
      </c>
      <c r="T238" s="203">
        <f>INDEX(DHHVal,MATCH(CtryCode&amp;".distn.bsh."&amp;T$10&amp;$E238&amp;T$9&amp;T$11,DHHKey,0),MATCH($D238,DHHVar,0))</f>
        <v>0.08091666072106744</v>
      </c>
      <c r="U238" s="203">
        <f>INDEX(DHHVal,MATCH(CtryCode&amp;".distn.bsh."&amp;U$10&amp;$E238&amp;U$9&amp;U$11,DHHKey,0),MATCH($D238,DHHVar,0))</f>
        <v>0.06013406157575685</v>
      </c>
      <c r="V238" s="203">
        <f>INDEX(DHHVal,MATCH(CtryCode&amp;".distn.bsh."&amp;V$10&amp;$E238&amp;V$9&amp;V$11,DHHKey,0),MATCH($D238,DHHVar,0))</f>
        <v>0.06076379107470515</v>
      </c>
      <c r="W238" s="207" t="str">
        <f>IF(X$5=K$5,SUM(Y238:AI238)-SUM(L238:V238),"")</f>
        <v/>
      </c>
      <c r="X238" s="9" t="str">
        <f>LOWER(CtryCode)&amp;".distn."&amp;$A238&amp;IF($B238="","","."&amp;$B238)&amp;IF($C238="","",".dec."&amp;$C238)&amp;"."&amp;X$5</f>
        <v>egy.distn.bsh.nga.dec.rur.2</v>
      </c>
      <c r="Y238" s="208">
        <f>INDEX(DHHVal,MATCH(CtryCode&amp;".distn.bsh."&amp;Y$10&amp;$E238&amp;Y$9&amp;Y$11,DHHKey,0),MATCH($D238,DHHVar,0))</f>
        <v>0.06048503101918802</v>
      </c>
      <c r="Z238" s="203">
        <f>INDEX(DHHVal,MATCH(CtryCode&amp;".distn.bsh."&amp;Z$10&amp;$E238&amp;Z$9&amp;Z$11,DHHKey,0),MATCH($D238,DHHVar,0))</f>
        <v>0.04944062147035148</v>
      </c>
      <c r="AA238" s="203">
        <f>INDEX(DHHVal,MATCH(CtryCode&amp;".distn.bsh."&amp;AA$10&amp;$E238&amp;AA$9&amp;AA$11,DHHKey,0),MATCH($D238,DHHVar,0))</f>
        <v>0.06623382352392303</v>
      </c>
      <c r="AB238" s="203">
        <f>INDEX(DHHVal,MATCH(CtryCode&amp;".distn.bsh."&amp;AB$10&amp;$E238&amp;AB$9&amp;AB$11,DHHKey,0),MATCH($D238,DHHVar,0))</f>
        <v>0.07055568294267385</v>
      </c>
      <c r="AC238" s="203">
        <f>INDEX(DHHVal,MATCH(CtryCode&amp;".distn.bsh."&amp;AC$10&amp;$E238&amp;AC$9&amp;AC$11,DHHKey,0),MATCH($D238,DHHVar,0))</f>
        <v>0.06137762731811509</v>
      </c>
      <c r="AD238" s="203">
        <f>INDEX(DHHVal,MATCH(CtryCode&amp;".distn.bsh."&amp;AD$10&amp;$E238&amp;AD$9&amp;AD$11,DHHKey,0),MATCH($D238,DHHVar,0))</f>
        <v>0.06734831964254501</v>
      </c>
      <c r="AE238" s="203">
        <f>INDEX(DHHVal,MATCH(CtryCode&amp;".distn.bsh."&amp;AE$10&amp;$E238&amp;AE$9&amp;AE$11,DHHKey,0),MATCH($D238,DHHVar,0))</f>
        <v>0.0685397927184544</v>
      </c>
      <c r="AF238" s="203">
        <f>INDEX(DHHVal,MATCH(CtryCode&amp;".distn.bsh."&amp;AF$10&amp;$E238&amp;AF$9&amp;AF$11,DHHKey,0),MATCH($D238,DHHVar,0))</f>
        <v>0.0728758852755465</v>
      </c>
      <c r="AG238" s="203">
        <f>INDEX(DHHVal,MATCH(CtryCode&amp;".distn.bsh."&amp;AG$10&amp;$E238&amp;AG$9&amp;AG$11,DHHKey,0),MATCH($D238,DHHVar,0))</f>
        <v>0.08091666072106744</v>
      </c>
      <c r="AH238" s="203">
        <f>INDEX(DHHVal,MATCH(CtryCode&amp;".distn.bsh."&amp;AH$10&amp;$E238&amp;AH$9&amp;AH$11,DHHKey,0),MATCH($D238,DHHVar,0))</f>
        <v>0.06013406157575685</v>
      </c>
      <c r="AI238" s="203">
        <f>INDEX(DHHVal,MATCH(CtryCode&amp;".distn.bsh."&amp;AI$10&amp;$E238&amp;AI$9&amp;AI$11,DHHKey,0),MATCH($D238,DHHVar,0))</f>
        <v>0.06076379107470515</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0.125545193193915</v>
      </c>
      <c r="M239" s="203">
        <f>INDEX(DHHVal,MATCH(CtryCode&amp;".distn.bsh."&amp;M$10&amp;$E239&amp;M$9&amp;M$11,DHHKey,0),MATCH($D239,DHHVar,0))</f>
        <v>0.0954658668812858</v>
      </c>
      <c r="N239" s="203">
        <f>INDEX(DHHVal,MATCH(CtryCode&amp;".distn.bsh."&amp;N$10&amp;$E239&amp;N$9&amp;N$11,DHHKey,0),MATCH($D239,DHHVar,0))</f>
        <v>0.1046386823851101</v>
      </c>
      <c r="O239" s="203">
        <f>INDEX(DHHVal,MATCH(CtryCode&amp;".distn.bsh."&amp;O$10&amp;$E239&amp;O$9&amp;O$11,DHHKey,0),MATCH($D239,DHHVar,0))</f>
        <v>0.1220848323878889</v>
      </c>
      <c r="P239" s="203">
        <f>INDEX(DHHVal,MATCH(CtryCode&amp;".distn.bsh."&amp;P$10&amp;$E239&amp;P$9&amp;P$11,DHHKey,0),MATCH($D239,DHHVar,0))</f>
        <v>0.1499945772592889</v>
      </c>
      <c r="Q239" s="203">
        <f>INDEX(DHHVal,MATCH(CtryCode&amp;".distn.bsh."&amp;Q$10&amp;$E239&amp;Q$9&amp;Q$11,DHHKey,0),MATCH($D239,DHHVar,0))</f>
        <v>0.1141126506102825</v>
      </c>
      <c r="R239" s="203">
        <f>INDEX(DHHVal,MATCH(CtryCode&amp;".distn.bsh."&amp;R$10&amp;$E239&amp;R$9&amp;R$11,DHHKey,0),MATCH($D239,DHHVar,0))</f>
        <v>0.1447447949277801</v>
      </c>
      <c r="S239" s="203">
        <f>INDEX(DHHVal,MATCH(CtryCode&amp;".distn.bsh."&amp;S$10&amp;$E239&amp;S$9&amp;S$11,DHHKey,0),MATCH($D239,DHHVar,0))</f>
        <v>0.1389675588726499</v>
      </c>
      <c r="T239" s="203">
        <f>INDEX(DHHVal,MATCH(CtryCode&amp;".distn.bsh."&amp;T$10&amp;$E239&amp;T$9&amp;T$11,DHHKey,0),MATCH($D239,DHHVar,0))</f>
        <v>0.1512495690405913</v>
      </c>
      <c r="U239" s="203">
        <f>INDEX(DHHVal,MATCH(CtryCode&amp;".distn.bsh."&amp;U$10&amp;$E239&amp;U$9&amp;U$11,DHHKey,0),MATCH($D239,DHHVar,0))</f>
        <v>0.1560199706149037</v>
      </c>
      <c r="V239" s="203">
        <f>INDEX(DHHVal,MATCH(CtryCode&amp;".distn.bsh."&amp;V$10&amp;$E239&amp;V$9&amp;V$11,DHHKey,0),MATCH($D239,DHHVar,0))</f>
        <v>0.1309022859293773</v>
      </c>
      <c r="W239" s="207" t="str">
        <f>IF(X$5=K$5,SUM(Y239:AI239)-SUM(L239:V239),"")</f>
        <v/>
      </c>
      <c r="X239" s="9" t="str">
        <f>LOWER(CtryCode)&amp;".distn."&amp;$A239&amp;IF($B239="","","."&amp;$B239)&amp;IF($C239="","",".dec."&amp;$C239)&amp;"."&amp;X$5</f>
        <v>egy.distn.bsh.oil.dec.rur.2</v>
      </c>
      <c r="Y239" s="208">
        <f>INDEX(DHHVal,MATCH(CtryCode&amp;".distn.bsh."&amp;Y$10&amp;$E239&amp;Y$9&amp;Y$11,DHHKey,0),MATCH($D239,DHHVar,0))</f>
        <v>0.125545193193915</v>
      </c>
      <c r="Z239" s="203">
        <f>INDEX(DHHVal,MATCH(CtryCode&amp;".distn.bsh."&amp;Z$10&amp;$E239&amp;Z$9&amp;Z$11,DHHKey,0),MATCH($D239,DHHVar,0))</f>
        <v>0.0954658668812858</v>
      </c>
      <c r="AA239" s="203">
        <f>INDEX(DHHVal,MATCH(CtryCode&amp;".distn.bsh."&amp;AA$10&amp;$E239&amp;AA$9&amp;AA$11,DHHKey,0),MATCH($D239,DHHVar,0))</f>
        <v>0.1046386823851101</v>
      </c>
      <c r="AB239" s="203">
        <f>INDEX(DHHVal,MATCH(CtryCode&amp;".distn.bsh."&amp;AB$10&amp;$E239&amp;AB$9&amp;AB$11,DHHKey,0),MATCH($D239,DHHVar,0))</f>
        <v>0.1220848323878889</v>
      </c>
      <c r="AC239" s="203">
        <f>INDEX(DHHVal,MATCH(CtryCode&amp;".distn.bsh."&amp;AC$10&amp;$E239&amp;AC$9&amp;AC$11,DHHKey,0),MATCH($D239,DHHVar,0))</f>
        <v>0.1499945772592889</v>
      </c>
      <c r="AD239" s="203">
        <f>INDEX(DHHVal,MATCH(CtryCode&amp;".distn.bsh."&amp;AD$10&amp;$E239&amp;AD$9&amp;AD$11,DHHKey,0),MATCH($D239,DHHVar,0))</f>
        <v>0.1141126506102825</v>
      </c>
      <c r="AE239" s="203">
        <f>INDEX(DHHVal,MATCH(CtryCode&amp;".distn.bsh."&amp;AE$10&amp;$E239&amp;AE$9&amp;AE$11,DHHKey,0),MATCH($D239,DHHVar,0))</f>
        <v>0.1447447949277801</v>
      </c>
      <c r="AF239" s="203">
        <f>INDEX(DHHVal,MATCH(CtryCode&amp;".distn.bsh."&amp;AF$10&amp;$E239&amp;AF$9&amp;AF$11,DHHKey,0),MATCH($D239,DHHVar,0))</f>
        <v>0.1389675588726499</v>
      </c>
      <c r="AG239" s="203">
        <f>INDEX(DHHVal,MATCH(CtryCode&amp;".distn.bsh."&amp;AG$10&amp;$E239&amp;AG$9&amp;AG$11,DHHKey,0),MATCH($D239,DHHVar,0))</f>
        <v>0.1512495690405913</v>
      </c>
      <c r="AH239" s="203">
        <f>INDEX(DHHVal,MATCH(CtryCode&amp;".distn.bsh."&amp;AH$10&amp;$E239&amp;AH$9&amp;AH$11,DHHKey,0),MATCH($D239,DHHVar,0))</f>
        <v>0.1560199706149037</v>
      </c>
      <c r="AI239" s="203">
        <f>INDEX(DHHVal,MATCH(CtryCode&amp;".distn.bsh."&amp;AI$10&amp;$E239&amp;AI$9&amp;AI$11,DHHKey,0),MATCH($D239,DHHVar,0))</f>
        <v>0.1309022859293773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0.4554884466998885</v>
      </c>
      <c r="M240" s="203">
        <f>INDEX(DHHVal,MATCH(CtryCode&amp;".distn.bsh."&amp;M$10&amp;$E240&amp;M$9&amp;M$11,DHHKey,0),MATCH($D240,DHHVar,0))</f>
        <v>0.2915665238860788</v>
      </c>
      <c r="N240" s="203">
        <f>INDEX(DHHVal,MATCH(CtryCode&amp;".distn.bsh."&amp;N$10&amp;$E240&amp;N$9&amp;N$11,DHHKey,0),MATCH($D240,DHHVar,0))</f>
        <v>0.3522783865105002</v>
      </c>
      <c r="O240" s="203">
        <f>INDEX(DHHVal,MATCH(CtryCode&amp;".distn.bsh."&amp;O$10&amp;$E240&amp;O$9&amp;O$11,DHHKey,0),MATCH($D240,DHHVar,0))</f>
        <v>0.4305511282743019</v>
      </c>
      <c r="P240" s="203">
        <f>INDEX(DHHVal,MATCH(CtryCode&amp;".distn.bsh."&amp;P$10&amp;$E240&amp;P$9&amp;P$11,DHHKey,0),MATCH($D240,DHHVar,0))</f>
        <v>0.5021903726059321</v>
      </c>
      <c r="Q240" s="203">
        <f>INDEX(DHHVal,MATCH(CtryCode&amp;".distn.bsh."&amp;Q$10&amp;$E240&amp;Q$9&amp;Q$11,DHHKey,0),MATCH($D240,DHHVar,0))</f>
        <v>0.4182961888003599</v>
      </c>
      <c r="R240" s="203">
        <f>INDEX(DHHVal,MATCH(CtryCode&amp;".distn.bsh."&amp;R$10&amp;$E240&amp;R$9&amp;R$11,DHHKey,0),MATCH($D240,DHHVar,0))</f>
        <v>0.499599354680722</v>
      </c>
      <c r="S240" s="203">
        <f>INDEX(DHHVal,MATCH(CtryCode&amp;".distn.bsh."&amp;S$10&amp;$E240&amp;S$9&amp;S$11,DHHKey,0),MATCH($D240,DHHVar,0))</f>
        <v>0.5474447959043053</v>
      </c>
      <c r="T240" s="203">
        <f>INDEX(DHHVal,MATCH(CtryCode&amp;".distn.bsh."&amp;T$10&amp;$E240&amp;T$9&amp;T$11,DHHKey,0),MATCH($D240,DHHVar,0))</f>
        <v>0.6617335873039887</v>
      </c>
      <c r="U240" s="203">
        <f>INDEX(DHHVal,MATCH(CtryCode&amp;".distn.bsh."&amp;U$10&amp;$E240&amp;U$9&amp;U$11,DHHKey,0),MATCH($D240,DHHVar,0))</f>
        <v>0.5748146476947085</v>
      </c>
      <c r="V240" s="203">
        <f>INDEX(DHHVal,MATCH(CtryCode&amp;".distn.bsh."&amp;V$10&amp;$E240&amp;V$9&amp;V$11,DHHKey,0),MATCH($D240,DHHVar,0))</f>
        <v>0.5075134516052643</v>
      </c>
      <c r="W240" s="207" t="str">
        <f>IF(X$5=K$5,SUM(Y240:AI240)-SUM(L240:V240),"")</f>
        <v/>
      </c>
      <c r="X240" s="9" t="str">
        <f>LOWER(CtryCode)&amp;".distn."&amp;$A240&amp;IF($B240="","","."&amp;$B240)&amp;IF($C240="","",".dec."&amp;$C240)&amp;"."&amp;X$5</f>
        <v>egy.distn.bsh.gso.dec.rur.2</v>
      </c>
      <c r="Y240" s="208">
        <f>INDEX(DHHVal,MATCH(CtryCode&amp;".distn.bsh."&amp;Y$10&amp;$E240&amp;Y$9&amp;Y$11,DHHKey,0),MATCH($D240,DHHVar,0))</f>
        <v>0.4554884466998885</v>
      </c>
      <c r="Z240" s="203">
        <f>INDEX(DHHVal,MATCH(CtryCode&amp;".distn.bsh."&amp;Z$10&amp;$E240&amp;Z$9&amp;Z$11,DHHKey,0),MATCH($D240,DHHVar,0))</f>
        <v>0.2915665238860788</v>
      </c>
      <c r="AA240" s="203">
        <f>INDEX(DHHVal,MATCH(CtryCode&amp;".distn.bsh."&amp;AA$10&amp;$E240&amp;AA$9&amp;AA$11,DHHKey,0),MATCH($D240,DHHVar,0))</f>
        <v>0.3522783865105002</v>
      </c>
      <c r="AB240" s="203">
        <f>INDEX(DHHVal,MATCH(CtryCode&amp;".distn.bsh."&amp;AB$10&amp;$E240&amp;AB$9&amp;AB$11,DHHKey,0),MATCH($D240,DHHVar,0))</f>
        <v>0.4305511282743019</v>
      </c>
      <c r="AC240" s="203">
        <f>INDEX(DHHVal,MATCH(CtryCode&amp;".distn.bsh."&amp;AC$10&amp;$E240&amp;AC$9&amp;AC$11,DHHKey,0),MATCH($D240,DHHVar,0))</f>
        <v>0.5021903726059321</v>
      </c>
      <c r="AD240" s="203">
        <f>INDEX(DHHVal,MATCH(CtryCode&amp;".distn.bsh."&amp;AD$10&amp;$E240&amp;AD$9&amp;AD$11,DHHKey,0),MATCH($D240,DHHVar,0))</f>
        <v>0.4182961888003599</v>
      </c>
      <c r="AE240" s="203">
        <f>INDEX(DHHVal,MATCH(CtryCode&amp;".distn.bsh."&amp;AE$10&amp;$E240&amp;AE$9&amp;AE$11,DHHKey,0),MATCH($D240,DHHVar,0))</f>
        <v>0.499599354680722</v>
      </c>
      <c r="AF240" s="203">
        <f>INDEX(DHHVal,MATCH(CtryCode&amp;".distn.bsh."&amp;AF$10&amp;$E240&amp;AF$9&amp;AF$11,DHHKey,0),MATCH($D240,DHHVar,0))</f>
        <v>0.5474447959043053</v>
      </c>
      <c r="AG240" s="203">
        <f>INDEX(DHHVal,MATCH(CtryCode&amp;".distn.bsh."&amp;AG$10&amp;$E240&amp;AG$9&amp;AG$11,DHHKey,0),MATCH($D240,DHHVar,0))</f>
        <v>0.6617335873039887</v>
      </c>
      <c r="AH240" s="203">
        <f>INDEX(DHHVal,MATCH(CtryCode&amp;".distn.bsh."&amp;AH$10&amp;$E240&amp;AH$9&amp;AH$11,DHHKey,0),MATCH($D240,DHHVar,0))</f>
        <v>0.5748146476947085</v>
      </c>
      <c r="AI240" s="203">
        <f>INDEX(DHHVal,MATCH(CtryCode&amp;".distn.bsh."&amp;AI$10&amp;$E240&amp;AI$9&amp;AI$11,DHHKey,0),MATCH($D240,DHHVar,0))</f>
        <v>0.5075134516052643</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4.200346815603528e-05</v>
      </c>
      <c r="M242" s="203">
        <f>INDEX(DHHVal,MATCH(CtryCode&amp;".distn.bsh."&amp;M$10&amp;$E242&amp;M$9&amp;M$11,DHHKey,0),MATCH($D242,DHHVar,0))</f>
        <v>3.289626598349788e-05</v>
      </c>
      <c r="N242" s="203">
        <f>INDEX(DHHVal,MATCH(CtryCode&amp;".distn.bsh."&amp;N$10&amp;$E242&amp;N$9&amp;N$11,DHHKey,0),MATCH($D242,DHHVar,0))</f>
        <v>0.0</v>
      </c>
      <c r="O242" s="203">
        <f>INDEX(DHHVal,MATCH(CtryCode&amp;".distn.bsh."&amp;O$10&amp;$E242&amp;O$9&amp;O$11,DHHKey,0),MATCH($D242,DHHVar,0))</f>
        <v>2.218534492813698e-05</v>
      </c>
      <c r="P242" s="203">
        <f>INDEX(DHHVal,MATCH(CtryCode&amp;".distn.bsh."&amp;P$10&amp;$E242&amp;P$9&amp;P$11,DHHKey,0),MATCH($D242,DHHVar,0))</f>
        <v>0.0</v>
      </c>
      <c r="Q242" s="203">
        <f>INDEX(DHHVal,MATCH(CtryCode&amp;".distn.bsh."&amp;Q$10&amp;$E242&amp;Q$9&amp;Q$11,DHHKey,0),MATCH($D242,DHHVar,0))</f>
        <v>0.0001168976601605742</v>
      </c>
      <c r="R242" s="203">
        <f>INDEX(DHHVal,MATCH(CtryCode&amp;".distn.bsh."&amp;R$10&amp;$E242&amp;R$9&amp;R$11,DHHKey,0),MATCH($D242,DHHVar,0))</f>
        <v>6.73178202163453e-05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4.277761527397158e-05</v>
      </c>
      <c r="V242" s="203">
        <f>INDEX(DHHVal,MATCH(CtryCode&amp;".distn.bsh."&amp;V$10&amp;$E242&amp;V$9&amp;V$11,DHHKey,0),MATCH($D242,DHHVar,0))</f>
        <v>0.0001606829772746656</v>
      </c>
      <c r="W242" s="207" t="str">
        <f>IF(X$5=K$5,SUM(Y242:AI242)-SUM(L242:V242),"")</f>
        <v/>
      </c>
      <c r="X242" s="9" t="str">
        <f>LOWER(CtryCode)&amp;".distn."&amp;$A242&amp;IF($B242="","","."&amp;$B242)&amp;IF($C242="","",".dec."&amp;$C242)&amp;"."&amp;X$5</f>
        <v>egy.distn.bsh.ker.dec.rur.2</v>
      </c>
      <c r="Y242" s="208">
        <f>INDEX(DHHVal,MATCH(CtryCode&amp;".distn.bsh."&amp;Y$10&amp;$E242&amp;Y$9&amp;Y$11,DHHKey,0),MATCH($D242,DHHVar,0))</f>
        <v>4.200346815603528e-05</v>
      </c>
      <c r="Z242" s="203">
        <f>INDEX(DHHVal,MATCH(CtryCode&amp;".distn.bsh."&amp;Z$10&amp;$E242&amp;Z$9&amp;Z$11,DHHKey,0),MATCH($D242,DHHVar,0))</f>
        <v>3.289626598349788e-05</v>
      </c>
      <c r="AA242" s="203">
        <f>INDEX(DHHVal,MATCH(CtryCode&amp;".distn.bsh."&amp;AA$10&amp;$E242&amp;AA$9&amp;AA$11,DHHKey,0),MATCH($D242,DHHVar,0))</f>
        <v>0.0</v>
      </c>
      <c r="AB242" s="203">
        <f>INDEX(DHHVal,MATCH(CtryCode&amp;".distn.bsh."&amp;AB$10&amp;$E242&amp;AB$9&amp;AB$11,DHHKey,0),MATCH($D242,DHHVar,0))</f>
        <v>2.218534492813698e-05</v>
      </c>
      <c r="AC242" s="203">
        <f>INDEX(DHHVal,MATCH(CtryCode&amp;".distn.bsh."&amp;AC$10&amp;$E242&amp;AC$9&amp;AC$11,DHHKey,0),MATCH($D242,DHHVar,0))</f>
        <v>0.0</v>
      </c>
      <c r="AD242" s="203">
        <f>INDEX(DHHVal,MATCH(CtryCode&amp;".distn.bsh."&amp;AD$10&amp;$E242&amp;AD$9&amp;AD$11,DHHKey,0),MATCH($D242,DHHVar,0))</f>
        <v>0.0001168976601605742</v>
      </c>
      <c r="AE242" s="203">
        <f>INDEX(DHHVal,MATCH(CtryCode&amp;".distn.bsh."&amp;AE$10&amp;$E242&amp;AE$9&amp;AE$11,DHHKey,0),MATCH($D242,DHHVar,0))</f>
        <v>6.73178202163453e-05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4.277761527397158e-05</v>
      </c>
      <c r="AI242" s="203">
        <f>INDEX(DHHVal,MATCH(CtryCode&amp;".distn.bsh."&amp;AI$10&amp;$E242&amp;AI$9&amp;AI$11,DHHKey,0),MATCH($D242,DHHVar,0))</f>
        <v>0.0001606829772746656</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2.206085716172975</v>
      </c>
      <c r="M243" s="203">
        <f>INDEX(DHHVal,MATCH(CtryCode&amp;".distn.bsh."&amp;M$10&amp;$E243&amp;M$9&amp;M$11,DHHKey,0),MATCH($D243,DHHVar,0))</f>
        <v>3.168428222432481</v>
      </c>
      <c r="N243" s="203">
        <f>INDEX(DHHVal,MATCH(CtryCode&amp;".distn.bsh."&amp;N$10&amp;$E243&amp;N$9&amp;N$11,DHHKey,0),MATCH($D243,DHHVar,0))</f>
        <v>2.645794505935402</v>
      </c>
      <c r="O243" s="203">
        <f>INDEX(DHHVal,MATCH(CtryCode&amp;".distn.bsh."&amp;O$10&amp;$E243&amp;O$9&amp;O$11,DHHKey,0),MATCH($D243,DHHVar,0))</f>
        <v>2.460524590613363</v>
      </c>
      <c r="P243" s="203">
        <f>INDEX(DHHVal,MATCH(CtryCode&amp;".distn.bsh."&amp;P$10&amp;$E243&amp;P$9&amp;P$11,DHHKey,0),MATCH($D243,DHHVar,0))</f>
        <v>2.460623513645465</v>
      </c>
      <c r="Q243" s="203">
        <f>INDEX(DHHVal,MATCH(CtryCode&amp;".distn.bsh."&amp;Q$10&amp;$E243&amp;Q$9&amp;Q$11,DHHKey,0),MATCH($D243,DHHVar,0))</f>
        <v>2.334039158460947</v>
      </c>
      <c r="R243" s="203">
        <f>INDEX(DHHVal,MATCH(CtryCode&amp;".distn.bsh."&amp;R$10&amp;$E243&amp;R$9&amp;R$11,DHHKey,0),MATCH($D243,DHHVar,0))</f>
        <v>2.044491115226444</v>
      </c>
      <c r="S243" s="203">
        <f>INDEX(DHHVal,MATCH(CtryCode&amp;".distn.bsh."&amp;S$10&amp;$E243&amp;S$9&amp;S$11,DHHKey,0),MATCH($D243,DHHVar,0))</f>
        <v>2.051631443345378</v>
      </c>
      <c r="T243" s="203">
        <f>INDEX(DHHVal,MATCH(CtryCode&amp;".distn.bsh."&amp;T$10&amp;$E243&amp;T$9&amp;T$11,DHHKey,0),MATCH($D243,DHHVar,0))</f>
        <v>2.124692707137839</v>
      </c>
      <c r="U243" s="203">
        <f>INDEX(DHHVal,MATCH(CtryCode&amp;".distn.bsh."&amp;U$10&amp;$E243&amp;U$9&amp;U$11,DHHKey,0),MATCH($D243,DHHVar,0))</f>
        <v>2.30369773914465</v>
      </c>
      <c r="V243" s="203">
        <f>INDEX(DHHVal,MATCH(CtryCode&amp;".distn.bsh."&amp;V$10&amp;$E243&amp;V$9&amp;V$11,DHHKey,0),MATCH($D243,DHHVar,0))</f>
        <v>2.175246489471406</v>
      </c>
      <c r="W243" s="207" t="str">
        <f>IF(X$5=K$5,SUM(Y243:AI243)-SUM(L243:V243),"")</f>
        <v/>
      </c>
      <c r="X243" s="9" t="str">
        <f>LOWER(CtryCode)&amp;".distn."&amp;$A243&amp;IF($B243="","","."&amp;$B243)&amp;IF($C243="","",".dec."&amp;$C243)&amp;"."&amp;X$5</f>
        <v>egy.distn.bsh.lpg.dec.rur.2</v>
      </c>
      <c r="Y243" s="208">
        <f>INDEX(DHHVal,MATCH(CtryCode&amp;".distn.bsh."&amp;Y$10&amp;$E243&amp;Y$9&amp;Y$11,DHHKey,0),MATCH($D243,DHHVar,0))</f>
        <v>2.206085716172975</v>
      </c>
      <c r="Z243" s="203">
        <f>INDEX(DHHVal,MATCH(CtryCode&amp;".distn.bsh."&amp;Z$10&amp;$E243&amp;Z$9&amp;Z$11,DHHKey,0),MATCH($D243,DHHVar,0))</f>
        <v>3.168428222432481</v>
      </c>
      <c r="AA243" s="203">
        <f>INDEX(DHHVal,MATCH(CtryCode&amp;".distn.bsh."&amp;AA$10&amp;$E243&amp;AA$9&amp;AA$11,DHHKey,0),MATCH($D243,DHHVar,0))</f>
        <v>2.645794505935402</v>
      </c>
      <c r="AB243" s="203">
        <f>INDEX(DHHVal,MATCH(CtryCode&amp;".distn.bsh."&amp;AB$10&amp;$E243&amp;AB$9&amp;AB$11,DHHKey,0),MATCH($D243,DHHVar,0))</f>
        <v>2.460524590613363</v>
      </c>
      <c r="AC243" s="203">
        <f>INDEX(DHHVal,MATCH(CtryCode&amp;".distn.bsh."&amp;AC$10&amp;$E243&amp;AC$9&amp;AC$11,DHHKey,0),MATCH($D243,DHHVar,0))</f>
        <v>2.460623513645465</v>
      </c>
      <c r="AD243" s="203">
        <f>INDEX(DHHVal,MATCH(CtryCode&amp;".distn.bsh."&amp;AD$10&amp;$E243&amp;AD$9&amp;AD$11,DHHKey,0),MATCH($D243,DHHVar,0))</f>
        <v>2.334039158460947</v>
      </c>
      <c r="AE243" s="203">
        <f>INDEX(DHHVal,MATCH(CtryCode&amp;".distn.bsh."&amp;AE$10&amp;$E243&amp;AE$9&amp;AE$11,DHHKey,0),MATCH($D243,DHHVar,0))</f>
        <v>2.044491115226444</v>
      </c>
      <c r="AF243" s="203">
        <f>INDEX(DHHVal,MATCH(CtryCode&amp;".distn.bsh."&amp;AF$10&amp;$E243&amp;AF$9&amp;AF$11,DHHKey,0),MATCH($D243,DHHVar,0))</f>
        <v>2.051631443345378</v>
      </c>
      <c r="AG243" s="203">
        <f>INDEX(DHHVal,MATCH(CtryCode&amp;".distn.bsh."&amp;AG$10&amp;$E243&amp;AG$9&amp;AG$11,DHHKey,0),MATCH($D243,DHHVar,0))</f>
        <v>2.124692707137839</v>
      </c>
      <c r="AH243" s="203">
        <f>INDEX(DHHVal,MATCH(CtryCode&amp;".distn.bsh."&amp;AH$10&amp;$E243&amp;AH$9&amp;AH$11,DHHKey,0),MATCH($D243,DHHVar,0))</f>
        <v>2.30369773914465</v>
      </c>
      <c r="AI243" s="203">
        <f>INDEX(DHHVal,MATCH(CtryCode&amp;".distn.bsh."&amp;AI$10&amp;$E243&amp;AI$9&amp;AI$11,DHHKey,0),MATCH($D243,DHHVar,0))</f>
        <v>2.175246489471406</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1.816141424444008</v>
      </c>
      <c r="M244" s="203">
        <f>INDEX(DHHVal,MATCH(CtryCode&amp;".distn.bsh."&amp;M$10&amp;$E244&amp;M$9&amp;M$11,DHHKey,0),MATCH($D244,DHHVar,0))</f>
        <v>1.879542788049068</v>
      </c>
      <c r="N244" s="203">
        <f>INDEX(DHHVal,MATCH(CtryCode&amp;".distn.bsh."&amp;N$10&amp;$E244&amp;N$9&amp;N$11,DHHKey,0),MATCH($D244,DHHVar,0))</f>
        <v>1.743539221804992</v>
      </c>
      <c r="O244" s="203">
        <f>INDEX(DHHVal,MATCH(CtryCode&amp;".distn.bsh."&amp;O$10&amp;$E244&amp;O$9&amp;O$11,DHHKey,0),MATCH($D244,DHHVar,0))</f>
        <v>1.783154080679662</v>
      </c>
      <c r="P244" s="203">
        <f>INDEX(DHHVal,MATCH(CtryCode&amp;".distn.bsh."&amp;P$10&amp;$E244&amp;P$9&amp;P$11,DHHKey,0),MATCH($D244,DHHVar,0))</f>
        <v>1.814822037192709</v>
      </c>
      <c r="Q244" s="203">
        <f>INDEX(DHHVal,MATCH(CtryCode&amp;".distn.bsh."&amp;Q$10&amp;$E244&amp;Q$9&amp;Q$11,DHHKey,0),MATCH($D244,DHHVar,0))</f>
        <v>1.693917688693682</v>
      </c>
      <c r="R244" s="203">
        <f>INDEX(DHHVal,MATCH(CtryCode&amp;".distn.bsh."&amp;R$10&amp;$E244&amp;R$9&amp;R$11,DHHKey,0),MATCH($D244,DHHVar,0))</f>
        <v>1.781387452988999</v>
      </c>
      <c r="S244" s="203">
        <f>INDEX(DHHVal,MATCH(CtryCode&amp;".distn.bsh."&amp;S$10&amp;$E244&amp;S$9&amp;S$11,DHHKey,0),MATCH($D244,DHHVar,0))</f>
        <v>2.014264312191511</v>
      </c>
      <c r="T244" s="203">
        <f>INDEX(DHHVal,MATCH(CtryCode&amp;".distn.bsh."&amp;T$10&amp;$E244&amp;T$9&amp;T$11,DHHKey,0),MATCH($D244,DHHVar,0))</f>
        <v>1.85100529953291</v>
      </c>
      <c r="U244" s="203">
        <f>INDEX(DHHVal,MATCH(CtryCode&amp;".distn.bsh."&amp;U$10&amp;$E244&amp;U$9&amp;U$11,DHHKey,0),MATCH($D244,DHHVar,0))</f>
        <v>1.715754127308399</v>
      </c>
      <c r="V244" s="203">
        <f>INDEX(DHHVal,MATCH(CtryCode&amp;".distn.bsh."&amp;V$10&amp;$E244&amp;V$9&amp;V$11,DHHKey,0),MATCH($D244,DHHVar,0))</f>
        <v>2.045723422883226</v>
      </c>
      <c r="W244" s="207" t="str">
        <f>IF(X$5=K$5,SUM(Y244:AI244)-SUM(L244:V244),"")</f>
        <v/>
      </c>
      <c r="X244" s="9" t="str">
        <f>LOWER(CtryCode)&amp;".distn."&amp;$A244&amp;IF($B244="","","."&amp;$B244)&amp;IF($C244="","",".dec."&amp;$C244)&amp;"."&amp;X$5</f>
        <v>egy.distn.bsh.app.dec.rur.2</v>
      </c>
      <c r="Y244" s="208">
        <f>INDEX(DHHVal,MATCH(CtryCode&amp;".distn.bsh."&amp;Y$10&amp;$E244&amp;Y$9&amp;Y$11,DHHKey,0),MATCH($D244,DHHVar,0))</f>
        <v>1.816141424444008</v>
      </c>
      <c r="Z244" s="203">
        <f>INDEX(DHHVal,MATCH(CtryCode&amp;".distn.bsh."&amp;Z$10&amp;$E244&amp;Z$9&amp;Z$11,DHHKey,0),MATCH($D244,DHHVar,0))</f>
        <v>1.879542788049068</v>
      </c>
      <c r="AA244" s="203">
        <f>INDEX(DHHVal,MATCH(CtryCode&amp;".distn.bsh."&amp;AA$10&amp;$E244&amp;AA$9&amp;AA$11,DHHKey,0),MATCH($D244,DHHVar,0))</f>
        <v>1.743539221804992</v>
      </c>
      <c r="AB244" s="203">
        <f>INDEX(DHHVal,MATCH(CtryCode&amp;".distn.bsh."&amp;AB$10&amp;$E244&amp;AB$9&amp;AB$11,DHHKey,0),MATCH($D244,DHHVar,0))</f>
        <v>1.783154080679662</v>
      </c>
      <c r="AC244" s="203">
        <f>INDEX(DHHVal,MATCH(CtryCode&amp;".distn.bsh."&amp;AC$10&amp;$E244&amp;AC$9&amp;AC$11,DHHKey,0),MATCH($D244,DHHVar,0))</f>
        <v>1.814822037192709</v>
      </c>
      <c r="AD244" s="203">
        <f>INDEX(DHHVal,MATCH(CtryCode&amp;".distn.bsh."&amp;AD$10&amp;$E244&amp;AD$9&amp;AD$11,DHHKey,0),MATCH($D244,DHHVar,0))</f>
        <v>1.693917688693682</v>
      </c>
      <c r="AE244" s="203">
        <f>INDEX(DHHVal,MATCH(CtryCode&amp;".distn.bsh."&amp;AE$10&amp;$E244&amp;AE$9&amp;AE$11,DHHKey,0),MATCH($D244,DHHVar,0))</f>
        <v>1.781387452988999</v>
      </c>
      <c r="AF244" s="203">
        <f>INDEX(DHHVal,MATCH(CtryCode&amp;".distn.bsh."&amp;AF$10&amp;$E244&amp;AF$9&amp;AF$11,DHHKey,0),MATCH($D244,DHHVar,0))</f>
        <v>2.014264312191511</v>
      </c>
      <c r="AG244" s="203">
        <f>INDEX(DHHVal,MATCH(CtryCode&amp;".distn.bsh."&amp;AG$10&amp;$E244&amp;AG$9&amp;AG$11,DHHKey,0),MATCH($D244,DHHVar,0))</f>
        <v>1.85100529953291</v>
      </c>
      <c r="AH244" s="203">
        <f>INDEX(DHHVal,MATCH(CtryCode&amp;".distn.bsh."&amp;AH$10&amp;$E244&amp;AH$9&amp;AH$11,DHHKey,0),MATCH($D244,DHHVar,0))</f>
        <v>1.715754127308399</v>
      </c>
      <c r="AI244" s="203">
        <f>INDEX(DHHVal,MATCH(CtryCode&amp;".distn.bsh."&amp;AI$10&amp;$E244&amp;AI$9&amp;AI$11,DHHKey,0),MATCH($D244,DHHVar,0))</f>
        <v>2.045723422883226</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3.592612314099672</v>
      </c>
      <c r="M245" s="203">
        <f>INDEX(DHHVal,MATCH(CtryCode&amp;".distn.bsh."&amp;M$10&amp;$E245&amp;M$9&amp;M$11,DHHKey,0),MATCH($D245,DHHVar,0))</f>
        <v>4.407434376136224</v>
      </c>
      <c r="N245" s="203">
        <f>INDEX(DHHVal,MATCH(CtryCode&amp;".distn.bsh."&amp;N$10&amp;$E245&amp;N$9&amp;N$11,DHHKey,0),MATCH($D245,DHHVar,0))</f>
        <v>3.710899103846873</v>
      </c>
      <c r="O245" s="203">
        <f>INDEX(DHHVal,MATCH(CtryCode&amp;".distn.bsh."&amp;O$10&amp;$E245&amp;O$9&amp;O$11,DHHKey,0),MATCH($D245,DHHVar,0))</f>
        <v>3.740036054884253</v>
      </c>
      <c r="P245" s="203">
        <f>INDEX(DHHVal,MATCH(CtryCode&amp;".distn.bsh."&amp;P$10&amp;$E245&amp;P$9&amp;P$11,DHHKey,0),MATCH($D245,DHHVar,0))</f>
        <v>3.222358134307143</v>
      </c>
      <c r="Q245" s="203">
        <f>INDEX(DHHVal,MATCH(CtryCode&amp;".distn.bsh."&amp;Q$10&amp;$E245&amp;Q$9&amp;Q$11,DHHKey,0),MATCH($D245,DHHVar,0))</f>
        <v>3.478166845463198</v>
      </c>
      <c r="R245" s="203">
        <f>INDEX(DHHVal,MATCH(CtryCode&amp;".distn.bsh."&amp;R$10&amp;$E245&amp;R$9&amp;R$11,DHHKey,0),MATCH($D245,DHHVar,0))</f>
        <v>3.551867479539571</v>
      </c>
      <c r="S245" s="203">
        <f>INDEX(DHHVal,MATCH(CtryCode&amp;".distn.bsh."&amp;S$10&amp;$E245&amp;S$9&amp;S$11,DHHKey,0),MATCH($D245,DHHVar,0))</f>
        <v>3.83131277790851</v>
      </c>
      <c r="T245" s="203">
        <f>INDEX(DHHVal,MATCH(CtryCode&amp;".distn.bsh."&amp;T$10&amp;$E245&amp;T$9&amp;T$11,DHHKey,0),MATCH($D245,DHHVar,0))</f>
        <v>3.422393562325169</v>
      </c>
      <c r="U245" s="203">
        <f>INDEX(DHHVal,MATCH(CtryCode&amp;".distn.bsh."&amp;U$10&amp;$E245&amp;U$9&amp;U$11,DHHKey,0),MATCH($D245,DHHVar,0))</f>
        <v>3.624933342482892</v>
      </c>
      <c r="V245" s="203">
        <f>INDEX(DHHVal,MATCH(CtryCode&amp;".distn.bsh."&amp;V$10&amp;$E245&amp;V$9&amp;V$11,DHHKey,0),MATCH($D245,DHHVar,0))</f>
        <v>3.413248296702931</v>
      </c>
      <c r="W245" s="207" t="str">
        <f>IF(X$5=K$5,SUM(Y245:AI245)-SUM(L245:V245),"")</f>
        <v/>
      </c>
      <c r="X245" s="9" t="str">
        <f>LOWER(CtryCode)&amp;".distn."&amp;$A245&amp;IF($B245="","","."&amp;$B245)&amp;IF($C245="","",".dec."&amp;$C245)&amp;"."&amp;X$5</f>
        <v>egy.distn.bsh.che.dec.rur.2</v>
      </c>
      <c r="Y245" s="208">
        <f>INDEX(DHHVal,MATCH(CtryCode&amp;".distn.bsh."&amp;Y$10&amp;$E245&amp;Y$9&amp;Y$11,DHHKey,0),MATCH($D245,DHHVar,0))</f>
        <v>3.592612314099672</v>
      </c>
      <c r="Z245" s="203">
        <f>INDEX(DHHVal,MATCH(CtryCode&amp;".distn.bsh."&amp;Z$10&amp;$E245&amp;Z$9&amp;Z$11,DHHKey,0),MATCH($D245,DHHVar,0))</f>
        <v>4.407434376136224</v>
      </c>
      <c r="AA245" s="203">
        <f>INDEX(DHHVal,MATCH(CtryCode&amp;".distn.bsh."&amp;AA$10&amp;$E245&amp;AA$9&amp;AA$11,DHHKey,0),MATCH($D245,DHHVar,0))</f>
        <v>3.710899103846873</v>
      </c>
      <c r="AB245" s="203">
        <f>INDEX(DHHVal,MATCH(CtryCode&amp;".distn.bsh."&amp;AB$10&amp;$E245&amp;AB$9&amp;AB$11,DHHKey,0),MATCH($D245,DHHVar,0))</f>
        <v>3.740036054884253</v>
      </c>
      <c r="AC245" s="203">
        <f>INDEX(DHHVal,MATCH(CtryCode&amp;".distn.bsh."&amp;AC$10&amp;$E245&amp;AC$9&amp;AC$11,DHHKey,0),MATCH($D245,DHHVar,0))</f>
        <v>3.222358134307143</v>
      </c>
      <c r="AD245" s="203">
        <f>INDEX(DHHVal,MATCH(CtryCode&amp;".distn.bsh."&amp;AD$10&amp;$E245&amp;AD$9&amp;AD$11,DHHKey,0),MATCH($D245,DHHVar,0))</f>
        <v>3.478166845463198</v>
      </c>
      <c r="AE245" s="203">
        <f>INDEX(DHHVal,MATCH(CtryCode&amp;".distn.bsh."&amp;AE$10&amp;$E245&amp;AE$9&amp;AE$11,DHHKey,0),MATCH($D245,DHHVar,0))</f>
        <v>3.551867479539571</v>
      </c>
      <c r="AF245" s="203">
        <f>INDEX(DHHVal,MATCH(CtryCode&amp;".distn.bsh."&amp;AF$10&amp;$E245&amp;AF$9&amp;AF$11,DHHKey,0),MATCH($D245,DHHVar,0))</f>
        <v>3.83131277790851</v>
      </c>
      <c r="AG245" s="203">
        <f>INDEX(DHHVal,MATCH(CtryCode&amp;".distn.bsh."&amp;AG$10&amp;$E245&amp;AG$9&amp;AG$11,DHHKey,0),MATCH($D245,DHHVar,0))</f>
        <v>3.422393562325169</v>
      </c>
      <c r="AH245" s="203">
        <f>INDEX(DHHVal,MATCH(CtryCode&amp;".distn.bsh."&amp;AH$10&amp;$E245&amp;AH$9&amp;AH$11,DHHKey,0),MATCH($D245,DHHVar,0))</f>
        <v>3.624933342482892</v>
      </c>
      <c r="AI245" s="203">
        <f>INDEX(DHHVal,MATCH(CtryCode&amp;".distn.bsh."&amp;AI$10&amp;$E245&amp;AI$9&amp;AI$11,DHHKey,0),MATCH($D245,DHHVar,0))</f>
        <v>3.413248296702931</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6.097139487990662</v>
      </c>
      <c r="M246" s="203">
        <f>INDEX(DHHVal,MATCH(CtryCode&amp;".distn.bsh."&amp;M$10&amp;$E246&amp;M$9&amp;M$11,DHHKey,0),MATCH($D246,DHHVar,0))</f>
        <v>5.648843930760583</v>
      </c>
      <c r="N246" s="203">
        <f>INDEX(DHHVal,MATCH(CtryCode&amp;".distn.bsh."&amp;N$10&amp;$E246&amp;N$9&amp;N$11,DHHKey,0),MATCH($D246,DHHVar,0))</f>
        <v>5.755690762190004</v>
      </c>
      <c r="O246" s="203">
        <f>INDEX(DHHVal,MATCH(CtryCode&amp;".distn.bsh."&amp;O$10&amp;$E246&amp;O$9&amp;O$11,DHHKey,0),MATCH($D246,DHHVar,0))</f>
        <v>6.071616161624573</v>
      </c>
      <c r="P246" s="203">
        <f>INDEX(DHHVal,MATCH(CtryCode&amp;".distn.bsh."&amp;P$10&amp;$E246&amp;P$9&amp;P$11,DHHKey,0),MATCH($D246,DHHVar,0))</f>
        <v>6.487014324470495</v>
      </c>
      <c r="Q246" s="203">
        <f>INDEX(DHHVal,MATCH(CtryCode&amp;".distn.bsh."&amp;Q$10&amp;$E246&amp;Q$9&amp;Q$11,DHHKey,0),MATCH($D246,DHHVar,0))</f>
        <v>6.542085610837093</v>
      </c>
      <c r="R246" s="203">
        <f>INDEX(DHHVal,MATCH(CtryCode&amp;".distn.bsh."&amp;R$10&amp;$E246&amp;R$9&amp;R$11,DHHKey,0),MATCH($D246,DHHVar,0))</f>
        <v>6.756671550230346</v>
      </c>
      <c r="S246" s="203">
        <f>INDEX(DHHVal,MATCH(CtryCode&amp;".distn.bsh."&amp;S$10&amp;$E246&amp;S$9&amp;S$11,DHHKey,0),MATCH($D246,DHHVar,0))</f>
        <v>6.652801593058796</v>
      </c>
      <c r="T246" s="203">
        <f>INDEX(DHHVal,MATCH(CtryCode&amp;".distn.bsh."&amp;T$10&amp;$E246&amp;T$9&amp;T$11,DHHKey,0),MATCH($D246,DHHVar,0))</f>
        <v>5.471219155276308</v>
      </c>
      <c r="U246" s="203">
        <f>INDEX(DHHVal,MATCH(CtryCode&amp;".distn.bsh."&amp;U$10&amp;$E246&amp;U$9&amp;U$11,DHHKey,0),MATCH($D246,DHHVar,0))</f>
        <v>5.462987734924165</v>
      </c>
      <c r="V246" s="203">
        <f>INDEX(DHHVal,MATCH(CtryCode&amp;".distn.bsh."&amp;V$10&amp;$E246&amp;V$9&amp;V$11,DHHKey,0),MATCH($D246,DHHVar,0))</f>
        <v>4.14296493299701</v>
      </c>
      <c r="W246" s="207" t="str">
        <f>IF(X$5=K$5,SUM(Y246:AI246)-SUM(L246:V246),"")</f>
        <v/>
      </c>
      <c r="X246" s="9" t="str">
        <f>LOWER(CtryCode)&amp;".distn."&amp;$A246&amp;IF($B246="","","."&amp;$B246)&amp;IF($C246="","",".dec."&amp;$C246)&amp;"."&amp;X$5</f>
        <v>egy.distn.bsh.clo.dec.rur.2</v>
      </c>
      <c r="Y246" s="208">
        <f>INDEX(DHHVal,MATCH(CtryCode&amp;".distn.bsh."&amp;Y$10&amp;$E246&amp;Y$9&amp;Y$11,DHHKey,0),MATCH($D246,DHHVar,0))</f>
        <v>6.097139487990662</v>
      </c>
      <c r="Z246" s="203">
        <f>INDEX(DHHVal,MATCH(CtryCode&amp;".distn.bsh."&amp;Z$10&amp;$E246&amp;Z$9&amp;Z$11,DHHKey,0),MATCH($D246,DHHVar,0))</f>
        <v>5.648843930760583</v>
      </c>
      <c r="AA246" s="203">
        <f>INDEX(DHHVal,MATCH(CtryCode&amp;".distn.bsh."&amp;AA$10&amp;$E246&amp;AA$9&amp;AA$11,DHHKey,0),MATCH($D246,DHHVar,0))</f>
        <v>5.755690762190004</v>
      </c>
      <c r="AB246" s="203">
        <f>INDEX(DHHVal,MATCH(CtryCode&amp;".distn.bsh."&amp;AB$10&amp;$E246&amp;AB$9&amp;AB$11,DHHKey,0),MATCH($D246,DHHVar,0))</f>
        <v>6.071616161624573</v>
      </c>
      <c r="AC246" s="203">
        <f>INDEX(DHHVal,MATCH(CtryCode&amp;".distn.bsh."&amp;AC$10&amp;$E246&amp;AC$9&amp;AC$11,DHHKey,0),MATCH($D246,DHHVar,0))</f>
        <v>6.487014324470495</v>
      </c>
      <c r="AD246" s="203">
        <f>INDEX(DHHVal,MATCH(CtryCode&amp;".distn.bsh."&amp;AD$10&amp;$E246&amp;AD$9&amp;AD$11,DHHKey,0),MATCH($D246,DHHVar,0))</f>
        <v>6.542085610837093</v>
      </c>
      <c r="AE246" s="203">
        <f>INDEX(DHHVal,MATCH(CtryCode&amp;".distn.bsh."&amp;AE$10&amp;$E246&amp;AE$9&amp;AE$11,DHHKey,0),MATCH($D246,DHHVar,0))</f>
        <v>6.756671550230346</v>
      </c>
      <c r="AF246" s="203">
        <f>INDEX(DHHVal,MATCH(CtryCode&amp;".distn.bsh."&amp;AF$10&amp;$E246&amp;AF$9&amp;AF$11,DHHKey,0),MATCH($D246,DHHVar,0))</f>
        <v>6.652801593058796</v>
      </c>
      <c r="AG246" s="203">
        <f>INDEX(DHHVal,MATCH(CtryCode&amp;".distn.bsh."&amp;AG$10&amp;$E246&amp;AG$9&amp;AG$11,DHHKey,0),MATCH($D246,DHHVar,0))</f>
        <v>5.471219155276308</v>
      </c>
      <c r="AH246" s="203">
        <f>INDEX(DHHVal,MATCH(CtryCode&amp;".distn.bsh."&amp;AH$10&amp;$E246&amp;AH$9&amp;AH$11,DHHKey,0),MATCH($D246,DHHVar,0))</f>
        <v>5.462987734924165</v>
      </c>
      <c r="AI246" s="203">
        <f>INDEX(DHHVal,MATCH(CtryCode&amp;".distn.bsh."&amp;AI$10&amp;$E246&amp;AI$9&amp;AI$11,DHHKey,0),MATCH($D246,DHHVar,0))</f>
        <v>4.14296493299701</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2.400468122593723</v>
      </c>
      <c r="M247" s="203">
        <f>INDEX(DHHVal,MATCH(CtryCode&amp;".distn.bsh."&amp;M$10&amp;$E247&amp;M$9&amp;M$11,DHHKey,0),MATCH($D247,DHHVar,0))</f>
        <v>2.068840523814151</v>
      </c>
      <c r="N247" s="203">
        <f>INDEX(DHHVal,MATCH(CtryCode&amp;".distn.bsh."&amp;N$10&amp;$E247&amp;N$9&amp;N$11,DHHKey,0),MATCH($D247,DHHVar,0))</f>
        <v>1.877990330512614</v>
      </c>
      <c r="O247" s="203">
        <f>INDEX(DHHVal,MATCH(CtryCode&amp;".distn.bsh."&amp;O$10&amp;$E247&amp;O$9&amp;O$11,DHHKey,0),MATCH($D247,DHHVar,0))</f>
        <v>2.388587749388407</v>
      </c>
      <c r="P247" s="203">
        <f>INDEX(DHHVal,MATCH(CtryCode&amp;".distn.bsh."&amp;P$10&amp;$E247&amp;P$9&amp;P$11,DHHKey,0),MATCH($D247,DHHVar,0))</f>
        <v>2.269783097855518</v>
      </c>
      <c r="Q247" s="203">
        <f>INDEX(DHHVal,MATCH(CtryCode&amp;".distn.bsh."&amp;Q$10&amp;$E247&amp;Q$9&amp;Q$11,DHHKey,0),MATCH($D247,DHHVar,0))</f>
        <v>2.286926611391667</v>
      </c>
      <c r="R247" s="203">
        <f>INDEX(DHHVal,MATCH(CtryCode&amp;".distn.bsh."&amp;R$10&amp;$E247&amp;R$9&amp;R$11,DHHKey,0),MATCH($D247,DHHVar,0))</f>
        <v>2.319866899889963</v>
      </c>
      <c r="S247" s="203">
        <f>INDEX(DHHVal,MATCH(CtryCode&amp;".distn.bsh."&amp;S$10&amp;$E247&amp;S$9&amp;S$11,DHHKey,0),MATCH($D247,DHHVar,0))</f>
        <v>2.361444602796878</v>
      </c>
      <c r="T247" s="203">
        <f>INDEX(DHHVal,MATCH(CtryCode&amp;".distn.bsh."&amp;T$10&amp;$E247&amp;T$9&amp;T$11,DHHKey,0),MATCH($D247,DHHVar,0))</f>
        <v>2.357398675368995</v>
      </c>
      <c r="U247" s="203">
        <f>INDEX(DHHVal,MATCH(CtryCode&amp;".distn.bsh."&amp;U$10&amp;$E247&amp;U$9&amp;U$11,DHHKey,0),MATCH($D247,DHHVar,0))</f>
        <v>2.184786713076266</v>
      </c>
      <c r="V247" s="203">
        <f>INDEX(DHHVal,MATCH(CtryCode&amp;".distn.bsh."&amp;V$10&amp;$E247&amp;V$9&amp;V$11,DHHKey,0),MATCH($D247,DHHVar,0))</f>
        <v>2.160597313855024</v>
      </c>
      <c r="W247" s="207" t="str">
        <f>IF(X$5=K$5,SUM(Y247:AI247)-SUM(L247:V247),"")</f>
        <v/>
      </c>
      <c r="X247" s="9" t="str">
        <f>LOWER(CtryCode)&amp;".distn."&amp;$A247&amp;IF($B247="","","."&amp;$B247)&amp;IF($C247="","",".dec."&amp;$C247)&amp;"."&amp;X$5</f>
        <v>egy.distn.bsh.com.dec.rur.2</v>
      </c>
      <c r="Y247" s="208">
        <f>INDEX(DHHVal,MATCH(CtryCode&amp;".distn.bsh."&amp;Y$10&amp;$E247&amp;Y$9&amp;Y$11,DHHKey,0),MATCH($D247,DHHVar,0))</f>
        <v>2.400468122593723</v>
      </c>
      <c r="Z247" s="203">
        <f>INDEX(DHHVal,MATCH(CtryCode&amp;".distn.bsh."&amp;Z$10&amp;$E247&amp;Z$9&amp;Z$11,DHHKey,0),MATCH($D247,DHHVar,0))</f>
        <v>2.068840523814151</v>
      </c>
      <c r="AA247" s="203">
        <f>INDEX(DHHVal,MATCH(CtryCode&amp;".distn.bsh."&amp;AA$10&amp;$E247&amp;AA$9&amp;AA$11,DHHKey,0),MATCH($D247,DHHVar,0))</f>
        <v>1.877990330512614</v>
      </c>
      <c r="AB247" s="203">
        <f>INDEX(DHHVal,MATCH(CtryCode&amp;".distn.bsh."&amp;AB$10&amp;$E247&amp;AB$9&amp;AB$11,DHHKey,0),MATCH($D247,DHHVar,0))</f>
        <v>2.388587749388407</v>
      </c>
      <c r="AC247" s="203">
        <f>INDEX(DHHVal,MATCH(CtryCode&amp;".distn.bsh."&amp;AC$10&amp;$E247&amp;AC$9&amp;AC$11,DHHKey,0),MATCH($D247,DHHVar,0))</f>
        <v>2.269783097855518</v>
      </c>
      <c r="AD247" s="203">
        <f>INDEX(DHHVal,MATCH(CtryCode&amp;".distn.bsh."&amp;AD$10&amp;$E247&amp;AD$9&amp;AD$11,DHHKey,0),MATCH($D247,DHHVar,0))</f>
        <v>2.286926611391667</v>
      </c>
      <c r="AE247" s="203">
        <f>INDEX(DHHVal,MATCH(CtryCode&amp;".distn.bsh."&amp;AE$10&amp;$E247&amp;AE$9&amp;AE$11,DHHKey,0),MATCH($D247,DHHVar,0))</f>
        <v>2.319866899889963</v>
      </c>
      <c r="AF247" s="203">
        <f>INDEX(DHHVal,MATCH(CtryCode&amp;".distn.bsh."&amp;AF$10&amp;$E247&amp;AF$9&amp;AF$11,DHHKey,0),MATCH($D247,DHHVar,0))</f>
        <v>2.361444602796878</v>
      </c>
      <c r="AG247" s="203">
        <f>INDEX(DHHVal,MATCH(CtryCode&amp;".distn.bsh."&amp;AG$10&amp;$E247&amp;AG$9&amp;AG$11,DHHKey,0),MATCH($D247,DHHVar,0))</f>
        <v>2.357398675368995</v>
      </c>
      <c r="AH247" s="203">
        <f>INDEX(DHHVal,MATCH(CtryCode&amp;".distn.bsh."&amp;AH$10&amp;$E247&amp;AH$9&amp;AH$11,DHHKey,0),MATCH($D247,DHHVar,0))</f>
        <v>2.184786713076266</v>
      </c>
      <c r="AI247" s="203">
        <f>INDEX(DHHVal,MATCH(CtryCode&amp;".distn.bsh."&amp;AI$10&amp;$E247&amp;AI$9&amp;AI$11,DHHKey,0),MATCH($D247,DHHVar,0))</f>
        <v>2.160597313855024</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2.985442763340571</v>
      </c>
      <c r="M248" s="203">
        <f>INDEX(DHHVal,MATCH(CtryCode&amp;".distn.bsh."&amp;M$10&amp;$E248&amp;M$9&amp;M$11,DHHKey,0),MATCH($D248,DHHVar,0))</f>
        <v>2.380105194916422</v>
      </c>
      <c r="N248" s="203">
        <f>INDEX(DHHVal,MATCH(CtryCode&amp;".distn.bsh."&amp;N$10&amp;$E248&amp;N$9&amp;N$11,DHHKey,0),MATCH($D248,DHHVar,0))</f>
        <v>3.295123449749078</v>
      </c>
      <c r="O248" s="203">
        <f>INDEX(DHHVal,MATCH(CtryCode&amp;".distn.bsh."&amp;O$10&amp;$E248&amp;O$9&amp;O$11,DHHKey,0),MATCH($D248,DHHVar,0))</f>
        <v>3.810587473766784</v>
      </c>
      <c r="P248" s="203">
        <f>INDEX(DHHVal,MATCH(CtryCode&amp;".distn.bsh."&amp;P$10&amp;$E248&amp;P$9&amp;P$11,DHHKey,0),MATCH($D248,DHHVar,0))</f>
        <v>3.788506218926283</v>
      </c>
      <c r="Q248" s="203">
        <f>INDEX(DHHVal,MATCH(CtryCode&amp;".distn.bsh."&amp;Q$10&amp;$E248&amp;Q$9&amp;Q$11,DHHKey,0),MATCH($D248,DHHVar,0))</f>
        <v>4.081073586579905</v>
      </c>
      <c r="R248" s="203">
        <f>INDEX(DHHVal,MATCH(CtryCode&amp;".distn.bsh."&amp;R$10&amp;$E248&amp;R$9&amp;R$11,DHHKey,0),MATCH($D248,DHHVar,0))</f>
        <v>4.239665084498549</v>
      </c>
      <c r="S248" s="203">
        <f>INDEX(DHHVal,MATCH(CtryCode&amp;".distn.bsh."&amp;S$10&amp;$E248&amp;S$9&amp;S$11,DHHKey,0),MATCH($D248,DHHVar,0))</f>
        <v>3.603877187274332</v>
      </c>
      <c r="T248" s="203">
        <f>INDEX(DHHVal,MATCH(CtryCode&amp;".distn.bsh."&amp;T$10&amp;$E248&amp;T$9&amp;T$11,DHHKey,0),MATCH($D248,DHHVar,0))</f>
        <v>3.523736867141016</v>
      </c>
      <c r="U248" s="203">
        <f>INDEX(DHHVal,MATCH(CtryCode&amp;".distn.bsh."&amp;U$10&amp;$E248&amp;U$9&amp;U$11,DHHKey,0),MATCH($D248,DHHVar,0))</f>
        <v>2.433773750698195</v>
      </c>
      <c r="V248" s="203">
        <f>INDEX(DHHVal,MATCH(CtryCode&amp;".distn.bsh."&amp;V$10&amp;$E248&amp;V$9&amp;V$11,DHHKey,0),MATCH($D248,DHHVar,0))</f>
        <v>1.298150068093604</v>
      </c>
      <c r="W248" s="207" t="str">
        <f>IF(X$5=K$5,SUM(Y248:AI248)-SUM(L248:V248),"")</f>
        <v/>
      </c>
      <c r="X248" s="9" t="str">
        <f>LOWER(CtryCode)&amp;".distn."&amp;$A248&amp;IF($B248="","","."&amp;$B248)&amp;IF($C248="","",".dec."&amp;$C248)&amp;"."&amp;X$5</f>
        <v>egy.distn.bsh.edu.dec.rur.2</v>
      </c>
      <c r="Y248" s="208">
        <f>INDEX(DHHVal,MATCH(CtryCode&amp;".distn.bsh."&amp;Y$10&amp;$E248&amp;Y$9&amp;Y$11,DHHKey,0),MATCH($D248,DHHVar,0))</f>
        <v>2.985442763340571</v>
      </c>
      <c r="Z248" s="203">
        <f>INDEX(DHHVal,MATCH(CtryCode&amp;".distn.bsh."&amp;Z$10&amp;$E248&amp;Z$9&amp;Z$11,DHHKey,0),MATCH($D248,DHHVar,0))</f>
        <v>2.380105194916422</v>
      </c>
      <c r="AA248" s="203">
        <f>INDEX(DHHVal,MATCH(CtryCode&amp;".distn.bsh."&amp;AA$10&amp;$E248&amp;AA$9&amp;AA$11,DHHKey,0),MATCH($D248,DHHVar,0))</f>
        <v>3.295123449749078</v>
      </c>
      <c r="AB248" s="203">
        <f>INDEX(DHHVal,MATCH(CtryCode&amp;".distn.bsh."&amp;AB$10&amp;$E248&amp;AB$9&amp;AB$11,DHHKey,0),MATCH($D248,DHHVar,0))</f>
        <v>3.810587473766784</v>
      </c>
      <c r="AC248" s="203">
        <f>INDEX(DHHVal,MATCH(CtryCode&amp;".distn.bsh."&amp;AC$10&amp;$E248&amp;AC$9&amp;AC$11,DHHKey,0),MATCH($D248,DHHVar,0))</f>
        <v>3.788506218926283</v>
      </c>
      <c r="AD248" s="203">
        <f>INDEX(DHHVal,MATCH(CtryCode&amp;".distn.bsh."&amp;AD$10&amp;$E248&amp;AD$9&amp;AD$11,DHHKey,0),MATCH($D248,DHHVar,0))</f>
        <v>4.081073586579905</v>
      </c>
      <c r="AE248" s="203">
        <f>INDEX(DHHVal,MATCH(CtryCode&amp;".distn.bsh."&amp;AE$10&amp;$E248&amp;AE$9&amp;AE$11,DHHKey,0),MATCH($D248,DHHVar,0))</f>
        <v>4.239665084498549</v>
      </c>
      <c r="AF248" s="203">
        <f>INDEX(DHHVal,MATCH(CtryCode&amp;".distn.bsh."&amp;AF$10&amp;$E248&amp;AF$9&amp;AF$11,DHHKey,0),MATCH($D248,DHHVar,0))</f>
        <v>3.603877187274332</v>
      </c>
      <c r="AG248" s="203">
        <f>INDEX(DHHVal,MATCH(CtryCode&amp;".distn.bsh."&amp;AG$10&amp;$E248&amp;AG$9&amp;AG$11,DHHKey,0),MATCH($D248,DHHVar,0))</f>
        <v>3.523736867141016</v>
      </c>
      <c r="AH248" s="203">
        <f>INDEX(DHHVal,MATCH(CtryCode&amp;".distn.bsh."&amp;AH$10&amp;$E248&amp;AH$9&amp;AH$11,DHHKey,0),MATCH($D248,DHHVar,0))</f>
        <v>2.433773750698195</v>
      </c>
      <c r="AI248" s="203">
        <f>INDEX(DHHVal,MATCH(CtryCode&amp;".distn.bsh."&amp;AI$10&amp;$E248&amp;AI$9&amp;AI$11,DHHKey,0),MATCH($D248,DHHVar,0))</f>
        <v>1.298150068093604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61.14838534838243</v>
      </c>
      <c r="M249" s="203">
        <f>INDEX(DHHVal,MATCH(CtryCode&amp;".distn.bsh."&amp;M$10&amp;$E249&amp;M$9&amp;M$11,DHHKey,0),MATCH($D249,DHHVar,0))</f>
        <v>59.01859060132116</v>
      </c>
      <c r="N249" s="203">
        <f>INDEX(DHHVal,MATCH(CtryCode&amp;".distn.bsh."&amp;N$10&amp;$E249&amp;N$9&amp;N$11,DHHKey,0),MATCH($D249,DHHVar,0))</f>
        <v>61.08300123197901</v>
      </c>
      <c r="O249" s="203">
        <f>INDEX(DHHVal,MATCH(CtryCode&amp;".distn.bsh."&amp;O$10&amp;$E249&amp;O$9&amp;O$11,DHHKey,0),MATCH($D249,DHHVar,0))</f>
        <v>57.54600454081508</v>
      </c>
      <c r="P249" s="203">
        <f>INDEX(DHHVal,MATCH(CtryCode&amp;".distn.bsh."&amp;P$10&amp;$E249&amp;P$9&amp;P$11,DHHKey,0),MATCH($D249,DHHVar,0))</f>
        <v>56.57975535275786</v>
      </c>
      <c r="Q249" s="203">
        <f>INDEX(DHHVal,MATCH(CtryCode&amp;".distn.bsh."&amp;Q$10&amp;$E249&amp;Q$9&amp;Q$11,DHHKey,0),MATCH($D249,DHHVar,0))</f>
        <v>56.37307689781229</v>
      </c>
      <c r="R249" s="203">
        <f>INDEX(DHHVal,MATCH(CtryCode&amp;".distn.bsh."&amp;R$10&amp;$E249&amp;R$9&amp;R$11,DHHKey,0),MATCH($D249,DHHVar,0))</f>
        <v>57.52235665888539</v>
      </c>
      <c r="S249" s="203">
        <f>INDEX(DHHVal,MATCH(CtryCode&amp;".distn.bsh."&amp;S$10&amp;$E249&amp;S$9&amp;S$11,DHHKey,0),MATCH($D249,DHHVar,0))</f>
        <v>56.70125084338451</v>
      </c>
      <c r="T249" s="203">
        <f>INDEX(DHHVal,MATCH(CtryCode&amp;".distn.bsh."&amp;T$10&amp;$E249&amp;T$9&amp;T$11,DHHKey,0),MATCH($D249,DHHVar,0))</f>
        <v>56.43542931684811</v>
      </c>
      <c r="U249" s="203">
        <f>INDEX(DHHVal,MATCH(CtryCode&amp;".distn.bsh."&amp;U$10&amp;$E249&amp;U$9&amp;U$11,DHHKey,0),MATCH($D249,DHHVar,0))</f>
        <v>52.49740541900011</v>
      </c>
      <c r="V249" s="203">
        <f>INDEX(DHHVal,MATCH(CtryCode&amp;".distn.bsh."&amp;V$10&amp;$E249&amp;V$9&amp;V$11,DHHKey,0),MATCH($D249,DHHVar,0))</f>
        <v>51.63652343217402</v>
      </c>
      <c r="W249" s="207" t="str">
        <f>IF(X$5=K$5,SUM(Y249:AI249)-SUM(L249:V249),"")</f>
        <v/>
      </c>
      <c r="X249" s="9" t="str">
        <f>LOWER(CtryCode)&amp;".distn."&amp;$A249&amp;IF($B249="","","."&amp;$B249)&amp;IF($C249="","",".dec."&amp;$C249)&amp;"."&amp;X$5</f>
        <v>egy.distn.bsh.food.dec.rur.2</v>
      </c>
      <c r="Y249" s="208">
        <f>INDEX(DHHVal,MATCH(CtryCode&amp;".distn.bsh."&amp;Y$10&amp;$E249&amp;Y$9&amp;Y$11,DHHKey,0),MATCH($D249,DHHVar,0))</f>
        <v>61.14838534838243</v>
      </c>
      <c r="Z249" s="203">
        <f>INDEX(DHHVal,MATCH(CtryCode&amp;".distn.bsh."&amp;Z$10&amp;$E249&amp;Z$9&amp;Z$11,DHHKey,0),MATCH($D249,DHHVar,0))</f>
        <v>59.01859060132116</v>
      </c>
      <c r="AA249" s="203">
        <f>INDEX(DHHVal,MATCH(CtryCode&amp;".distn.bsh."&amp;AA$10&amp;$E249&amp;AA$9&amp;AA$11,DHHKey,0),MATCH($D249,DHHVar,0))</f>
        <v>61.08300123197901</v>
      </c>
      <c r="AB249" s="203">
        <f>INDEX(DHHVal,MATCH(CtryCode&amp;".distn.bsh."&amp;AB$10&amp;$E249&amp;AB$9&amp;AB$11,DHHKey,0),MATCH($D249,DHHVar,0))</f>
        <v>57.54600454081508</v>
      </c>
      <c r="AC249" s="203">
        <f>INDEX(DHHVal,MATCH(CtryCode&amp;".distn.bsh."&amp;AC$10&amp;$E249&amp;AC$9&amp;AC$11,DHHKey,0),MATCH($D249,DHHVar,0))</f>
        <v>56.57975535275786</v>
      </c>
      <c r="AD249" s="203">
        <f>INDEX(DHHVal,MATCH(CtryCode&amp;".distn.bsh."&amp;AD$10&amp;$E249&amp;AD$9&amp;AD$11,DHHKey,0),MATCH($D249,DHHVar,0))</f>
        <v>56.37307689781229</v>
      </c>
      <c r="AE249" s="203">
        <f>INDEX(DHHVal,MATCH(CtryCode&amp;".distn.bsh."&amp;AE$10&amp;$E249&amp;AE$9&amp;AE$11,DHHKey,0),MATCH($D249,DHHVar,0))</f>
        <v>57.52235665888539</v>
      </c>
      <c r="AF249" s="203">
        <f>INDEX(DHHVal,MATCH(CtryCode&amp;".distn.bsh."&amp;AF$10&amp;$E249&amp;AF$9&amp;AF$11,DHHKey,0),MATCH($D249,DHHVar,0))</f>
        <v>56.70125084338451</v>
      </c>
      <c r="AG249" s="203">
        <f>INDEX(DHHVal,MATCH(CtryCode&amp;".distn.bsh."&amp;AG$10&amp;$E249&amp;AG$9&amp;AG$11,DHHKey,0),MATCH($D249,DHHVar,0))</f>
        <v>56.43542931684811</v>
      </c>
      <c r="AH249" s="203">
        <f>INDEX(DHHVal,MATCH(CtryCode&amp;".distn.bsh."&amp;AH$10&amp;$E249&amp;AH$9&amp;AH$11,DHHKey,0),MATCH($D249,DHHVar,0))</f>
        <v>52.49740541900011</v>
      </c>
      <c r="AI249" s="203">
        <f>INDEX(DHHVal,MATCH(CtryCode&amp;".distn.bsh."&amp;AI$10&amp;$E249&amp;AI$9&amp;AI$11,DHHKey,0),MATCH($D249,DHHVar,0))</f>
        <v>51.63652343217402</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4.528581805231499</v>
      </c>
      <c r="M250" s="203">
        <f>INDEX(DHHVal,MATCH(CtryCode&amp;".distn.bsh."&amp;M$10&amp;$E250&amp;M$9&amp;M$11,DHHKey,0),MATCH($D250,DHHVar,0))</f>
        <v>3.541135047022626</v>
      </c>
      <c r="N250" s="203">
        <f>INDEX(DHHVal,MATCH(CtryCode&amp;".distn.bsh."&amp;N$10&amp;$E250&amp;N$9&amp;N$11,DHHKey,0),MATCH($D250,DHHVar,0))</f>
        <v>3.489106094071634</v>
      </c>
      <c r="O250" s="203">
        <f>INDEX(DHHVal,MATCH(CtryCode&amp;".distn.bsh."&amp;O$10&amp;$E250&amp;O$9&amp;O$11,DHHKey,0),MATCH($D250,DHHVar,0))</f>
        <v>3.45640662153002</v>
      </c>
      <c r="P250" s="203">
        <f>INDEX(DHHVal,MATCH(CtryCode&amp;".distn.bsh."&amp;P$10&amp;$E250&amp;P$9&amp;P$11,DHHKey,0),MATCH($D250,DHHVar,0))</f>
        <v>4.264732759864678</v>
      </c>
      <c r="Q250" s="203">
        <f>INDEX(DHHVal,MATCH(CtryCode&amp;".distn.bsh."&amp;Q$10&amp;$E250&amp;Q$9&amp;Q$11,DHHKey,0),MATCH($D250,DHHVar,0))</f>
        <v>4.050190276689155</v>
      </c>
      <c r="R250" s="203">
        <f>INDEX(DHHVal,MATCH(CtryCode&amp;".distn.bsh."&amp;R$10&amp;$E250&amp;R$9&amp;R$11,DHHKey,0),MATCH($D250,DHHVar,0))</f>
        <v>4.166882356326603</v>
      </c>
      <c r="S250" s="203">
        <f>INDEX(DHHVal,MATCH(CtryCode&amp;".distn.bsh."&amp;S$10&amp;$E250&amp;S$9&amp;S$11,DHHKey,0),MATCH($D250,DHHVar,0))</f>
        <v>4.870229694314116</v>
      </c>
      <c r="T250" s="203">
        <f>INDEX(DHHVal,MATCH(CtryCode&amp;".distn.bsh."&amp;T$10&amp;$E250&amp;T$9&amp;T$11,DHHKey,0),MATCH($D250,DHHVar,0))</f>
        <v>5.324684178535967</v>
      </c>
      <c r="U250" s="203">
        <f>INDEX(DHHVal,MATCH(CtryCode&amp;".distn.bsh."&amp;U$10&amp;$E250&amp;U$9&amp;U$11,DHHKey,0),MATCH($D250,DHHVar,0))</f>
        <v>5.479746215279581</v>
      </c>
      <c r="V250" s="203">
        <f>INDEX(DHHVal,MATCH(CtryCode&amp;".distn.bsh."&amp;V$10&amp;$E250&amp;V$9&amp;V$11,DHHKey,0),MATCH($D250,DHHVar,0))</f>
        <v>6.96639209189749</v>
      </c>
      <c r="W250" s="207" t="str">
        <f>IF(X$5=K$5,SUM(Y250:AI250)-SUM(L250:V250),"")</f>
        <v/>
      </c>
      <c r="X250" s="9" t="str">
        <f>LOWER(CtryCode)&amp;".distn."&amp;$A250&amp;IF($B250="","","."&amp;$B250)&amp;IF($C250="","",".dec."&amp;$C250)&amp;"."&amp;X$5</f>
        <v>egy.distn.bsh.hea.dec.rur.2</v>
      </c>
      <c r="Y250" s="208">
        <f>INDEX(DHHVal,MATCH(CtryCode&amp;".distn.bsh."&amp;Y$10&amp;$E250&amp;Y$9&amp;Y$11,DHHKey,0),MATCH($D250,DHHVar,0))</f>
        <v>4.528581805231499</v>
      </c>
      <c r="Z250" s="203">
        <f>INDEX(DHHVal,MATCH(CtryCode&amp;".distn.bsh."&amp;Z$10&amp;$E250&amp;Z$9&amp;Z$11,DHHKey,0),MATCH($D250,DHHVar,0))</f>
        <v>3.541135047022626</v>
      </c>
      <c r="AA250" s="203">
        <f>INDEX(DHHVal,MATCH(CtryCode&amp;".distn.bsh."&amp;AA$10&amp;$E250&amp;AA$9&amp;AA$11,DHHKey,0),MATCH($D250,DHHVar,0))</f>
        <v>3.489106094071634</v>
      </c>
      <c r="AB250" s="203">
        <f>INDEX(DHHVal,MATCH(CtryCode&amp;".distn.bsh."&amp;AB$10&amp;$E250&amp;AB$9&amp;AB$11,DHHKey,0),MATCH($D250,DHHVar,0))</f>
        <v>3.45640662153002</v>
      </c>
      <c r="AC250" s="203">
        <f>INDEX(DHHVal,MATCH(CtryCode&amp;".distn.bsh."&amp;AC$10&amp;$E250&amp;AC$9&amp;AC$11,DHHKey,0),MATCH($D250,DHHVar,0))</f>
        <v>4.264732759864678</v>
      </c>
      <c r="AD250" s="203">
        <f>INDEX(DHHVal,MATCH(CtryCode&amp;".distn.bsh."&amp;AD$10&amp;$E250&amp;AD$9&amp;AD$11,DHHKey,0),MATCH($D250,DHHVar,0))</f>
        <v>4.050190276689155</v>
      </c>
      <c r="AE250" s="203">
        <f>INDEX(DHHVal,MATCH(CtryCode&amp;".distn.bsh."&amp;AE$10&amp;$E250&amp;AE$9&amp;AE$11,DHHKey,0),MATCH($D250,DHHVar,0))</f>
        <v>4.166882356326603</v>
      </c>
      <c r="AF250" s="203">
        <f>INDEX(DHHVal,MATCH(CtryCode&amp;".distn.bsh."&amp;AF$10&amp;$E250&amp;AF$9&amp;AF$11,DHHKey,0),MATCH($D250,DHHVar,0))</f>
        <v>4.870229694314116</v>
      </c>
      <c r="AG250" s="203">
        <f>INDEX(DHHVal,MATCH(CtryCode&amp;".distn.bsh."&amp;AG$10&amp;$E250&amp;AG$9&amp;AG$11,DHHKey,0),MATCH($D250,DHHVar,0))</f>
        <v>5.324684178535967</v>
      </c>
      <c r="AH250" s="203">
        <f>INDEX(DHHVal,MATCH(CtryCode&amp;".distn.bsh."&amp;AH$10&amp;$E250&amp;AH$9&amp;AH$11,DHHKey,0),MATCH($D250,DHHVar,0))</f>
        <v>5.479746215279581</v>
      </c>
      <c r="AI250" s="203">
        <f>INDEX(DHHVal,MATCH(CtryCode&amp;".distn.bsh."&amp;AI$10&amp;$E250&amp;AI$9&amp;AI$11,DHHKey,0),MATCH($D250,DHHVar,0))</f>
        <v>6.96639209189749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3.952000501822543</v>
      </c>
      <c r="M251" s="203">
        <f>INDEX(DHHVal,MATCH(CtryCode&amp;".distn.bsh."&amp;M$10&amp;$E251&amp;M$9&amp;M$11,DHHKey,0),MATCH($D251,DHHVar,0))</f>
        <v>4.140983234779765</v>
      </c>
      <c r="N251" s="203">
        <f>INDEX(DHHVal,MATCH(CtryCode&amp;".distn.bsh."&amp;N$10&amp;$E251&amp;N$9&amp;N$11,DHHKey,0),MATCH($D251,DHHVar,0))</f>
        <v>3.622059386932924</v>
      </c>
      <c r="O251" s="203">
        <f>INDEX(DHHVal,MATCH(CtryCode&amp;".distn.bsh."&amp;O$10&amp;$E251&amp;O$9&amp;O$11,DHHKey,0),MATCH($D251,DHHVar,0))</f>
        <v>4.045728750312001</v>
      </c>
      <c r="P251" s="203">
        <f>INDEX(DHHVal,MATCH(CtryCode&amp;".distn.bsh."&amp;P$10&amp;$E251&amp;P$9&amp;P$11,DHHKey,0),MATCH($D251,DHHVar,0))</f>
        <v>3.303126995766689</v>
      </c>
      <c r="Q251" s="203">
        <f>INDEX(DHHVal,MATCH(CtryCode&amp;".distn.bsh."&amp;Q$10&amp;$E251&amp;Q$9&amp;Q$11,DHHKey,0),MATCH($D251,DHHVar,0))</f>
        <v>3.153568078743218</v>
      </c>
      <c r="R251" s="203">
        <f>INDEX(DHHVal,MATCH(CtryCode&amp;".distn.bsh."&amp;R$10&amp;$E251&amp;R$9&amp;R$11,DHHKey,0),MATCH($D251,DHHVar,0))</f>
        <v>3.913224116241119</v>
      </c>
      <c r="S251" s="203">
        <f>INDEX(DHHVal,MATCH(CtryCode&amp;".distn.bsh."&amp;S$10&amp;$E251&amp;S$9&amp;S$11,DHHKey,0),MATCH($D251,DHHVar,0))</f>
        <v>3.542149476569108</v>
      </c>
      <c r="T251" s="203">
        <f>INDEX(DHHVal,MATCH(CtryCode&amp;".distn.bsh."&amp;T$10&amp;$E251&amp;T$9&amp;T$11,DHHKey,0),MATCH($D251,DHHVar,0))</f>
        <v>4.05932318337402</v>
      </c>
      <c r="U251" s="203">
        <f>INDEX(DHHVal,MATCH(CtryCode&amp;".distn.bsh."&amp;U$10&amp;$E251&amp;U$9&amp;U$11,DHHKey,0),MATCH($D251,DHHVar,0))</f>
        <v>4.007110149869988</v>
      </c>
      <c r="V251" s="203">
        <f>INDEX(DHHVal,MATCH(CtryCode&amp;".distn.bsh."&amp;V$10&amp;$E251&amp;V$9&amp;V$11,DHHKey,0),MATCH($D251,DHHVar,0))</f>
        <v>4.782574213216113</v>
      </c>
      <c r="W251" s="207" t="str">
        <f>IF(X$5=K$5,SUM(Y251:AI251)-SUM(L251:V251),"")</f>
        <v/>
      </c>
      <c r="X251" s="9" t="str">
        <f>LOWER(CtryCode)&amp;".distn."&amp;$A251&amp;IF($B251="","","."&amp;$B251)&amp;IF($C251="","",".dec."&amp;$C251)&amp;"."&amp;X$5</f>
        <v>egy.distn.bsh.hou.dec.rur.2</v>
      </c>
      <c r="Y251" s="208">
        <f>INDEX(DHHVal,MATCH(CtryCode&amp;".distn.bsh."&amp;Y$10&amp;$E251&amp;Y$9&amp;Y$11,DHHKey,0),MATCH($D251,DHHVar,0))</f>
        <v>3.952000501822543</v>
      </c>
      <c r="Z251" s="203">
        <f>INDEX(DHHVal,MATCH(CtryCode&amp;".distn.bsh."&amp;Z$10&amp;$E251&amp;Z$9&amp;Z$11,DHHKey,0),MATCH($D251,DHHVar,0))</f>
        <v>4.140983234779765</v>
      </c>
      <c r="AA251" s="203">
        <f>INDEX(DHHVal,MATCH(CtryCode&amp;".distn.bsh."&amp;AA$10&amp;$E251&amp;AA$9&amp;AA$11,DHHKey,0),MATCH($D251,DHHVar,0))</f>
        <v>3.622059386932924</v>
      </c>
      <c r="AB251" s="203">
        <f>INDEX(DHHVal,MATCH(CtryCode&amp;".distn.bsh."&amp;AB$10&amp;$E251&amp;AB$9&amp;AB$11,DHHKey,0),MATCH($D251,DHHVar,0))</f>
        <v>4.045728750312001</v>
      </c>
      <c r="AC251" s="203">
        <f>INDEX(DHHVal,MATCH(CtryCode&amp;".distn.bsh."&amp;AC$10&amp;$E251&amp;AC$9&amp;AC$11,DHHKey,0),MATCH($D251,DHHVar,0))</f>
        <v>3.303126995766689</v>
      </c>
      <c r="AD251" s="203">
        <f>INDEX(DHHVal,MATCH(CtryCode&amp;".distn.bsh."&amp;AD$10&amp;$E251&amp;AD$9&amp;AD$11,DHHKey,0),MATCH($D251,DHHVar,0))</f>
        <v>3.153568078743218</v>
      </c>
      <c r="AE251" s="203">
        <f>INDEX(DHHVal,MATCH(CtryCode&amp;".distn.bsh."&amp;AE$10&amp;$E251&amp;AE$9&amp;AE$11,DHHKey,0),MATCH($D251,DHHVar,0))</f>
        <v>3.913224116241119</v>
      </c>
      <c r="AF251" s="203">
        <f>INDEX(DHHVal,MATCH(CtryCode&amp;".distn.bsh."&amp;AF$10&amp;$E251&amp;AF$9&amp;AF$11,DHHKey,0),MATCH($D251,DHHVar,0))</f>
        <v>3.542149476569108</v>
      </c>
      <c r="AG251" s="203">
        <f>INDEX(DHHVal,MATCH(CtryCode&amp;".distn.bsh."&amp;AG$10&amp;$E251&amp;AG$9&amp;AG$11,DHHKey,0),MATCH($D251,DHHVar,0))</f>
        <v>4.05932318337402</v>
      </c>
      <c r="AH251" s="203">
        <f>INDEX(DHHVal,MATCH(CtryCode&amp;".distn.bsh."&amp;AH$10&amp;$E251&amp;AH$9&amp;AH$11,DHHKey,0),MATCH($D251,DHHVar,0))</f>
        <v>4.007110149869988</v>
      </c>
      <c r="AI251" s="203">
        <f>INDEX(DHHVal,MATCH(CtryCode&amp;".distn.bsh."&amp;AI$10&amp;$E251&amp;AI$9&amp;AI$11,DHHKey,0),MATCH($D251,DHHVar,0))</f>
        <v>4.782574213216113</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0.01056292993279169</v>
      </c>
      <c r="M252" s="203">
        <f>INDEX(DHHVal,MATCH(CtryCode&amp;".distn.bsh."&amp;M$10&amp;$E252&amp;M$9&amp;M$11,DHHKey,0),MATCH($D252,DHHVar,0))</f>
        <v>0.01285345989779803</v>
      </c>
      <c r="N252" s="203">
        <f>INDEX(DHHVal,MATCH(CtryCode&amp;".distn.bsh."&amp;N$10&amp;$E252&amp;N$9&amp;N$11,DHHKey,0),MATCH($D252,DHHVar,0))</f>
        <v>0.003818489555440318</v>
      </c>
      <c r="O252" s="203">
        <f>INDEX(DHHVal,MATCH(CtryCode&amp;".distn.bsh."&amp;O$10&amp;$E252&amp;O$9&amp;O$11,DHHKey,0),MATCH($D252,DHHVar,0))</f>
        <v>0.009855990014688674</v>
      </c>
      <c r="P252" s="203">
        <f>INDEX(DHHVal,MATCH(CtryCode&amp;".distn.bsh."&amp;P$10&amp;$E252&amp;P$9&amp;P$11,DHHKey,0),MATCH($D252,DHHVar,0))</f>
        <v>0.007568271205781139</v>
      </c>
      <c r="Q252" s="203">
        <f>INDEX(DHHVal,MATCH(CtryCode&amp;".distn.bsh."&amp;Q$10&amp;$E252&amp;Q$9&amp;Q$11,DHHKey,0),MATCH($D252,DHHVar,0))</f>
        <v>0.009854633185376507</v>
      </c>
      <c r="R252" s="203">
        <f>INDEX(DHHVal,MATCH(CtryCode&amp;".distn.bsh."&amp;R$10&amp;$E252&amp;R$9&amp;R$11,DHHKey,0),MATCH($D252,DHHVar,0))</f>
        <v>0.01228655600403062</v>
      </c>
      <c r="S252" s="203">
        <f>INDEX(DHHVal,MATCH(CtryCode&amp;".distn.bsh."&amp;S$10&amp;$E252&amp;S$9&amp;S$11,DHHKey,0),MATCH($D252,DHHVar,0))</f>
        <v>0.01504468097281721</v>
      </c>
      <c r="T252" s="203">
        <f>INDEX(DHHVal,MATCH(CtryCode&amp;".distn.bsh."&amp;T$10&amp;$E252&amp;T$9&amp;T$11,DHHKey,0),MATCH($D252,DHHVar,0))</f>
        <v>0.01347173601110624</v>
      </c>
      <c r="U252" s="203">
        <f>INDEX(DHHVal,MATCH(CtryCode&amp;".distn.bsh."&amp;U$10&amp;$E252&amp;U$9&amp;U$11,DHHKey,0),MATCH($D252,DHHVar,0))</f>
        <v>0.00788596252088171</v>
      </c>
      <c r="V252" s="203">
        <f>INDEX(DHHVal,MATCH(CtryCode&amp;".distn.bsh."&amp;V$10&amp;$E252&amp;V$9&amp;V$11,DHHKey,0),MATCH($D252,DHHVar,0))</f>
        <v>0.01688506449086971</v>
      </c>
      <c r="W252" s="207" t="str">
        <f>IF(X$5=K$5,SUM(Y252:AI252)-SUM(L252:V252),"")</f>
        <v/>
      </c>
      <c r="X252" s="9" t="str">
        <f>LOWER(CtryCode)&amp;".distn."&amp;$A252&amp;IF($B252="","","."&amp;$B252)&amp;IF($C252="","",".dec."&amp;$C252)&amp;"."&amp;X$5</f>
        <v>egy.distn.bsh.oth.dec.rur.2</v>
      </c>
      <c r="Y252" s="208">
        <f>INDEX(DHHVal,MATCH(CtryCode&amp;".distn.bsh."&amp;Y$10&amp;$E252&amp;Y$9&amp;Y$11,DHHKey,0),MATCH($D252,DHHVar,0))</f>
        <v>0.01056292993279169</v>
      </c>
      <c r="Z252" s="203">
        <f>INDEX(DHHVal,MATCH(CtryCode&amp;".distn.bsh."&amp;Z$10&amp;$E252&amp;Z$9&amp;Z$11,DHHKey,0),MATCH($D252,DHHVar,0))</f>
        <v>0.01285345989779803</v>
      </c>
      <c r="AA252" s="203">
        <f>INDEX(DHHVal,MATCH(CtryCode&amp;".distn.bsh."&amp;AA$10&amp;$E252&amp;AA$9&amp;AA$11,DHHKey,0),MATCH($D252,DHHVar,0))</f>
        <v>0.003818489555440318</v>
      </c>
      <c r="AB252" s="203">
        <f>INDEX(DHHVal,MATCH(CtryCode&amp;".distn.bsh."&amp;AB$10&amp;$E252&amp;AB$9&amp;AB$11,DHHKey,0),MATCH($D252,DHHVar,0))</f>
        <v>0.009855990014688674</v>
      </c>
      <c r="AC252" s="203">
        <f>INDEX(DHHVal,MATCH(CtryCode&amp;".distn.bsh."&amp;AC$10&amp;$E252&amp;AC$9&amp;AC$11,DHHKey,0),MATCH($D252,DHHVar,0))</f>
        <v>0.007568271205781139</v>
      </c>
      <c r="AD252" s="203">
        <f>INDEX(DHHVal,MATCH(CtryCode&amp;".distn.bsh."&amp;AD$10&amp;$E252&amp;AD$9&amp;AD$11,DHHKey,0),MATCH($D252,DHHVar,0))</f>
        <v>0.009854633185376507</v>
      </c>
      <c r="AE252" s="203">
        <f>INDEX(DHHVal,MATCH(CtryCode&amp;".distn.bsh."&amp;AE$10&amp;$E252&amp;AE$9&amp;AE$11,DHHKey,0),MATCH($D252,DHHVar,0))</f>
        <v>0.01228655600403062</v>
      </c>
      <c r="AF252" s="203">
        <f>INDEX(DHHVal,MATCH(CtryCode&amp;".distn.bsh."&amp;AF$10&amp;$E252&amp;AF$9&amp;AF$11,DHHKey,0),MATCH($D252,DHHVar,0))</f>
        <v>0.01504468097281721</v>
      </c>
      <c r="AG252" s="203">
        <f>INDEX(DHHVal,MATCH(CtryCode&amp;".distn.bsh."&amp;AG$10&amp;$E252&amp;AG$9&amp;AG$11,DHHKey,0),MATCH($D252,DHHVar,0))</f>
        <v>0.01347173601110624</v>
      </c>
      <c r="AH252" s="203">
        <f>INDEX(DHHVal,MATCH(CtryCode&amp;".distn.bsh."&amp;AH$10&amp;$E252&amp;AH$9&amp;AH$11,DHHKey,0),MATCH($D252,DHHVar,0))</f>
        <v>0.00788596252088171</v>
      </c>
      <c r="AI252" s="203">
        <f>INDEX(DHHVal,MATCH(CtryCode&amp;".distn.bsh."&amp;AI$10&amp;$E252&amp;AI$9&amp;AI$11,DHHKey,0),MATCH($D252,DHHVar,0))</f>
        <v>0.01688506449086971</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1.774567622657703</v>
      </c>
      <c r="M253" s="203">
        <f>INDEX(DHHVal,MATCH(CtryCode&amp;".distn.bsh."&amp;M$10&amp;$E253&amp;M$9&amp;M$11,DHHKey,0),MATCH($D253,DHHVar,0))</f>
        <v>2.138886207885075</v>
      </c>
      <c r="N253" s="203">
        <f>INDEX(DHHVal,MATCH(CtryCode&amp;".distn.bsh."&amp;N$10&amp;$E253&amp;N$9&amp;N$11,DHHKey,0),MATCH($D253,DHHVar,0))</f>
        <v>2.269921053268085</v>
      </c>
      <c r="O253" s="203">
        <f>INDEX(DHHVal,MATCH(CtryCode&amp;".distn.bsh."&amp;O$10&amp;$E253&amp;O$9&amp;O$11,DHHKey,0),MATCH($D253,DHHVar,0))</f>
        <v>2.066329520690246</v>
      </c>
      <c r="P253" s="203">
        <f>INDEX(DHHVal,MATCH(CtryCode&amp;".distn.bsh."&amp;P$10&amp;$E253&amp;P$9&amp;P$11,DHHKey,0),MATCH($D253,DHHVar,0))</f>
        <v>2.144627571134747</v>
      </c>
      <c r="Q253" s="203">
        <f>INDEX(DHHVal,MATCH(CtryCode&amp;".distn.bsh."&amp;Q$10&amp;$E253&amp;Q$9&amp;Q$11,DHHKey,0),MATCH($D253,DHHVar,0))</f>
        <v>2.091416534501572</v>
      </c>
      <c r="R253" s="203">
        <f>INDEX(DHHVal,MATCH(CtryCode&amp;".distn.bsh."&amp;R$10&amp;$E253&amp;R$9&amp;R$11,DHHKey,0),MATCH($D253,DHHVar,0))</f>
        <v>2.047573808742969</v>
      </c>
      <c r="S253" s="203">
        <f>INDEX(DHHVal,MATCH(CtryCode&amp;".distn.bsh."&amp;S$10&amp;$E253&amp;S$9&amp;S$11,DHHKey,0),MATCH($D253,DHHVar,0))</f>
        <v>1.572120461159425</v>
      </c>
      <c r="T253" s="203">
        <f>INDEX(DHHVal,MATCH(CtryCode&amp;".distn.bsh."&amp;T$10&amp;$E253&amp;T$9&amp;T$11,DHHKey,0),MATCH($D253,DHHVar,0))</f>
        <v>1.42957103397246</v>
      </c>
      <c r="U253" s="203">
        <f>INDEX(DHHVal,MATCH(CtryCode&amp;".distn.bsh."&amp;U$10&amp;$E253&amp;U$9&amp;U$11,DHHKey,0),MATCH($D253,DHHVar,0))</f>
        <v>1.207919092581116</v>
      </c>
      <c r="V253" s="203">
        <f>INDEX(DHHVal,MATCH(CtryCode&amp;".distn.bsh."&amp;V$10&amp;$E253&amp;V$9&amp;V$11,DHHKey,0),MATCH($D253,DHHVar,0))</f>
        <v>0.6885025091385351</v>
      </c>
      <c r="W253" s="207" t="str">
        <f>IF(X$5=K$5,SUM(Y253:AI253)-SUM(L253:V253),"")</f>
        <v/>
      </c>
      <c r="X253" s="9" t="str">
        <f>LOWER(CtryCode)&amp;".distn."&amp;$A253&amp;IF($B253="","","."&amp;$B253)&amp;IF($C253="","",".dec."&amp;$C253)&amp;"."&amp;X$5</f>
        <v>egy.distn.bsh.pap.dec.rur.2</v>
      </c>
      <c r="Y253" s="208">
        <f>INDEX(DHHVal,MATCH(CtryCode&amp;".distn.bsh."&amp;Y$10&amp;$E253&amp;Y$9&amp;Y$11,DHHKey,0),MATCH($D253,DHHVar,0))</f>
        <v>1.774567622657703</v>
      </c>
      <c r="Z253" s="203">
        <f>INDEX(DHHVal,MATCH(CtryCode&amp;".distn.bsh."&amp;Z$10&amp;$E253&amp;Z$9&amp;Z$11,DHHKey,0),MATCH($D253,DHHVar,0))</f>
        <v>2.138886207885075</v>
      </c>
      <c r="AA253" s="203">
        <f>INDEX(DHHVal,MATCH(CtryCode&amp;".distn.bsh."&amp;AA$10&amp;$E253&amp;AA$9&amp;AA$11,DHHKey,0),MATCH($D253,DHHVar,0))</f>
        <v>2.269921053268085</v>
      </c>
      <c r="AB253" s="203">
        <f>INDEX(DHHVal,MATCH(CtryCode&amp;".distn.bsh."&amp;AB$10&amp;$E253&amp;AB$9&amp;AB$11,DHHKey,0),MATCH($D253,DHHVar,0))</f>
        <v>2.066329520690246</v>
      </c>
      <c r="AC253" s="203">
        <f>INDEX(DHHVal,MATCH(CtryCode&amp;".distn.bsh."&amp;AC$10&amp;$E253&amp;AC$9&amp;AC$11,DHHKey,0),MATCH($D253,DHHVar,0))</f>
        <v>2.144627571134747</v>
      </c>
      <c r="AD253" s="203">
        <f>INDEX(DHHVal,MATCH(CtryCode&amp;".distn.bsh."&amp;AD$10&amp;$E253&amp;AD$9&amp;AD$11,DHHKey,0),MATCH($D253,DHHVar,0))</f>
        <v>2.091416534501572</v>
      </c>
      <c r="AE253" s="203">
        <f>INDEX(DHHVal,MATCH(CtryCode&amp;".distn.bsh."&amp;AE$10&amp;$E253&amp;AE$9&amp;AE$11,DHHKey,0),MATCH($D253,DHHVar,0))</f>
        <v>2.047573808742969</v>
      </c>
      <c r="AF253" s="203">
        <f>INDEX(DHHVal,MATCH(CtryCode&amp;".distn.bsh."&amp;AF$10&amp;$E253&amp;AF$9&amp;AF$11,DHHKey,0),MATCH($D253,DHHVar,0))</f>
        <v>1.572120461159425</v>
      </c>
      <c r="AG253" s="203">
        <f>INDEX(DHHVal,MATCH(CtryCode&amp;".distn.bsh."&amp;AG$10&amp;$E253&amp;AG$9&amp;AG$11,DHHKey,0),MATCH($D253,DHHVar,0))</f>
        <v>1.42957103397246</v>
      </c>
      <c r="AH253" s="203">
        <f>INDEX(DHHVal,MATCH(CtryCode&amp;".distn.bsh."&amp;AH$10&amp;$E253&amp;AH$9&amp;AH$11,DHHKey,0),MATCH($D253,DHHVar,0))</f>
        <v>1.207919092581116</v>
      </c>
      <c r="AI253" s="203">
        <f>INDEX(DHHVal,MATCH(CtryCode&amp;".distn.bsh."&amp;AI$10&amp;$E253&amp;AI$9&amp;AI$11,DHHKey,0),MATCH($D253,DHHVar,0))</f>
        <v>0.6885025091385351</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6.203470957159648</v>
      </c>
      <c r="M254" s="203">
        <f>INDEX(DHHVal,MATCH(CtryCode&amp;".distn.bsh."&amp;M$10&amp;$E254&amp;M$9&amp;M$11,DHHKey,0),MATCH($D254,DHHVar,0))</f>
        <v>5.214189093061323</v>
      </c>
      <c r="N254" s="203">
        <f>INDEX(DHHVal,MATCH(CtryCode&amp;".distn.bsh."&amp;N$10&amp;$E254&amp;N$9&amp;N$11,DHHKey,0),MATCH($D254,DHHVar,0))</f>
        <v>4.761194953012367</v>
      </c>
      <c r="O254" s="203">
        <f>INDEX(DHHVal,MATCH(CtryCode&amp;".distn.bsh."&amp;O$10&amp;$E254&amp;O$9&amp;O$11,DHHKey,0),MATCH($D254,DHHVar,0))</f>
        <v>4.800484408332764</v>
      </c>
      <c r="P254" s="203">
        <f>INDEX(DHHVal,MATCH(CtryCode&amp;".distn.bsh."&amp;P$10&amp;$E254&amp;P$9&amp;P$11,DHHKey,0),MATCH($D254,DHHVar,0))</f>
        <v>5.223400228207054</v>
      </c>
      <c r="Q254" s="203">
        <f>INDEX(DHHVal,MATCH(CtryCode&amp;".distn.bsh."&amp;Q$10&amp;$E254&amp;Q$9&amp;Q$11,DHHKey,0),MATCH($D254,DHHVar,0))</f>
        <v>5.48532312079687</v>
      </c>
      <c r="R254" s="203">
        <f>INDEX(DHHVal,MATCH(CtryCode&amp;".distn.bsh."&amp;R$10&amp;$E254&amp;R$9&amp;R$11,DHHKey,0),MATCH($D254,DHHVar,0))</f>
        <v>5.840034720957946</v>
      </c>
      <c r="S254" s="203">
        <f>INDEX(DHHVal,MATCH(CtryCode&amp;".distn.bsh."&amp;S$10&amp;$E254&amp;S$9&amp;S$11,DHHKey,0),MATCH($D254,DHHVar,0))</f>
        <v>6.683201533633145</v>
      </c>
      <c r="T254" s="203">
        <f>INDEX(DHHVal,MATCH(CtryCode&amp;".distn.bsh."&amp;T$10&amp;$E254&amp;T$9&amp;T$11,DHHKey,0),MATCH($D254,DHHVar,0))</f>
        <v>6.876931679120071</v>
      </c>
      <c r="U254" s="203">
        <f>INDEX(DHHVal,MATCH(CtryCode&amp;".distn.bsh."&amp;U$10&amp;$E254&amp;U$9&amp;U$11,DHHKey,0),MATCH($D254,DHHVar,0))</f>
        <v>9.224486937155069</v>
      </c>
      <c r="V254" s="203">
        <f>INDEX(DHHVal,MATCH(CtryCode&amp;".distn.bsh."&amp;V$10&amp;$E254&amp;V$9&amp;V$11,DHHKey,0),MATCH($D254,DHHVar,0))</f>
        <v>12.19646634843558</v>
      </c>
      <c r="W254" s="207" t="str">
        <f>IF(X$5=K$5,SUM(Y254:AI254)-SUM(L254:V254),"")</f>
        <v/>
      </c>
      <c r="X254" s="9" t="str">
        <f>LOWER(CtryCode)&amp;".distn."&amp;$A254&amp;IF($B254="","","."&amp;$B254)&amp;IF($C254="","",".dec."&amp;$C254)&amp;"."&amp;X$5</f>
        <v>egy.distn.bsh.pha.dec.rur.2</v>
      </c>
      <c r="Y254" s="208">
        <f>INDEX(DHHVal,MATCH(CtryCode&amp;".distn.bsh."&amp;Y$10&amp;$E254&amp;Y$9&amp;Y$11,DHHKey,0),MATCH($D254,DHHVar,0))</f>
        <v>6.203470957159648</v>
      </c>
      <c r="Z254" s="203">
        <f>INDEX(DHHVal,MATCH(CtryCode&amp;".distn.bsh."&amp;Z$10&amp;$E254&amp;Z$9&amp;Z$11,DHHKey,0),MATCH($D254,DHHVar,0))</f>
        <v>5.214189093061323</v>
      </c>
      <c r="AA254" s="203">
        <f>INDEX(DHHVal,MATCH(CtryCode&amp;".distn.bsh."&amp;AA$10&amp;$E254&amp;AA$9&amp;AA$11,DHHKey,0),MATCH($D254,DHHVar,0))</f>
        <v>4.761194953012367</v>
      </c>
      <c r="AB254" s="203">
        <f>INDEX(DHHVal,MATCH(CtryCode&amp;".distn.bsh."&amp;AB$10&amp;$E254&amp;AB$9&amp;AB$11,DHHKey,0),MATCH($D254,DHHVar,0))</f>
        <v>4.800484408332764</v>
      </c>
      <c r="AC254" s="203">
        <f>INDEX(DHHVal,MATCH(CtryCode&amp;".distn.bsh."&amp;AC$10&amp;$E254&amp;AC$9&amp;AC$11,DHHKey,0),MATCH($D254,DHHVar,0))</f>
        <v>5.223400228207054</v>
      </c>
      <c r="AD254" s="203">
        <f>INDEX(DHHVal,MATCH(CtryCode&amp;".distn.bsh."&amp;AD$10&amp;$E254&amp;AD$9&amp;AD$11,DHHKey,0),MATCH($D254,DHHVar,0))</f>
        <v>5.48532312079687</v>
      </c>
      <c r="AE254" s="203">
        <f>INDEX(DHHVal,MATCH(CtryCode&amp;".distn.bsh."&amp;AE$10&amp;$E254&amp;AE$9&amp;AE$11,DHHKey,0),MATCH($D254,DHHVar,0))</f>
        <v>5.840034720957946</v>
      </c>
      <c r="AF254" s="203">
        <f>INDEX(DHHVal,MATCH(CtryCode&amp;".distn.bsh."&amp;AF$10&amp;$E254&amp;AF$9&amp;AF$11,DHHKey,0),MATCH($D254,DHHVar,0))</f>
        <v>6.683201533633145</v>
      </c>
      <c r="AG254" s="203">
        <f>INDEX(DHHVal,MATCH(CtryCode&amp;".distn.bsh."&amp;AG$10&amp;$E254&amp;AG$9&amp;AG$11,DHHKey,0),MATCH($D254,DHHVar,0))</f>
        <v>6.876931679120071</v>
      </c>
      <c r="AH254" s="203">
        <f>INDEX(DHHVal,MATCH(CtryCode&amp;".distn.bsh."&amp;AH$10&amp;$E254&amp;AH$9&amp;AH$11,DHHKey,0),MATCH($D254,DHHVar,0))</f>
        <v>9.224486937155069</v>
      </c>
      <c r="AI254" s="203">
        <f>INDEX(DHHVal,MATCH(CtryCode&amp;".distn.bsh."&amp;AI$10&amp;$E254&amp;AI$9&amp;AI$11,DHHKey,0),MATCH($D254,DHHVar,0))</f>
        <v>12.19646634843558</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6.225398258048809</v>
      </c>
      <c r="M255" s="203">
        <f>INDEX(DHHVal,MATCH(CtryCode&amp;".distn.bsh."&amp;M$10&amp;$E255&amp;M$9&amp;M$11,DHHKey,0),MATCH($D255,DHHVar,0))</f>
        <v>6.335779204762412</v>
      </c>
      <c r="N255" s="203">
        <f>INDEX(DHHVal,MATCH(CtryCode&amp;".distn.bsh."&amp;N$10&amp;$E255&amp;N$9&amp;N$11,DHHKey,0),MATCH($D255,DHHVar,0))</f>
        <v>6.408673286599216</v>
      </c>
      <c r="O255" s="203">
        <f>INDEX(DHHVal,MATCH(CtryCode&amp;".distn.bsh."&amp;O$10&amp;$E255&amp;O$9&amp;O$11,DHHKey,0),MATCH($D255,DHHVar,0))</f>
        <v>5.981697087937182</v>
      </c>
      <c r="P255" s="203">
        <f>INDEX(DHHVal,MATCH(CtryCode&amp;".distn.bsh."&amp;P$10&amp;$E255&amp;P$9&amp;P$11,DHHKey,0),MATCH($D255,DHHVar,0))</f>
        <v>6.225836621662298</v>
      </c>
      <c r="Q255" s="203">
        <f>INDEX(DHHVal,MATCH(CtryCode&amp;".distn.bsh."&amp;Q$10&amp;$E255&amp;Q$9&amp;Q$11,DHHKey,0),MATCH($D255,DHHVar,0))</f>
        <v>5.877138914107699</v>
      </c>
      <c r="R255" s="203">
        <f>INDEX(DHHVal,MATCH(CtryCode&amp;".distn.bsh."&amp;R$10&amp;$E255&amp;R$9&amp;R$11,DHHKey,0),MATCH($D255,DHHVar,0))</f>
        <v>5.815207033626367</v>
      </c>
      <c r="S255" s="203">
        <f>INDEX(DHHVal,MATCH(CtryCode&amp;".distn.bsh."&amp;S$10&amp;$E255&amp;S$9&amp;S$11,DHHKey,0),MATCH($D255,DHHVar,0))</f>
        <v>5.960076320508481</v>
      </c>
      <c r="T255" s="203">
        <f>INDEX(DHHVal,MATCH(CtryCode&amp;".distn.bsh."&amp;T$10&amp;$E255&amp;T$9&amp;T$11,DHHKey,0),MATCH($D255,DHHVar,0))</f>
        <v>6.069795297797183</v>
      </c>
      <c r="U255" s="203">
        <f>INDEX(DHHVal,MATCH(CtryCode&amp;".distn.bsh."&amp;U$10&amp;$E255&amp;U$9&amp;U$11,DHHKey,0),MATCH($D255,DHHVar,0))</f>
        <v>5.57335042549055</v>
      </c>
      <c r="V255" s="203">
        <f>INDEX(DHHVal,MATCH(CtryCode&amp;".distn.bsh."&amp;V$10&amp;$E255&amp;V$9&amp;V$11,DHHKey,0),MATCH($D255,DHHVar,0))</f>
        <v>5.941046080577915</v>
      </c>
      <c r="W255" s="207" t="str">
        <f>IF(X$5=K$5,SUM(Y255:AI255)-SUM(L255:V255),"")</f>
        <v/>
      </c>
      <c r="X255" s="9" t="str">
        <f>LOWER(CtryCode)&amp;".distn."&amp;$A255&amp;IF($B255="","","."&amp;$B255)&amp;IF($C255="","",".dec."&amp;$C255)&amp;"."&amp;X$5</f>
        <v>egy.distn.bsh.ret.dec.rur.2</v>
      </c>
      <c r="Y255" s="208">
        <f>INDEX(DHHVal,MATCH(CtryCode&amp;".distn.bsh."&amp;Y$10&amp;$E255&amp;Y$9&amp;Y$11,DHHKey,0),MATCH($D255,DHHVar,0))</f>
        <v>6.225398258048809</v>
      </c>
      <c r="Z255" s="203">
        <f>INDEX(DHHVal,MATCH(CtryCode&amp;".distn.bsh."&amp;Z$10&amp;$E255&amp;Z$9&amp;Z$11,DHHKey,0),MATCH($D255,DHHVar,0))</f>
        <v>6.335779204762412</v>
      </c>
      <c r="AA255" s="203">
        <f>INDEX(DHHVal,MATCH(CtryCode&amp;".distn.bsh."&amp;AA$10&amp;$E255&amp;AA$9&amp;AA$11,DHHKey,0),MATCH($D255,DHHVar,0))</f>
        <v>6.408673286599216</v>
      </c>
      <c r="AB255" s="203">
        <f>INDEX(DHHVal,MATCH(CtryCode&amp;".distn.bsh."&amp;AB$10&amp;$E255&amp;AB$9&amp;AB$11,DHHKey,0),MATCH($D255,DHHVar,0))</f>
        <v>5.981697087937182</v>
      </c>
      <c r="AC255" s="203">
        <f>INDEX(DHHVal,MATCH(CtryCode&amp;".distn.bsh."&amp;AC$10&amp;$E255&amp;AC$9&amp;AC$11,DHHKey,0),MATCH($D255,DHHVar,0))</f>
        <v>6.225836621662298</v>
      </c>
      <c r="AD255" s="203">
        <f>INDEX(DHHVal,MATCH(CtryCode&amp;".distn.bsh."&amp;AD$10&amp;$E255&amp;AD$9&amp;AD$11,DHHKey,0),MATCH($D255,DHHVar,0))</f>
        <v>5.877138914107699</v>
      </c>
      <c r="AE255" s="203">
        <f>INDEX(DHHVal,MATCH(CtryCode&amp;".distn.bsh."&amp;AE$10&amp;$E255&amp;AE$9&amp;AE$11,DHHKey,0),MATCH($D255,DHHVar,0))</f>
        <v>5.815207033626367</v>
      </c>
      <c r="AF255" s="203">
        <f>INDEX(DHHVal,MATCH(CtryCode&amp;".distn.bsh."&amp;AF$10&amp;$E255&amp;AF$9&amp;AF$11,DHHKey,0),MATCH($D255,DHHVar,0))</f>
        <v>5.960076320508481</v>
      </c>
      <c r="AG255" s="203">
        <f>INDEX(DHHVal,MATCH(CtryCode&amp;".distn.bsh."&amp;AG$10&amp;$E255&amp;AG$9&amp;AG$11,DHHKey,0),MATCH($D255,DHHVar,0))</f>
        <v>6.069795297797183</v>
      </c>
      <c r="AH255" s="203">
        <f>INDEX(DHHVal,MATCH(CtryCode&amp;".distn.bsh."&amp;AH$10&amp;$E255&amp;AH$9&amp;AH$11,DHHKey,0),MATCH($D255,DHHVar,0))</f>
        <v>5.57335042549055</v>
      </c>
      <c r="AI255" s="203">
        <f>INDEX(DHHVal,MATCH(CtryCode&amp;".distn.bsh."&amp;AI$10&amp;$E255&amp;AI$9&amp;AI$11,DHHKey,0),MATCH($D255,DHHVar,0))</f>
        <v>5.941046080577915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0.3731325850332927</v>
      </c>
      <c r="M256" s="203">
        <f>INDEX(DHHVal,MATCH(CtryCode&amp;".distn.bsh."&amp;M$10&amp;$E256&amp;M$9&amp;M$11,DHHKey,0),MATCH($D256,DHHVar,0))</f>
        <v>0.2034198686967544</v>
      </c>
      <c r="N256" s="203">
        <f>INDEX(DHHVal,MATCH(CtryCode&amp;".distn.bsh."&amp;N$10&amp;$E256&amp;N$9&amp;N$11,DHHKey,0),MATCH($D256,DHHVar,0))</f>
        <v>0.172133940844579</v>
      </c>
      <c r="O256" s="203">
        <f>INDEX(DHHVal,MATCH(CtryCode&amp;".distn.bsh."&amp;O$10&amp;$E256&amp;O$9&amp;O$11,DHHKey,0),MATCH($D256,DHHVar,0))</f>
        <v>0.3055482489577888</v>
      </c>
      <c r="P256" s="203">
        <f>INDEX(DHHVal,MATCH(CtryCode&amp;".distn.bsh."&amp;P$10&amp;$E256&amp;P$9&amp;P$11,DHHKey,0),MATCH($D256,DHHVar,0))</f>
        <v>0.349534937636663</v>
      </c>
      <c r="Q256" s="203">
        <f>INDEX(DHHVal,MATCH(CtryCode&amp;".distn.bsh."&amp;Q$10&amp;$E256&amp;Q$9&amp;Q$11,DHHKey,0),MATCH($D256,DHHVar,0))</f>
        <v>0.275382914603985</v>
      </c>
      <c r="R256" s="203">
        <f>INDEX(DHHVal,MATCH(CtryCode&amp;".distn.bsh."&amp;R$10&amp;$E256&amp;R$9&amp;R$11,DHHKey,0),MATCH($D256,DHHVar,0))</f>
        <v>0.3905795558215163</v>
      </c>
      <c r="S256" s="203">
        <f>INDEX(DHHVal,MATCH(CtryCode&amp;".distn.bsh."&amp;S$10&amp;$E256&amp;S$9&amp;S$11,DHHKey,0),MATCH($D256,DHHVar,0))</f>
        <v>0.3911387443237112</v>
      </c>
      <c r="T256" s="203">
        <f>INDEX(DHHVal,MATCH(CtryCode&amp;".distn.bsh."&amp;T$10&amp;$E256&amp;T$9&amp;T$11,DHHKey,0),MATCH($D256,DHHVar,0))</f>
        <v>0.4998074201018744</v>
      </c>
      <c r="U256" s="203">
        <f>INDEX(DHHVal,MATCH(CtryCode&amp;".distn.bsh."&amp;U$10&amp;$E256&amp;U$9&amp;U$11,DHHKey,0),MATCH($D256,DHHVar,0))</f>
        <v>0.5886828662129374</v>
      </c>
      <c r="V256" s="203">
        <f>INDEX(DHHVal,MATCH(CtryCode&amp;".distn.bsh."&amp;V$10&amp;$E256&amp;V$9&amp;V$11,DHHKey,0),MATCH($D256,DHHVar,0))</f>
        <v>0.5267192930544984</v>
      </c>
      <c r="W256" s="207" t="str">
        <f>IF(X$5=K$5,SUM(Y256:AI256)-SUM(L256:V256),"")</f>
        <v/>
      </c>
      <c r="X256" s="9" t="str">
        <f>LOWER(CtryCode)&amp;".distn."&amp;$A256&amp;IF($B256="","","."&amp;$B256)&amp;IF($C256="","",".dec."&amp;$C256)&amp;"."&amp;X$5</f>
        <v>egy.distn.bsh.teq.dec.rur.2</v>
      </c>
      <c r="Y256" s="208">
        <f>INDEX(DHHVal,MATCH(CtryCode&amp;".distn.bsh."&amp;Y$10&amp;$E256&amp;Y$9&amp;Y$11,DHHKey,0),MATCH($D256,DHHVar,0))</f>
        <v>0.3731325850332927</v>
      </c>
      <c r="Z256" s="203">
        <f>INDEX(DHHVal,MATCH(CtryCode&amp;".distn.bsh."&amp;Z$10&amp;$E256&amp;Z$9&amp;Z$11,DHHKey,0),MATCH($D256,DHHVar,0))</f>
        <v>0.2034198686967544</v>
      </c>
      <c r="AA256" s="203">
        <f>INDEX(DHHVal,MATCH(CtryCode&amp;".distn.bsh."&amp;AA$10&amp;$E256&amp;AA$9&amp;AA$11,DHHKey,0),MATCH($D256,DHHVar,0))</f>
        <v>0.172133940844579</v>
      </c>
      <c r="AB256" s="203">
        <f>INDEX(DHHVal,MATCH(CtryCode&amp;".distn.bsh."&amp;AB$10&amp;$E256&amp;AB$9&amp;AB$11,DHHKey,0),MATCH($D256,DHHVar,0))</f>
        <v>0.3055482489577888</v>
      </c>
      <c r="AC256" s="203">
        <f>INDEX(DHHVal,MATCH(CtryCode&amp;".distn.bsh."&amp;AC$10&amp;$E256&amp;AC$9&amp;AC$11,DHHKey,0),MATCH($D256,DHHVar,0))</f>
        <v>0.349534937636663</v>
      </c>
      <c r="AD256" s="203">
        <f>INDEX(DHHVal,MATCH(CtryCode&amp;".distn.bsh."&amp;AD$10&amp;$E256&amp;AD$9&amp;AD$11,DHHKey,0),MATCH($D256,DHHVar,0))</f>
        <v>0.275382914603985</v>
      </c>
      <c r="AE256" s="203">
        <f>INDEX(DHHVal,MATCH(CtryCode&amp;".distn.bsh."&amp;AE$10&amp;$E256&amp;AE$9&amp;AE$11,DHHKey,0),MATCH($D256,DHHVar,0))</f>
        <v>0.3905795558215163</v>
      </c>
      <c r="AF256" s="203">
        <f>INDEX(DHHVal,MATCH(CtryCode&amp;".distn.bsh."&amp;AF$10&amp;$E256&amp;AF$9&amp;AF$11,DHHKey,0),MATCH($D256,DHHVar,0))</f>
        <v>0.3911387443237112</v>
      </c>
      <c r="AG256" s="203">
        <f>INDEX(DHHVal,MATCH(CtryCode&amp;".distn.bsh."&amp;AG$10&amp;$E256&amp;AG$9&amp;AG$11,DHHKey,0),MATCH($D256,DHHVar,0))</f>
        <v>0.4998074201018744</v>
      </c>
      <c r="AH256" s="203">
        <f>INDEX(DHHVal,MATCH(CtryCode&amp;".distn.bsh."&amp;AH$10&amp;$E256&amp;AH$9&amp;AH$11,DHHKey,0),MATCH($D256,DHHVar,0))</f>
        <v>0.5886828662129374</v>
      </c>
      <c r="AI256" s="203">
        <f>INDEX(DHHVal,MATCH(CtryCode&amp;".distn.bsh."&amp;AI$10&amp;$E256&amp;AI$9&amp;AI$11,DHHKey,0),MATCH($D256,DHHVar,0))</f>
        <v>0.5267192930544984</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4.060442764245239</v>
      </c>
      <c r="M257" s="203">
        <f>INDEX(DHHVal,MATCH(CtryCode&amp;".distn.bsh."&amp;M$10&amp;$E257&amp;M$9&amp;M$11,DHHKey,0),MATCH($D257,DHHVar,0))</f>
        <v>4.388985495668153</v>
      </c>
      <c r="N257" s="203">
        <f>INDEX(DHHVal,MATCH(CtryCode&amp;".distn.bsh."&amp;N$10&amp;$E257&amp;N$9&amp;N$11,DHHKey,0),MATCH($D257,DHHVar,0))</f>
        <v>3.621816317248966</v>
      </c>
      <c r="O257" s="203">
        <f>INDEX(DHHVal,MATCH(CtryCode&amp;".distn.bsh."&amp;O$10&amp;$E257&amp;O$9&amp;O$11,DHHKey,0),MATCH($D257,DHHVar,0))</f>
        <v>3.499513445572404</v>
      </c>
      <c r="P257" s="203">
        <f>INDEX(DHHVal,MATCH(CtryCode&amp;".distn.bsh."&amp;P$10&amp;$E257&amp;P$9&amp;P$11,DHHKey,0),MATCH($D257,DHHVar,0))</f>
        <v>4.036251934519123</v>
      </c>
      <c r="Q257" s="203">
        <f>INDEX(DHHVal,MATCH(CtryCode&amp;".distn.bsh."&amp;Q$10&amp;$E257&amp;Q$9&amp;Q$11,DHHKey,0),MATCH($D257,DHHVar,0))</f>
        <v>4.269437227121559</v>
      </c>
      <c r="R257" s="203">
        <f>INDEX(DHHVal,MATCH(CtryCode&amp;".distn.bsh."&amp;R$10&amp;$E257&amp;R$9&amp;R$11,DHHKey,0),MATCH($D257,DHHVar,0))</f>
        <v>4.054665777796236</v>
      </c>
      <c r="S257" s="203">
        <f>INDEX(DHHVal,MATCH(CtryCode&amp;".distn.bsh."&amp;S$10&amp;$E257&amp;S$9&amp;S$11,DHHKey,0),MATCH($D257,DHHVar,0))</f>
        <v>4.268766428231986</v>
      </c>
      <c r="T257" s="203">
        <f>INDEX(DHHVal,MATCH(CtryCode&amp;".distn.bsh."&amp;T$10&amp;$E257&amp;T$9&amp;T$11,DHHKey,0),MATCH($D257,DHHVar,0))</f>
        <v>4.302822858194474</v>
      </c>
      <c r="U257" s="203">
        <f>INDEX(DHHVal,MATCH(CtryCode&amp;".distn.bsh."&amp;U$10&amp;$E257&amp;U$9&amp;U$11,DHHKey,0),MATCH($D257,DHHVar,0))</f>
        <v>4.013243384355132</v>
      </c>
      <c r="V257" s="203">
        <f>INDEX(DHHVal,MATCH(CtryCode&amp;".distn.bsh."&amp;V$10&amp;$E257&amp;V$9&amp;V$11,DHHKey,0),MATCH($D257,DHHVar,0))</f>
        <v>3.648139712101226</v>
      </c>
      <c r="W257" s="207" t="str">
        <f>IF(X$5=K$5,SUM(Y257:AI257)-SUM(L257:V257),"")</f>
        <v/>
      </c>
      <c r="X257" s="9" t="str">
        <f>LOWER(CtryCode)&amp;".distn."&amp;$A257&amp;IF($B257="","","."&amp;$B257)&amp;IF($C257="","",".dec."&amp;$C257)&amp;"."&amp;X$5</f>
        <v>egy.distn.bsh.tpu.dec.rur.2</v>
      </c>
      <c r="Y257" s="208">
        <f>INDEX(DHHVal,MATCH(CtryCode&amp;".distn.bsh."&amp;Y$10&amp;$E257&amp;Y$9&amp;Y$11,DHHKey,0),MATCH($D257,DHHVar,0))</f>
        <v>4.060442764245239</v>
      </c>
      <c r="Z257" s="203">
        <f>INDEX(DHHVal,MATCH(CtryCode&amp;".distn.bsh."&amp;Z$10&amp;$E257&amp;Z$9&amp;Z$11,DHHKey,0),MATCH($D257,DHHVar,0))</f>
        <v>4.388985495668153</v>
      </c>
      <c r="AA257" s="203">
        <f>INDEX(DHHVal,MATCH(CtryCode&amp;".distn.bsh."&amp;AA$10&amp;$E257&amp;AA$9&amp;AA$11,DHHKey,0),MATCH($D257,DHHVar,0))</f>
        <v>3.621816317248966</v>
      </c>
      <c r="AB257" s="203">
        <f>INDEX(DHHVal,MATCH(CtryCode&amp;".distn.bsh."&amp;AB$10&amp;$E257&amp;AB$9&amp;AB$11,DHHKey,0),MATCH($D257,DHHVar,0))</f>
        <v>3.499513445572404</v>
      </c>
      <c r="AC257" s="203">
        <f>INDEX(DHHVal,MATCH(CtryCode&amp;".distn.bsh."&amp;AC$10&amp;$E257&amp;AC$9&amp;AC$11,DHHKey,0),MATCH($D257,DHHVar,0))</f>
        <v>4.036251934519123</v>
      </c>
      <c r="AD257" s="203">
        <f>INDEX(DHHVal,MATCH(CtryCode&amp;".distn.bsh."&amp;AD$10&amp;$E257&amp;AD$9&amp;AD$11,DHHKey,0),MATCH($D257,DHHVar,0))</f>
        <v>4.269437227121559</v>
      </c>
      <c r="AE257" s="203">
        <f>INDEX(DHHVal,MATCH(CtryCode&amp;".distn.bsh."&amp;AE$10&amp;$E257&amp;AE$9&amp;AE$11,DHHKey,0),MATCH($D257,DHHVar,0))</f>
        <v>4.054665777796236</v>
      </c>
      <c r="AF257" s="203">
        <f>INDEX(DHHVal,MATCH(CtryCode&amp;".distn.bsh."&amp;AF$10&amp;$E257&amp;AF$9&amp;AF$11,DHHKey,0),MATCH($D257,DHHVar,0))</f>
        <v>4.268766428231986</v>
      </c>
      <c r="AG257" s="203">
        <f>INDEX(DHHVal,MATCH(CtryCode&amp;".distn.bsh."&amp;AG$10&amp;$E257&amp;AG$9&amp;AG$11,DHHKey,0),MATCH($D257,DHHVar,0))</f>
        <v>4.302822858194474</v>
      </c>
      <c r="AH257" s="203">
        <f>INDEX(DHHVal,MATCH(CtryCode&amp;".distn.bsh."&amp;AH$10&amp;$E257&amp;AH$9&amp;AH$11,DHHKey,0),MATCH($D257,DHHVar,0))</f>
        <v>4.013243384355132</v>
      </c>
      <c r="AI257" s="203">
        <f>INDEX(DHHVal,MATCH(CtryCode&amp;".distn.bsh."&amp;AI$10&amp;$E257&amp;AI$9&amp;AI$11,DHHKey,0),MATCH($D257,DHHVar,0))</f>
        <v>3.648139712101226</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6.303070127217926</v>
      </c>
      <c r="M259" s="216">
        <f>SUM(M185:M192)+SUM(M207:M209)</f>
        <v>7.103044888550395</v>
      </c>
      <c r="N259" s="216">
        <f>SUM(N185:N192)+SUM(N207:N209)</f>
        <v>6.457691007085114</v>
      </c>
      <c r="O259" s="216">
        <f>SUM(O185:O192)+SUM(O207:O209)</f>
        <v>6.500356078984962</v>
      </c>
      <c r="P259" s="216">
        <f>SUM(P185:P192)+SUM(P207:P209)</f>
        <v>6.074204455026974</v>
      </c>
      <c r="Q259" s="216">
        <f>SUM(Q185:Q192)+SUM(Q207:Q209)</f>
        <v>5.984879056494126</v>
      </c>
      <c r="R259" s="216">
        <f>SUM(R185:R192)+SUM(R207:R209)</f>
        <v>5.970142023907651</v>
      </c>
      <c r="S259" s="216">
        <f>SUM(S185:S192)+SUM(S207:S209)</f>
        <v>6.16101683504057</v>
      </c>
      <c r="T259" s="216">
        <f>SUM(T185:T192)+SUM(T207:T209)</f>
        <v>6.37979551013284</v>
      </c>
      <c r="U259" s="216">
        <f>SUM(U185:U192)+SUM(U207:U209)</f>
        <v>6.208202365115778</v>
      </c>
      <c r="V259" s="216">
        <f>SUM(V185:V192)+SUM(V207:V209)</f>
        <v>6.598642924776793</v>
      </c>
      <c r="W259" s="207" t="str">
        <f>IF(X$5=K$5,SUM(Y259:AI259)-SUM(L259:V259),"")</f>
        <v/>
      </c>
      <c r="X259" s="9" t="str">
        <f>LOWER(CtryCode)&amp;".distn."&amp;$A259&amp;IF($B259="","","."&amp;$B259)&amp;IF($C259="","",".dec."&amp;$C259)&amp;"."&amp;X$5</f>
        <v>egy.distn.bsh.ene.dec.ove.2</v>
      </c>
      <c r="Y259" s="215">
        <f>SUM(Y185:Y192)+SUM(Y207:Y209)</f>
        <v>6.303070127217926</v>
      </c>
      <c r="Z259" s="216">
        <f>SUM(Z185:Z192)+SUM(Z207:Z209)</f>
        <v>7.103044888550395</v>
      </c>
      <c r="AA259" s="216">
        <f>SUM(AA185:AA192)+SUM(AA207:AA209)</f>
        <v>6.457691007085114</v>
      </c>
      <c r="AB259" s="216">
        <f>SUM(AB185:AB192)+SUM(AB207:AB209)</f>
        <v>6.500356078984962</v>
      </c>
      <c r="AC259" s="216">
        <f>SUM(AC185:AC192)+SUM(AC207:AC209)</f>
        <v>6.074204455026974</v>
      </c>
      <c r="AD259" s="216">
        <f>SUM(AD185:AD192)+SUM(AD207:AD209)</f>
        <v>5.984879056494126</v>
      </c>
      <c r="AE259" s="216">
        <f>SUM(AE185:AE192)+SUM(AE207:AE209)</f>
        <v>5.970142023907651</v>
      </c>
      <c r="AF259" s="216">
        <f>SUM(AF185:AF192)+SUM(AF207:AF209)</f>
        <v>6.16101683504057</v>
      </c>
      <c r="AG259" s="216">
        <f>SUM(AG185:AG192)+SUM(AG207:AG209)</f>
        <v>6.37979551013284</v>
      </c>
      <c r="AH259" s="216">
        <f>SUM(AH185:AH192)+SUM(AH207:AH209)</f>
        <v>6.208202365115778</v>
      </c>
      <c r="AI259" s="216">
        <f>SUM(AI185:AI192)+SUM(AI207:AI209)</f>
        <v>6.598642924776793</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1.4577731442483484</v>
      </c>
      <c r="Z264" s="203">
        <f>SUMPRODUCT(Z157:Z178,Z185:Z206)</f>
        <v>1.665654034841969</v>
      </c>
      <c r="AA264" s="203">
        <f>SUMPRODUCT(AA157:AA178,AA185:AA206)</f>
        <v>1.5203874002335405</v>
      </c>
      <c r="AB264" s="203">
        <f>SUMPRODUCT(AB157:AB178,AB185:AB206)</f>
        <v>1.5081143473342287</v>
      </c>
      <c r="AC264" s="203">
        <f>SUMPRODUCT(AC157:AC178,AC185:AC206)</f>
        <v>1.4092672323890771</v>
      </c>
      <c r="AD264" s="203">
        <f>SUMPRODUCT(AD157:AD178,AD185:AD206)</f>
        <v>1.3914522298321172</v>
      </c>
      <c r="AE264" s="203">
        <f>SUMPRODUCT(AE157:AE178,AE185:AE206)</f>
        <v>1.3877229564404268</v>
      </c>
      <c r="AF264" s="203">
        <f>SUMPRODUCT(AF157:AF178,AF185:AF206)</f>
        <v>1.4180823263436275</v>
      </c>
      <c r="AG264" s="203">
        <f>SUMPRODUCT(AG157:AG178,AG185:AG206)</f>
        <v>1.4604655680638818</v>
      </c>
      <c r="AH264" s="203">
        <f>SUMPRODUCT(AH157:AH178,AH185:AH206)</f>
        <v>1.411292378953322</v>
      </c>
      <c r="AI264" s="203">
        <f>SUMPRODUCT(AI157:AI178,AI185:AI206)</f>
        <v>1.4886996718844943</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1.4472269616601219</v>
      </c>
      <c r="Z265" s="203">
        <f>SUMPRODUCT(Z157:Z178,Z212:Z233)</f>
        <v>1.5590235379339559</v>
      </c>
      <c r="AA265" s="203">
        <f>SUMPRODUCT(AA157:AA178,AA212:AA233)</f>
        <v>1.3790779103955206</v>
      </c>
      <c r="AB265" s="203">
        <f>SUMPRODUCT(AB157:AB178,AB212:AB233)</f>
        <v>1.4075275191708856</v>
      </c>
      <c r="AC265" s="203">
        <f>SUMPRODUCT(AC157:AC178,AC212:AC233)</f>
        <v>1.3593122278787462</v>
      </c>
      <c r="AD265" s="203">
        <f>SUMPRODUCT(AD157:AD178,AD212:AD233)</f>
        <v>1.3360890761990147</v>
      </c>
      <c r="AE265" s="203">
        <f>SUMPRODUCT(AE157:AE178,AE212:AE233)</f>
        <v>1.3389166891070143</v>
      </c>
      <c r="AF265" s="203">
        <f>SUMPRODUCT(AF157:AF178,AF212:AF233)</f>
        <v>1.4268071394317008</v>
      </c>
      <c r="AG265" s="203">
        <f>SUMPRODUCT(AG157:AG178,AG212:AG233)</f>
        <v>1.3458391476228861</v>
      </c>
      <c r="AH265" s="203">
        <f>SUMPRODUCT(AH157:AH178,AH212:AH233)</f>
        <v>1.4003868357770564</v>
      </c>
      <c r="AI265" s="203">
        <f>SUMPRODUCT(AI157:AI178,AI212:AI233)</f>
        <v>1.4224622079112281</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1.473941895926746</v>
      </c>
      <c r="Z266" s="203">
        <f>SUMPRODUCT(Z157:Z178,Z236:Z257)</f>
        <v>1.7183684084453175</v>
      </c>
      <c r="AA266" s="203">
        <f>SUMPRODUCT(AA157:AA178,AA236:AA257)</f>
        <v>1.545612243189054</v>
      </c>
      <c r="AB266" s="203">
        <f>SUMPRODUCT(AB157:AB178,AB236:AB257)</f>
        <v>1.4460135821910756</v>
      </c>
      <c r="AC266" s="203">
        <f>SUMPRODUCT(AC157:AC178,AC236:AC257)</f>
        <v>1.4829079154436964</v>
      </c>
      <c r="AD266" s="203">
        <f>SUMPRODUCT(AD157:AD178,AD236:AD257)</f>
        <v>1.4229136713442179</v>
      </c>
      <c r="AE266" s="203">
        <f>SUMPRODUCT(AE157:AE178,AE236:AE257)</f>
        <v>1.4088681649805326</v>
      </c>
      <c r="AF266" s="203">
        <f>SUMPRODUCT(AF157:AF178,AF236:AF257)</f>
        <v>1.3652817248334799</v>
      </c>
      <c r="AG266" s="203">
        <f>SUMPRODUCT(AG157:AG178,AG236:AG257)</f>
        <v>1.431214551053379</v>
      </c>
      <c r="AH266" s="203">
        <f>SUMPRODUCT(AH157:AH178,AH236:AH257)</f>
        <v>1.4693062141134532</v>
      </c>
      <c r="AI266" s="203">
        <f>SUMPRODUCT(AI157:AI178,AI236:AI257)</f>
        <v>1.5085430858483886</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125698557198.22156</v>
      </c>
      <c r="Z269" s="125">
        <f>Y269</f>
        <v>125698557198.22156</v>
      </c>
      <c r="AA269" s="125">
        <f>Z269</f>
        <v>125698557198.22156</v>
      </c>
      <c r="AB269" s="125">
        <f>AA269</f>
        <v>125698557198.22156</v>
      </c>
      <c r="AC269" s="125">
        <f>AB269</f>
        <v>125698557198.22156</v>
      </c>
      <c r="AD269" s="125">
        <f>AC269</f>
        <v>125698557198.22156</v>
      </c>
      <c r="AE269" s="125">
        <f>AD269</f>
        <v>125698557198.22156</v>
      </c>
      <c r="AF269" s="125">
        <f>AE269</f>
        <v>125698557198.22156</v>
      </c>
      <c r="AG269" s="125">
        <f>AF269</f>
        <v>125698557198.22156</v>
      </c>
      <c r="AH269" s="125">
        <f>AG269</f>
        <v>125698557198.22156</v>
      </c>
      <c r="AI269" s="125">
        <f>AH269</f>
        <v>125698557198.22156</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-0.5636042115679096</v>
      </c>
      <c r="Z275" s="203">
        <f>-Z158*Z186*Z$271</f>
        <v>-0.5988749857931774</v>
      </c>
      <c r="AA275" s="203">
        <f>-AA158*AA186*AA$271</f>
        <v>-0.5464133261509394</v>
      </c>
      <c r="AB275" s="203">
        <f>-AB158*AB186*AB$271</f>
        <v>-0.5643093887127584</v>
      </c>
      <c r="AC275" s="203">
        <f>-AC158*AC186*AC$271</f>
        <v>-0.5470993779970791</v>
      </c>
      <c r="AD275" s="203">
        <f>-AD158*AD186*AD$271</f>
        <v>-0.5303275472877932</v>
      </c>
      <c r="AE275" s="203">
        <f>-AE158*AE186*AE$271</f>
        <v>-0.5370376393271739</v>
      </c>
      <c r="AF275" s="203">
        <f>-AF158*AF186*AF$271</f>
        <v>-0.561089267031017</v>
      </c>
      <c r="AG275" s="203">
        <f>-AG158*AG186*AG$271</f>
        <v>-0.6028528912532503</v>
      </c>
      <c r="AH275" s="203">
        <f>-AH158*AH186*AH$271</f>
        <v>-0.6103915683837844</v>
      </c>
      <c r="AI275" s="203">
        <f>-AI158*AI186*AI$271</f>
        <v>-0.6464534751518736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-0.14623353541824158</v>
      </c>
      <c r="Z276" s="203">
        <f>-Z159*Z187*Z$271</f>
        <v>-0.11925654309103911</v>
      </c>
      <c r="AA276" s="203">
        <f>-AA159*AA187*AA$271</f>
        <v>-0.11565887636411824</v>
      </c>
      <c r="AB276" s="203">
        <f>-AB159*AB187*AB$271</f>
        <v>-0.12261214221658688</v>
      </c>
      <c r="AC276" s="203">
        <f>-AC159*AC187*AC$271</f>
        <v>-0.1297410688404603</v>
      </c>
      <c r="AD276" s="203">
        <f>-AD159*AD187*AD$271</f>
        <v>-0.13122607310932316</v>
      </c>
      <c r="AE276" s="203">
        <f>-AE159*AE187*AE$271</f>
        <v>-0.13648459362034768</v>
      </c>
      <c r="AF276" s="203">
        <f>-AF159*AF187*AF$271</f>
        <v>-0.15567737601109172</v>
      </c>
      <c r="AG276" s="203">
        <f>-AG159*AG187*AG$271</f>
        <v>-0.19146381482750546</v>
      </c>
      <c r="AH276" s="203">
        <f>-AH159*AH187*AH$271</f>
        <v>-0.1855619687347574</v>
      </c>
      <c r="AI276" s="203">
        <f>-AI159*AI187*AI$271</f>
        <v>-0.253564459040512</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-0.037448809758057235</v>
      </c>
      <c r="Z277" s="203">
        <f>-Z160*Z188*Z$271</f>
        <v>-0.02771448733967161</v>
      </c>
      <c r="AA277" s="203">
        <f>-AA160*AA188*AA$271</f>
        <v>-0.028750324400549945</v>
      </c>
      <c r="AB277" s="203">
        <f>-AB160*AB188*AB$271</f>
        <v>-0.03930996437856396</v>
      </c>
      <c r="AC277" s="203">
        <f>-AC160*AC188*AC$271</f>
        <v>-0.028606483315530642</v>
      </c>
      <c r="AD277" s="203">
        <f>-AD160*AD188*AD$271</f>
        <v>-0.04104796494214197</v>
      </c>
      <c r="AE277" s="203">
        <f>-AE160*AE188*AE$271</f>
        <v>-0.040534408495344246</v>
      </c>
      <c r="AF277" s="203">
        <f>-AF160*AF188*AF$271</f>
        <v>-0.03896889760352382</v>
      </c>
      <c r="AG277" s="203">
        <f>-AG160*AG188*AG$271</f>
        <v>-0.04024935132524737</v>
      </c>
      <c r="AH277" s="203">
        <f>-AH160*AH188*AH$271</f>
        <v>-0.04155862576152043</v>
      </c>
      <c r="AI277" s="203">
        <f>-AI160*AI188*AI$271</f>
        <v>-0.04596360709986467</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-0.0688483816654245</v>
      </c>
      <c r="Z278" s="203">
        <f>-Z161*Z189*Z$271</f>
        <v>-0.04044780680681448</v>
      </c>
      <c r="AA278" s="203">
        <f>-AA161*AA189*AA$271</f>
        <v>-0.047837347963894584</v>
      </c>
      <c r="AB278" s="203">
        <f>-AB161*AB189*AB$271</f>
        <v>-0.0576985352559498</v>
      </c>
      <c r="AC278" s="203">
        <f>-AC161*AC189*AC$271</f>
        <v>-0.05877632396502973</v>
      </c>
      <c r="AD278" s="203">
        <f>-AD161*AD189*AD$271</f>
        <v>-0.06875513612051702</v>
      </c>
      <c r="AE278" s="203">
        <f>-AE161*AE189*AE$271</f>
        <v>-0.07215103874238968</v>
      </c>
      <c r="AF278" s="203">
        <f>-AF161*AF189*AF$271</f>
        <v>-0.07981142285294235</v>
      </c>
      <c r="AG278" s="203">
        <f>-AG161*AG189*AG$271</f>
        <v>-0.08688483547562818</v>
      </c>
      <c r="AH278" s="203">
        <f>-AH161*AH189*AH$271</f>
        <v>-0.08260349394117868</v>
      </c>
      <c r="AI278" s="203">
        <f>-AI161*AI189*AI$271</f>
        <v>-0.10497945684742732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-9.464161240353707e-06</v>
      </c>
      <c r="Z280" s="203">
        <f>-Z163*Z191*Z$271</f>
        <v>-3.3662088501423593e-06</v>
      </c>
      <c r="AA280" s="203">
        <f>-AA163*AA191*AA$271</f>
        <v>-3.880831964783295e-06</v>
      </c>
      <c r="AB280" s="203">
        <f>-AB163*AB191*AB$271</f>
        <v>-1.7205917971609842e-06</v>
      </c>
      <c r="AC280" s="203">
        <f>-AC163*AC191*AC$271</f>
        <v>-9.515242240096139e-06</v>
      </c>
      <c r="AD280" s="203">
        <f>-AD163*AD191*AD$271</f>
        <v>-9.33402939282518e-06</v>
      </c>
      <c r="AE280" s="203">
        <f>-AE163*AE191*AE$271</f>
        <v>-7.928109975953324e-06</v>
      </c>
      <c r="AF280" s="203">
        <f>-AF163*AF191*AF$271</f>
        <v>-3.603272898832827e-06</v>
      </c>
      <c r="AG280" s="203">
        <f>-AG163*AG191*AG$271</f>
        <v>-1.4025954140894663e-05</v>
      </c>
      <c r="AH280" s="203">
        <f>-AH163*AH191*AH$271</f>
        <v>-1.96464466015923e-05</v>
      </c>
      <c r="AI280" s="203">
        <f>-AI163*AI191*AI$271</f>
        <v>-1.2983748616136325e-05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-0.4841535536421511</v>
      </c>
      <c r="Z281" s="203">
        <f>-Z164*Z192*Z$271</f>
        <v>-0.7197585854193621</v>
      </c>
      <c r="AA281" s="203">
        <f>-AA164*AA192*AA$271</f>
        <v>-0.621614973139173</v>
      </c>
      <c r="AB281" s="203">
        <f>-AB164*AB192*AB$271</f>
        <v>-0.5690191933023855</v>
      </c>
      <c r="AC281" s="203">
        <f>-AC164*AC192*AC$271</f>
        <v>-0.49035666273202994</v>
      </c>
      <c r="AD281" s="203">
        <f>-AD164*AD192*AD$271</f>
        <v>-0.46173911068854984</v>
      </c>
      <c r="AE281" s="203">
        <f>-AE164*AE192*AE$271</f>
        <v>-0.4370231127939516</v>
      </c>
      <c r="AF281" s="203">
        <f>-AF164*AF192*AF$271</f>
        <v>-0.4220366339269454</v>
      </c>
      <c r="AG281" s="203">
        <f>-AG164*AG192*AG$271</f>
        <v>-0.37311254087756257</v>
      </c>
      <c r="AH281" s="203">
        <f>-AH164*AH192*AH$271</f>
        <v>-0.32605455258783145</v>
      </c>
      <c r="AI281" s="203">
        <f>-AI164*AI192*AI$271</f>
        <v>-0.2788378310327055</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-1.3002979562130244</v>
      </c>
      <c r="Z282" s="203">
        <f>SUM(Z274:Z281)</f>
        <v>-1.506055774658915</v>
      </c>
      <c r="AA282" s="203">
        <f>SUM(AA274:AA281)</f>
        <v>-1.36027872885064</v>
      </c>
      <c r="AB282" s="203">
        <f>SUM(AB274:AB281)</f>
        <v>-1.3529509444580416</v>
      </c>
      <c r="AC282" s="203">
        <f>SUM(AC274:AC281)</f>
        <v>-1.2545894320923698</v>
      </c>
      <c r="AD282" s="203">
        <f>SUM(AD274:AD281)</f>
        <v>-1.233105166177718</v>
      </c>
      <c r="AE282" s="203">
        <f>SUM(AE274:AE281)</f>
        <v>-1.223238721089183</v>
      </c>
      <c r="AF282" s="203">
        <f>SUM(AF274:AF281)</f>
        <v>-1.2575872006984192</v>
      </c>
      <c r="AG282" s="203">
        <f>SUM(AG274:AG281)</f>
        <v>-1.2945774597133348</v>
      </c>
      <c r="AH282" s="203">
        <f>SUM(AH274:AH281)</f>
        <v>-1.2461898558556739</v>
      </c>
      <c r="AI282" s="203">
        <f>SUM(AI274:AI281)</f>
        <v>-1.3298118129209993</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-0.004919381916002289</v>
      </c>
      <c r="Z285" s="203">
        <f>-Z165*Z193*Z$271</f>
        <v>-0.0048735265737396925</v>
      </c>
      <c r="AA285" s="203">
        <f>-AA165*AA193*AA$271</f>
        <v>-0.0046554982455356015</v>
      </c>
      <c r="AB285" s="203">
        <f>-AB165*AB193*AB$271</f>
        <v>-0.0045436647733442265</v>
      </c>
      <c r="AC285" s="203">
        <f>-AC165*AC193*AC$271</f>
        <v>-0.004343278672550782</v>
      </c>
      <c r="AD285" s="203">
        <f>-AD165*AD193*AD$271</f>
        <v>-0.0047607534779389735</v>
      </c>
      <c r="AE285" s="203">
        <f>-AE165*AE193*AE$271</f>
        <v>-0.0047152897393943315</v>
      </c>
      <c r="AF285" s="203">
        <f>-AF165*AF193*AF$271</f>
        <v>-0.005041456399447658</v>
      </c>
      <c r="AG285" s="203">
        <f>-AG165*AG193*AG$271</f>
        <v>-0.004976171590139043</v>
      </c>
      <c r="AH285" s="203">
        <f>-AH165*AH193*AH$271</f>
        <v>-0.004461270123299108</v>
      </c>
      <c r="AI285" s="203">
        <f>-AI165*AI193*AI$271</f>
        <v>-0.005000265810556402</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-0.023408431142491064</v>
      </c>
      <c r="Z286" s="203">
        <f>-Z166*Z194*Z$271</f>
        <v>-0.02593709169349991</v>
      </c>
      <c r="AA286" s="203">
        <f>-AA166*AA194*AA$271</f>
        <v>-0.02335323024663713</v>
      </c>
      <c r="AB286" s="203">
        <f>-AB166*AB194*AB$271</f>
        <v>-0.021226120213895062</v>
      </c>
      <c r="AC286" s="203">
        <f>-AC166*AC194*AC$271</f>
        <v>-0.02212964125675492</v>
      </c>
      <c r="AD286" s="203">
        <f>-AD166*AD194*AD$271</f>
        <v>-0.02343410503613046</v>
      </c>
      <c r="AE286" s="203">
        <f>-AE166*AE194*AE$271</f>
        <v>-0.02188642304042663</v>
      </c>
      <c r="AF286" s="203">
        <f>-AF166*AF194*AF$271</f>
        <v>-0.02137447935526006</v>
      </c>
      <c r="AG286" s="203">
        <f>-AG166*AG194*AG$271</f>
        <v>-0.021568431558954597</v>
      </c>
      <c r="AH286" s="203">
        <f>-AH166*AH194*AH$271</f>
        <v>-0.023005935529738782</v>
      </c>
      <c r="AI286" s="203">
        <f>-AI166*AI194*AI$271</f>
        <v>-0.021556329968058778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-0.006761566829836641</v>
      </c>
      <c r="Z287" s="203">
        <f>-Z167*Z195*Z$271</f>
        <v>-0.006637857303734683</v>
      </c>
      <c r="AA287" s="203">
        <f>-AA167*AA195*AA$271</f>
        <v>-0.006161986371051814</v>
      </c>
      <c r="AB287" s="203">
        <f>-AB167*AB195*AB$271</f>
        <v>-0.007352047726621105</v>
      </c>
      <c r="AC287" s="203">
        <f>-AC167*AC195*AC$271</f>
        <v>-0.006666452206948509</v>
      </c>
      <c r="AD287" s="203">
        <f>-AD167*AD195*AD$271</f>
        <v>-0.006659969008406738</v>
      </c>
      <c r="AE287" s="203">
        <f>-AE167*AE195*AE$271</f>
        <v>-0.00657301146037588</v>
      </c>
      <c r="AF287" s="203">
        <f>-AF167*AF195*AF$271</f>
        <v>-0.006852129252712486</v>
      </c>
      <c r="AG287" s="203">
        <f>-AG167*AG195*AG$271</f>
        <v>-0.005791473383422583</v>
      </c>
      <c r="AH287" s="203">
        <f>-AH167*AH195*AH$271</f>
        <v>-0.005988179932953305</v>
      </c>
      <c r="AI287" s="203">
        <f>-AI167*AI195*AI$271</f>
        <v>-0.0048809685993881115</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-0.0010911867068729025</v>
      </c>
      <c r="Z288" s="203">
        <f>-Z168*Z196*Z$271</f>
        <v>-0.0009186542514044539</v>
      </c>
      <c r="AA288" s="203">
        <f>-AA168*AA196*AA$271</f>
        <v>-0.001002961977145717</v>
      </c>
      <c r="AB288" s="203">
        <f>-AB168*AB196*AB$271</f>
        <v>-0.001004038893156701</v>
      </c>
      <c r="AC288" s="203">
        <f>-AC168*AC196*AC$271</f>
        <v>-0.0012130352726140961</v>
      </c>
      <c r="AD288" s="203">
        <f>-AD168*AD196*AD$271</f>
        <v>-0.0011996461251705527</v>
      </c>
      <c r="AE288" s="203">
        <f>-AE168*AE196*AE$271</f>
        <v>-0.0012484901029748072</v>
      </c>
      <c r="AF288" s="203">
        <f>-AF168*AF196*AF$271</f>
        <v>-0.0011660858820533649</v>
      </c>
      <c r="AG288" s="203">
        <f>-AG168*AG196*AG$271</f>
        <v>-0.0012517036998501083</v>
      </c>
      <c r="AH288" s="203">
        <f>-AH168*AH196*AH$271</f>
        <v>-0.0014214880069324568</v>
      </c>
      <c r="AI288" s="203">
        <f>-AI168*AI196*AI$271</f>
        <v>-0.001408227789636529</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-0.0035705134309300915</v>
      </c>
      <c r="Z289" s="203">
        <f>-Z169*Z197*Z$271</f>
        <v>-0.0030731837734953933</v>
      </c>
      <c r="AA289" s="203">
        <f>-AA169*AA197*AA$271</f>
        <v>-0.0040391431385829344</v>
      </c>
      <c r="AB289" s="203">
        <f>-AB169*AB197*AB$271</f>
        <v>-0.00426965254231431</v>
      </c>
      <c r="AC289" s="203">
        <f>-AC169*AC197*AC$271</f>
        <v>-0.004167474963255603</v>
      </c>
      <c r="AD289" s="203">
        <f>-AD169*AD197*AD$271</f>
        <v>-0.004625562080265348</v>
      </c>
      <c r="AE289" s="203">
        <f>-AE169*AE197*AE$271</f>
        <v>-0.004276495851248881</v>
      </c>
      <c r="AF289" s="203">
        <f>-AF169*AF197*AF$271</f>
        <v>-0.004454007940475206</v>
      </c>
      <c r="AG289" s="203">
        <f>-AG169*AG197*AG$271</f>
        <v>-0.0038443103352811003</v>
      </c>
      <c r="AH289" s="203">
        <f>-AH169*AH197*AH$271</f>
        <v>-0.0028632566646547195</v>
      </c>
      <c r="AI289" s="203">
        <f>-AI169*AI197*AI$271</f>
        <v>-0.0015380868046194803</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-0.05946715648215492</v>
      </c>
      <c r="Z290" s="203">
        <f>-Z170*Z198*Z$271</f>
        <v>-0.06283004316910529</v>
      </c>
      <c r="AA290" s="203">
        <f>-AA170*AA198*AA$271</f>
        <v>-0.06902836973824203</v>
      </c>
      <c r="AB290" s="203">
        <f>-AB170*AB198*AB$271</f>
        <v>-0.06299289705603422</v>
      </c>
      <c r="AC290" s="203">
        <f>-AC170*AC198*AC$271</f>
        <v>-0.06343061557951343</v>
      </c>
      <c r="AD290" s="203">
        <f>-AD170*AD198*AD$271</f>
        <v>-0.061566346797474324</v>
      </c>
      <c r="AE290" s="203">
        <f>-AE170*AE198*AE$271</f>
        <v>-0.06725845357269017</v>
      </c>
      <c r="AF290" s="203">
        <f>-AF170*AF198*AF$271</f>
        <v>-0.06093993544992331</v>
      </c>
      <c r="AG290" s="203">
        <f>-AG170*AG198*AG$271</f>
        <v>-0.06457721854554017</v>
      </c>
      <c r="AH290" s="203">
        <f>-AH170*AH198*AH$271</f>
        <v>-0.06642021542355006</v>
      </c>
      <c r="AI290" s="203">
        <f>-AI170*AI198*AI$271</f>
        <v>-0.05665151629837191</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-0.005055911030267325</v>
      </c>
      <c r="Z291" s="203">
        <f>-Z171*Z199*Z$271</f>
        <v>-0.0037690366615786564</v>
      </c>
      <c r="AA291" s="203">
        <f>-AA171*AA199*AA$271</f>
        <v>-0.003813252631158254</v>
      </c>
      <c r="AB291" s="203">
        <f>-AB171*AB199*AB$271</f>
        <v>-0.0046959142951437825</v>
      </c>
      <c r="AC291" s="203">
        <f>-AC171*AC199*AC$271</f>
        <v>-0.004544069614355439</v>
      </c>
      <c r="AD291" s="203">
        <f>-AD171*AD199*AD$271</f>
        <v>-0.004970969916431028</v>
      </c>
      <c r="AE291" s="203">
        <f>-AE171*AE199*AE$271</f>
        <v>-0.0048532780197166</v>
      </c>
      <c r="AF291" s="203">
        <f>-AF171*AF199*AF$271</f>
        <v>-0.005917413030638137</v>
      </c>
      <c r="AG291" s="203">
        <f>-AG171*AG199*AG$271</f>
        <v>-0.005790582435787468</v>
      </c>
      <c r="AH291" s="203">
        <f>-AH171*AH199*AH$271</f>
        <v>-0.006288408279213654</v>
      </c>
      <c r="AI291" s="203">
        <f>-AI171*AI199*AI$271</f>
        <v>-0.007507277941225115</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-0.0044663183864485185</v>
      </c>
      <c r="Z292" s="203">
        <f>-Z172*Z200*Z$271</f>
        <v>-0.005004145348063316</v>
      </c>
      <c r="AA292" s="203">
        <f>-AA172*AA200*AA$271</f>
        <v>-0.004163629754605313</v>
      </c>
      <c r="AB292" s="203">
        <f>-AB172*AB200*AB$271</f>
        <v>-0.004654693569977208</v>
      </c>
      <c r="AC292" s="203">
        <f>-AC172*AC200*AC$271</f>
        <v>-0.004016530588302023</v>
      </c>
      <c r="AD292" s="203">
        <f>-AD172*AD200*AD$271</f>
        <v>-0.00461570860584612</v>
      </c>
      <c r="AE292" s="203">
        <f>-AE172*AE200*AE$271</f>
        <v>-0.004457710054888125</v>
      </c>
      <c r="AF292" s="203">
        <f>-AF172*AF200*AF$271</f>
        <v>-0.004402881502541582</v>
      </c>
      <c r="AG292" s="203">
        <f>-AG172*AG200*AG$271</f>
        <v>-0.004277608757058122</v>
      </c>
      <c r="AH292" s="203">
        <f>-AH172*AH200*AH$271</f>
        <v>-0.004110854278842349</v>
      </c>
      <c r="AI292" s="203">
        <f>-AI172*AI200*AI$271</f>
        <v>-0.00583850022405236</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-7.83066447769936e-06</v>
      </c>
      <c r="Z293" s="203">
        <f>-Z173*Z201*Z$271</f>
        <v>-6.677970196771514e-06</v>
      </c>
      <c r="AA293" s="203">
        <f>-AA173*AA201*AA$271</f>
        <v>-4.3902833129820015e-06</v>
      </c>
      <c r="AB293" s="203">
        <f>-AB173*AB201*AB$271</f>
        <v>-3.235182951831887e-06</v>
      </c>
      <c r="AC293" s="203">
        <f>-AC173*AC201*AC$271</f>
        <v>-4.4911516718783655e-06</v>
      </c>
      <c r="AD293" s="203">
        <f>-AD173*AD201*AD$271</f>
        <v>-1.0721590659245726e-05</v>
      </c>
      <c r="AE293" s="203">
        <f>-AE173*AE201*AE$271</f>
        <v>-7.944068747105545e-06</v>
      </c>
      <c r="AF293" s="203">
        <f>-AF173*AF201*AF$271</f>
        <v>-7.299222521589324e-06</v>
      </c>
      <c r="AG293" s="203">
        <f>-AG173*AG201*AG$271</f>
        <v>-9.513650278131332e-06</v>
      </c>
      <c r="AH293" s="203">
        <f>-AH173*AH201*AH$271</f>
        <v>-8.492695779828947e-06</v>
      </c>
      <c r="AI293" s="203">
        <f>-AI173*AI201*AI$271</f>
        <v>-1.4761363878968022e-05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-0.0033267991143751327</v>
      </c>
      <c r="Z294" s="203">
        <f>-Z174*Z202*Z$271</f>
        <v>-0.004667501711442869</v>
      </c>
      <c r="AA294" s="203">
        <f>-AA174*AA202*AA$271</f>
        <v>-0.00462433822850342</v>
      </c>
      <c r="AB294" s="203">
        <f>-AB174*AB202*AB$271</f>
        <v>-0.0044943714504421545</v>
      </c>
      <c r="AC294" s="203">
        <f>-AC174*AC202*AC$271</f>
        <v>-0.004211055273191547</v>
      </c>
      <c r="AD294" s="203">
        <f>-AD174*AD202*AD$271</f>
        <v>-0.004194394003866164</v>
      </c>
      <c r="AE294" s="203">
        <f>-AE174*AE202*AE$271</f>
        <v>-0.003793035273304988</v>
      </c>
      <c r="AF294" s="203">
        <f>-AF174*AF202*AF$271</f>
        <v>-0.0033927197206397868</v>
      </c>
      <c r="AG294" s="203">
        <f>-AG174*AG202*AG$271</f>
        <v>-0.002662093338849145</v>
      </c>
      <c r="AH294" s="203">
        <f>-AH174*AH202*AH$271</f>
        <v>-0.0023667168084227216</v>
      </c>
      <c r="AI294" s="203">
        <f>-AI174*AI202*AI$271</f>
        <v>-0.0017611565901388022</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-0.01526558165228806</v>
      </c>
      <c r="Z295" s="203">
        <f>-Z175*Z203*Z$271</f>
        <v>-0.010958081558733375</v>
      </c>
      <c r="AA295" s="203">
        <f>-AA175*AA203*AA$271</f>
        <v>-0.010742301604713952</v>
      </c>
      <c r="AB295" s="203">
        <f>-AB175*AB203*AB$271</f>
        <v>-0.01069314841527372</v>
      </c>
      <c r="AC295" s="203">
        <f>-AC175*AC203*AC$271</f>
        <v>-0.011201204579616916</v>
      </c>
      <c r="AD295" s="203">
        <f>-AD175*AD203*AD$271</f>
        <v>-0.012665851698194938</v>
      </c>
      <c r="AE295" s="203">
        <f>-AE175*AE203*AE$271</f>
        <v>-0.014753974282919035</v>
      </c>
      <c r="AF295" s="203">
        <f>-AF175*AF203*AF$271</f>
        <v>-0.014003753018036724</v>
      </c>
      <c r="AG295" s="203">
        <f>-AG175*AG203*AG$271</f>
        <v>-0.018681307526234505</v>
      </c>
      <c r="AH295" s="203">
        <f>-AH175*AH203*AH$271</f>
        <v>-0.01844150823832102</v>
      </c>
      <c r="AI295" s="203">
        <f>-AI175*AI203*AI$271</f>
        <v>-0.022541085359222945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-0.006758583018636226</v>
      </c>
      <c r="Z296" s="203">
        <f>-Z176*Z204*Z$271</f>
        <v>-0.006125159189729555</v>
      </c>
      <c r="AA296" s="203">
        <f>-AA176*AA204*AA$271</f>
        <v>-0.006076923019014954</v>
      </c>
      <c r="AB296" s="203">
        <f>-AB176*AB204*AB$271</f>
        <v>-0.006128497489321002</v>
      </c>
      <c r="AC296" s="203">
        <f>-AC176*AC204*AC$271</f>
        <v>-0.005868707545093049</v>
      </c>
      <c r="AD296" s="203">
        <f>-AD176*AD204*AD$271</f>
        <v>-0.006433299865505841</v>
      </c>
      <c r="AE296" s="203">
        <f>-AE176*AE204*AE$271</f>
        <v>-0.006036325065203795</v>
      </c>
      <c r="AF296" s="203">
        <f>-AF176*AF204*AF$271</f>
        <v>-0.005704387060906415</v>
      </c>
      <c r="AG296" s="203">
        <f>-AG176*AG204*AG$271</f>
        <v>-0.005792458760610103</v>
      </c>
      <c r="AH296" s="203">
        <f>-AH176*AH204*AH$271</f>
        <v>-0.005964562086886326</v>
      </c>
      <c r="AI296" s="203">
        <f>-AI176*AI204*AI$271</f>
        <v>-0.007388650327037593</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-0.00048379667069675143</v>
      </c>
      <c r="Z297" s="203">
        <f>-Z177*Z205*Z$271</f>
        <v>-0.00035218092072872114</v>
      </c>
      <c r="AA297" s="203">
        <f>-AA177*AA205*AA$271</f>
        <v>-0.00033810607578420163</v>
      </c>
      <c r="AB297" s="203">
        <f>-AB177*AB205*AB$271</f>
        <v>-0.0003394316894725097</v>
      </c>
      <c r="AC297" s="203">
        <f>-AC177*AC205*AC$271</f>
        <v>-0.00031077279354670286</v>
      </c>
      <c r="AD297" s="203">
        <f>-AD177*AD205*AD$271</f>
        <v>-0.00040766354550708384</v>
      </c>
      <c r="AE297" s="203">
        <f>-AE177*AE205*AE$271</f>
        <v>-0.0005070779422011027</v>
      </c>
      <c r="AF297" s="203">
        <f>-AF177*AF205*AF$271</f>
        <v>-0.0005531009327840622</v>
      </c>
      <c r="AG297" s="203">
        <f>-AG177*AG205*AG$271</f>
        <v>-0.0006916745033596521</v>
      </c>
      <c r="AH297" s="203">
        <f>-AH177*AH205*AH$271</f>
        <v>-0.0007349523966450738</v>
      </c>
      <c r="AI297" s="203">
        <f>-AI177*AI205*AI$271</f>
        <v>-0.000979139906817902</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-0.0228921309898464</v>
      </c>
      <c r="Z298" s="203">
        <f>-Z178*Z206*Z$271</f>
        <v>-0.024445120057601556</v>
      </c>
      <c r="AA298" s="203">
        <f>-AA178*AA206*AA$271</f>
        <v>-0.022104540068612216</v>
      </c>
      <c r="AB298" s="203">
        <f>-AB178*AB206*AB$271</f>
        <v>-0.022765689578239087</v>
      </c>
      <c r="AC298" s="203">
        <f>-AC178*AC206*AC$271</f>
        <v>-0.022570470799292443</v>
      </c>
      <c r="AD298" s="203">
        <f>-AD178*AD206*AD$271</f>
        <v>-0.022802071903002364</v>
      </c>
      <c r="AE298" s="203">
        <f>-AE178*AE206*AE$271</f>
        <v>-0.02411672687715218</v>
      </c>
      <c r="AF298" s="203">
        <f>-AF178*AF206*AF$271</f>
        <v>-0.026685476877268015</v>
      </c>
      <c r="AG298" s="203">
        <f>-AG178*AG206*AG$271</f>
        <v>-0.025973560265182338</v>
      </c>
      <c r="AH298" s="203">
        <f>-AH178*AH206*AH$271</f>
        <v>-0.023026682632408767</v>
      </c>
      <c r="AI298" s="203">
        <f>-AI178*AI206*AI$271</f>
        <v>-0.021821891980490258</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-0.15747518803532404</v>
      </c>
      <c r="Z299" s="203">
        <f>SUM(Z285:Z298)</f>
        <v>-0.15959826018305423</v>
      </c>
      <c r="AA299" s="203">
        <f>SUM(AA285:AA298)</f>
        <v>-0.1601086713829005</v>
      </c>
      <c r="AB299" s="203">
        <f>SUM(AB285:AB298)</f>
        <v>-0.1551634028761869</v>
      </c>
      <c r="AC299" s="203">
        <f>SUM(AC285:AC298)</f>
        <v>-0.15467780029670736</v>
      </c>
      <c r="AD299" s="203">
        <f>SUM(AD285:AD298)</f>
        <v>-0.15834706365439918</v>
      </c>
      <c r="AE299" s="203">
        <f>SUM(AE285:AE298)</f>
        <v>-0.16448423535124365</v>
      </c>
      <c r="AF299" s="203">
        <f>SUM(AF285:AF298)</f>
        <v>-0.1604951256452084</v>
      </c>
      <c r="AG299" s="203">
        <f>SUM(AG285:AG298)</f>
        <v>-0.16588810835054707</v>
      </c>
      <c r="AH299" s="203">
        <f>SUM(AH285:AH298)</f>
        <v>-0.16510252309764817</v>
      </c>
      <c r="AI299" s="203">
        <f>SUM(AI285:AI298)</f>
        <v>-0.15888785896349514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-1.4472269616601219</v>
      </c>
      <c r="Z302" s="203">
        <f>-Z265*Z$271</f>
        <v>-1.5590235379339559</v>
      </c>
      <c r="AA302" s="203">
        <f>-AA265*AA$271</f>
        <v>-1.3790779103955206</v>
      </c>
      <c r="AB302" s="203">
        <f>-AB265*AB$271</f>
        <v>-1.4075275191708856</v>
      </c>
      <c r="AC302" s="203">
        <f>-AC265*AC$271</f>
        <v>-1.3593122278787462</v>
      </c>
      <c r="AD302" s="203">
        <f>-AD265*AD$271</f>
        <v>-1.3360890761990147</v>
      </c>
      <c r="AE302" s="203">
        <f>-AE265*AE$271</f>
        <v>-1.3389166891070143</v>
      </c>
      <c r="AF302" s="203">
        <f>-AF265*AF$271</f>
        <v>-1.4268071394317008</v>
      </c>
      <c r="AG302" s="203">
        <f>-AG265*AG$271</f>
        <v>-1.3458391476228861</v>
      </c>
      <c r="AH302" s="203">
        <f>-AH265*AH$271</f>
        <v>-1.4003868357770564</v>
      </c>
      <c r="AI302" s="203">
        <f>-AI265*AI$271</f>
        <v>-1.4224622079112281</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-1.473941895926746</v>
      </c>
      <c r="Z303" s="203">
        <f>-Z266*Z$271</f>
        <v>-1.7183684084453175</v>
      </c>
      <c r="AA303" s="203">
        <f>-AA266*AA$271</f>
        <v>-1.545612243189054</v>
      </c>
      <c r="AB303" s="203">
        <f>-AB266*AB$271</f>
        <v>-1.4460135821910756</v>
      </c>
      <c r="AC303" s="203">
        <f>-AC266*AC$271</f>
        <v>-1.4829079154436964</v>
      </c>
      <c r="AD303" s="203">
        <f>-AD266*AD$271</f>
        <v>-1.4229136713442179</v>
      </c>
      <c r="AE303" s="203">
        <f>-AE266*AE$271</f>
        <v>-1.4088681649805326</v>
      </c>
      <c r="AF303" s="203">
        <f>-AF266*AF$271</f>
        <v>-1.3652817248334799</v>
      </c>
      <c r="AG303" s="203">
        <f>-AG266*AG$271</f>
        <v>-1.431214551053379</v>
      </c>
      <c r="AH303" s="203">
        <f>-AH266*AH$271</f>
        <v>-1.4693062141134532</v>
      </c>
      <c r="AI303" s="203">
        <f>-AI266*AI$271</f>
        <v>-1.5085430858483886</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-1.4577731442483484</v>
      </c>
      <c r="Z305" s="216">
        <f>Z282+Z299</f>
        <v>-1.6656540348419693</v>
      </c>
      <c r="AA305" s="216">
        <f>AA282+AA299</f>
        <v>-1.5203874002335405</v>
      </c>
      <c r="AB305" s="216">
        <f>AB282+AB299</f>
        <v>-1.5081143473342284</v>
      </c>
      <c r="AC305" s="216">
        <f>AC282+AC299</f>
        <v>-1.4092672323890771</v>
      </c>
      <c r="AD305" s="216">
        <f>AD282+AD299</f>
        <v>-1.391452229832117</v>
      </c>
      <c r="AE305" s="216">
        <f>AE282+AE299</f>
        <v>-1.3877229564404268</v>
      </c>
      <c r="AF305" s="216">
        <f>AF282+AF299</f>
        <v>-1.4180823263436277</v>
      </c>
      <c r="AG305" s="216">
        <f>AG282+AG299</f>
        <v>-1.4604655680638818</v>
      </c>
      <c r="AH305" s="216">
        <f>AH282+AH299</f>
        <v>-1.411292378953322</v>
      </c>
      <c r="AI305" s="216">
        <f>AI282+AI299</f>
        <v>-1.4886996718844945</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111444648.1893204</v>
      </c>
      <c r="M312" s="213">
        <f>INDEX(DHHVal,MATCH(CtryCode&amp;".distn.bsh."&amp;M$10&amp;$E312&amp;M$11,DHHKey,0),MATCH($D312,DHHVar,0))</f>
        <v>10019634.4156528</v>
      </c>
      <c r="N312" s="213">
        <f>INDEX(DHHVal,MATCH(CtryCode&amp;".distn.bsh."&amp;N$10&amp;$E312&amp;N$11,DHHKey,0),MATCH($D312,DHHVar,0))</f>
        <v>9844692.959651062</v>
      </c>
      <c r="O312" s="213">
        <f>INDEX(DHHVal,MATCH(CtryCode&amp;".distn.bsh."&amp;O$10&amp;$E312&amp;O$11,DHHKey,0),MATCH($D312,DHHVar,0))</f>
        <v>11193191.0523655</v>
      </c>
      <c r="P312" s="213">
        <f>INDEX(DHHVal,MATCH(CtryCode&amp;".distn.bsh."&amp;P$10&amp;$E312&amp;P$11,DHHKey,0),MATCH($D312,DHHVar,0))</f>
        <v>10068725.52885237</v>
      </c>
      <c r="Q312" s="213">
        <f>INDEX(DHHVal,MATCH(CtryCode&amp;".distn.bsh."&amp;Q$10&amp;$E312&amp;Q$11,DHHKey,0),MATCH($D312,DHHVar,0))</f>
        <v>10271899.02576059</v>
      </c>
      <c r="R312" s="213">
        <f>INDEX(DHHVal,MATCH(CtryCode&amp;".distn.bsh."&amp;R$10&amp;$E312&amp;R$11,DHHKey,0),MATCH($D312,DHHVar,0))</f>
        <v>11280762.58198201</v>
      </c>
      <c r="S312" s="213">
        <f>INDEX(DHHVal,MATCH(CtryCode&amp;".distn.bsh."&amp;S$10&amp;$E312&amp;S$11,DHHKey,0),MATCH($D312,DHHVar,0))</f>
        <v>10490081.38109066</v>
      </c>
      <c r="T312" s="213">
        <f>INDEX(DHHVal,MATCH(CtryCode&amp;".distn.bsh."&amp;T$10&amp;$E312&amp;T$11,DHHKey,0),MATCH($D312,DHHVar,0))</f>
        <v>10973133.14838653</v>
      </c>
      <c r="U312" s="213">
        <f>INDEX(DHHVal,MATCH(CtryCode&amp;".distn.bsh."&amp;U$10&amp;$E312&amp;U$11,DHHKey,0),MATCH($D312,DHHVar,0))</f>
        <v>10076191.43934877</v>
      </c>
      <c r="V312" s="213">
        <f>INDEX(DHHVal,MATCH(CtryCode&amp;".distn.bsh."&amp;V$10&amp;$E312&amp;V$11,DHHKey,0),MATCH($D312,DHHVar,0))</f>
        <v>9724646.691829609</v>
      </c>
      <c r="W312" s="207" t="str">
        <f>IF(X$5=K$5,SUM(Y312:AI312)-SUM(L312:V312),"")</f>
        <v/>
      </c>
      <c r="X312" s="9" t="str">
        <f>LOWER(CtryCode)&amp;".distn."&amp;$A312&amp;IF($B312="","","."&amp;$B312)&amp;IF($C312="","",".dec."&amp;$C312)&amp;"."&amp;X$5</f>
        <v>egy.distn.popw.dec.ove.2</v>
      </c>
      <c r="Y312" s="212">
        <f>INDEX(DHHVal,MATCH(CtryCode&amp;".distn.bsh."&amp;Y$10&amp;$E312&amp;Y$11,DHHKey,0),MATCH($D312,DHHVar,0))</f>
        <v>111444648.1893204</v>
      </c>
      <c r="Z312" s="213">
        <f>INDEX(DHHVal,MATCH(CtryCode&amp;".distn.bsh."&amp;Z$10&amp;$E312&amp;Z$11,DHHKey,0),MATCH($D312,DHHVar,0))</f>
        <v>10019634.4156528</v>
      </c>
      <c r="AA312" s="213">
        <f>INDEX(DHHVal,MATCH(CtryCode&amp;".distn.bsh."&amp;AA$10&amp;$E312&amp;AA$11,DHHKey,0),MATCH($D312,DHHVar,0))</f>
        <v>9844692.959651062</v>
      </c>
      <c r="AB312" s="213">
        <f>INDEX(DHHVal,MATCH(CtryCode&amp;".distn.bsh."&amp;AB$10&amp;$E312&amp;AB$11,DHHKey,0),MATCH($D312,DHHVar,0))</f>
        <v>11193191.0523655</v>
      </c>
      <c r="AC312" s="213">
        <f>INDEX(DHHVal,MATCH(CtryCode&amp;".distn.bsh."&amp;AC$10&amp;$E312&amp;AC$11,DHHKey,0),MATCH($D312,DHHVar,0))</f>
        <v>10068725.52885237</v>
      </c>
      <c r="AD312" s="213">
        <f>INDEX(DHHVal,MATCH(CtryCode&amp;".distn.bsh."&amp;AD$10&amp;$E312&amp;AD$11,DHHKey,0),MATCH($D312,DHHVar,0))</f>
        <v>10271899.02576059</v>
      </c>
      <c r="AE312" s="213">
        <f>INDEX(DHHVal,MATCH(CtryCode&amp;".distn.bsh."&amp;AE$10&amp;$E312&amp;AE$11,DHHKey,0),MATCH($D312,DHHVar,0))</f>
        <v>11280762.58198201</v>
      </c>
      <c r="AF312" s="213">
        <f>INDEX(DHHVal,MATCH(CtryCode&amp;".distn.bsh."&amp;AF$10&amp;$E312&amp;AF$11,DHHKey,0),MATCH($D312,DHHVar,0))</f>
        <v>10490081.38109066</v>
      </c>
      <c r="AG312" s="213">
        <f>INDEX(DHHVal,MATCH(CtryCode&amp;".distn.bsh."&amp;AG$10&amp;$E312&amp;AG$11,DHHKey,0),MATCH($D312,DHHVar,0))</f>
        <v>10973133.14838653</v>
      </c>
      <c r="AH312" s="213">
        <f>INDEX(DHHVal,MATCH(CtryCode&amp;".distn.bsh."&amp;AH$10&amp;$E312&amp;AH$11,DHHKey,0),MATCH($D312,DHHVar,0))</f>
        <v>10076191.43934877</v>
      </c>
      <c r="AI312" s="213">
        <f>INDEX(DHHVal,MATCH(CtryCode&amp;".distn.bsh."&amp;AI$10&amp;$E312&amp;AI$11,DHHKey,0),MATCH($D312,DHHVar,0))</f>
        <v>9724646.691829609</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45332695.43971653</v>
      </c>
      <c r="M313" s="213">
        <f>INDEX(DHHVal,MATCH(CtryCode&amp;".distn.bsh."&amp;M$10&amp;$E313&amp;M$11,DHHKey,0),MATCH($D313,DHHVar,0))</f>
        <v>4841787.433900648</v>
      </c>
      <c r="N313" s="213">
        <f>INDEX(DHHVal,MATCH(CtryCode&amp;".distn.bsh."&amp;N$10&amp;$E313&amp;N$11,DHHKey,0),MATCH($D313,DHHVar,0))</f>
        <v>4668418.364431513</v>
      </c>
      <c r="O313" s="213">
        <f>INDEX(DHHVal,MATCH(CtryCode&amp;".distn.bsh."&amp;O$10&amp;$E313&amp;O$11,DHHKey,0),MATCH($D313,DHHVar,0))</f>
        <v>4737444.457435225</v>
      </c>
      <c r="P313" s="213">
        <f>INDEX(DHHVal,MATCH(CtryCode&amp;".distn.bsh."&amp;P$10&amp;$E313&amp;P$11,DHHKey,0),MATCH($D313,DHHVar,0))</f>
        <v>4841156.469836667</v>
      </c>
      <c r="Q313" s="213">
        <f>INDEX(DHHVal,MATCH(CtryCode&amp;".distn.bsh."&amp;Q$10&amp;$E313&amp;Q$11,DHHKey,0),MATCH($D313,DHHVar,0))</f>
        <v>5144929.641129108</v>
      </c>
      <c r="R313" s="213">
        <f>INDEX(DHHVal,MATCH(CtryCode&amp;".distn.bsh."&amp;R$10&amp;$E313&amp;R$11,DHHKey,0),MATCH($D313,DHHVar,0))</f>
        <v>5043578.349066657</v>
      </c>
      <c r="S313" s="213">
        <f>INDEX(DHHVal,MATCH(CtryCode&amp;".distn.bsh."&amp;S$10&amp;$E313&amp;S$11,DHHKey,0),MATCH($D313,DHHVar,0))</f>
        <v>5185587.618878794</v>
      </c>
      <c r="T313" s="213">
        <f>INDEX(DHHVal,MATCH(CtryCode&amp;".distn.bsh."&amp;T$10&amp;$E313&amp;T$11,DHHKey,0),MATCH($D313,DHHVar,0))</f>
        <v>5086177.899528419</v>
      </c>
      <c r="U313" s="213">
        <f>INDEX(DHHVal,MATCH(CtryCode&amp;".distn.bsh."&amp;U$10&amp;$E313&amp;U$11,DHHKey,0),MATCH($D313,DHHVar,0))</f>
        <v>4816875.549151202</v>
      </c>
      <c r="V313" s="213">
        <f>INDEX(DHHVal,MATCH(CtryCode&amp;".distn.bsh."&amp;V$10&amp;$E313&amp;V$11,DHHKey,0),MATCH($D313,DHHVar,0))</f>
        <v>5155854.65385274</v>
      </c>
      <c r="W313" s="207" t="str">
        <f>IF(X$5=K$5,SUM(Y313:AI313)-SUM(L313:V313),"")</f>
        <v/>
      </c>
      <c r="X313" s="9" t="str">
        <f>LOWER(CtryCode)&amp;".distn."&amp;$A313&amp;IF($B313="","","."&amp;$B313)&amp;IF($C313="","",".dec."&amp;$C313)&amp;"."&amp;X$5</f>
        <v>egy.distn.popw.dec.urb.2</v>
      </c>
      <c r="Y313" s="212">
        <f>INDEX(DHHVal,MATCH(CtryCode&amp;".distn.bsh."&amp;Y$10&amp;$E313&amp;Y$11,DHHKey,0),MATCH($D313,DHHVar,0))</f>
        <v>45332695.43971653</v>
      </c>
      <c r="Z313" s="213">
        <f>INDEX(DHHVal,MATCH(CtryCode&amp;".distn.bsh."&amp;Z$10&amp;$E313&amp;Z$11,DHHKey,0),MATCH($D313,DHHVar,0))</f>
        <v>4841787.433900648</v>
      </c>
      <c r="AA313" s="213">
        <f>INDEX(DHHVal,MATCH(CtryCode&amp;".distn.bsh."&amp;AA$10&amp;$E313&amp;AA$11,DHHKey,0),MATCH($D313,DHHVar,0))</f>
        <v>4668418.364431513</v>
      </c>
      <c r="AB313" s="213">
        <f>INDEX(DHHVal,MATCH(CtryCode&amp;".distn.bsh."&amp;AB$10&amp;$E313&amp;AB$11,DHHKey,0),MATCH($D313,DHHVar,0))</f>
        <v>4737444.457435225</v>
      </c>
      <c r="AC313" s="213">
        <f>INDEX(DHHVal,MATCH(CtryCode&amp;".distn.bsh."&amp;AC$10&amp;$E313&amp;AC$11,DHHKey,0),MATCH($D313,DHHVar,0))</f>
        <v>4841156.469836667</v>
      </c>
      <c r="AD313" s="213">
        <f>INDEX(DHHVal,MATCH(CtryCode&amp;".distn.bsh."&amp;AD$10&amp;$E313&amp;AD$11,DHHKey,0),MATCH($D313,DHHVar,0))</f>
        <v>5144929.641129108</v>
      </c>
      <c r="AE313" s="213">
        <f>INDEX(DHHVal,MATCH(CtryCode&amp;".distn.bsh."&amp;AE$10&amp;$E313&amp;AE$11,DHHKey,0),MATCH($D313,DHHVar,0))</f>
        <v>5043578.349066657</v>
      </c>
      <c r="AF313" s="213">
        <f>INDEX(DHHVal,MATCH(CtryCode&amp;".distn.bsh."&amp;AF$10&amp;$E313&amp;AF$11,DHHKey,0),MATCH($D313,DHHVar,0))</f>
        <v>5185587.618878794</v>
      </c>
      <c r="AG313" s="213">
        <f>INDEX(DHHVal,MATCH(CtryCode&amp;".distn.bsh."&amp;AG$10&amp;$E313&amp;AG$11,DHHKey,0),MATCH($D313,DHHVar,0))</f>
        <v>5086177.899528419</v>
      </c>
      <c r="AH313" s="213">
        <f>INDEX(DHHVal,MATCH(CtryCode&amp;".distn.bsh."&amp;AH$10&amp;$E313&amp;AH$11,DHHKey,0),MATCH($D313,DHHVar,0))</f>
        <v>4816875.549151202</v>
      </c>
      <c r="AI313" s="213">
        <f>INDEX(DHHVal,MATCH(CtryCode&amp;".distn.bsh."&amp;AI$10&amp;$E313&amp;AI$11,DHHKey,0),MATCH($D313,DHHVar,0))</f>
        <v>5155854.65385274</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59610014.46141548</v>
      </c>
      <c r="M314" s="213">
        <f>INDEX(DHHVal,MATCH(CtryCode&amp;".distn.bsh."&amp;M$10&amp;$E314&amp;M$11,DHHKey,0),MATCH($D314,DHHVar,0))</f>
        <v>5573784.109320075</v>
      </c>
      <c r="N314" s="213">
        <f>INDEX(DHHVal,MATCH(CtryCode&amp;".distn.bsh."&amp;N$10&amp;$E314&amp;N$11,DHHKey,0),MATCH($D314,DHHVar,0))</f>
        <v>5414998.267393229</v>
      </c>
      <c r="O314" s="213">
        <f>INDEX(DHHVal,MATCH(CtryCode&amp;".distn.bsh."&amp;O$10&amp;$E314&amp;O$11,DHHKey,0),MATCH($D314,DHHVar,0))</f>
        <v>6004874.284119667</v>
      </c>
      <c r="P314" s="213">
        <f>INDEX(DHHVal,MATCH(CtryCode&amp;".distn.bsh."&amp;P$10&amp;$E314&amp;P$11,DHHKey,0),MATCH($D314,DHHVar,0))</f>
        <v>5466352.08139727</v>
      </c>
      <c r="Q314" s="213">
        <f>INDEX(DHHVal,MATCH(CtryCode&amp;".distn.bsh."&amp;Q$10&amp;$E314&amp;Q$11,DHHKey,0),MATCH($D314,DHHVar,0))</f>
        <v>5425208.03895509</v>
      </c>
      <c r="R314" s="213">
        <f>INDEX(DHHVal,MATCH(CtryCode&amp;".distn.bsh."&amp;R$10&amp;$E314&amp;R$11,DHHKey,0),MATCH($D314,DHHVar,0))</f>
        <v>5871779.921327601</v>
      </c>
      <c r="S314" s="213">
        <f>INDEX(DHHVal,MATCH(CtryCode&amp;".distn.bsh."&amp;S$10&amp;$E314&amp;S$11,DHHKey,0),MATCH($D314,DHHVar,0))</f>
        <v>6015692.788052627</v>
      </c>
      <c r="T314" s="213">
        <f>INDEX(DHHVal,MATCH(CtryCode&amp;".distn.bsh."&amp;T$10&amp;$E314&amp;T$11,DHHKey,0),MATCH($D314,DHHVar,0))</f>
        <v>5786366.546880573</v>
      </c>
      <c r="U314" s="213">
        <f>INDEX(DHHVal,MATCH(CtryCode&amp;".distn.bsh."&amp;U$10&amp;$E314&amp;U$11,DHHKey,0),MATCH($D314,DHHVar,0))</f>
        <v>5528665.514331621</v>
      </c>
      <c r="V314" s="213">
        <f>INDEX(DHHVal,MATCH(CtryCode&amp;".distn.bsh."&amp;V$10&amp;$E314&amp;V$11,DHHKey,0),MATCH($D314,DHHVar,0))</f>
        <v>6113359.319069593</v>
      </c>
      <c r="W314" s="207" t="str">
        <f>IF(X$5=K$5,SUM(Y314:AI314)-SUM(L314:V314),"")</f>
        <v/>
      </c>
      <c r="X314" s="9" t="str">
        <f>LOWER(CtryCode)&amp;".distn."&amp;$A314&amp;IF($B314="","","."&amp;$B314)&amp;IF($C314="","",".dec."&amp;$C314)&amp;"."&amp;X$5</f>
        <v>egy.distn.popw.dec.rur.2</v>
      </c>
      <c r="Y314" s="212">
        <f>INDEX(DHHVal,MATCH(CtryCode&amp;".distn.bsh."&amp;Y$10&amp;$E314&amp;Y$11,DHHKey,0),MATCH($D314,DHHVar,0))</f>
        <v>59610014.46141548</v>
      </c>
      <c r="Z314" s="213">
        <f>INDEX(DHHVal,MATCH(CtryCode&amp;".distn.bsh."&amp;Z$10&amp;$E314&amp;Z$11,DHHKey,0),MATCH($D314,DHHVar,0))</f>
        <v>5573784.109320075</v>
      </c>
      <c r="AA314" s="213">
        <f>INDEX(DHHVal,MATCH(CtryCode&amp;".distn.bsh."&amp;AA$10&amp;$E314&amp;AA$11,DHHKey,0),MATCH($D314,DHHVar,0))</f>
        <v>5414998.267393229</v>
      </c>
      <c r="AB314" s="213">
        <f>INDEX(DHHVal,MATCH(CtryCode&amp;".distn.bsh."&amp;AB$10&amp;$E314&amp;AB$11,DHHKey,0),MATCH($D314,DHHVar,0))</f>
        <v>6004874.284119667</v>
      </c>
      <c r="AC314" s="213">
        <f>INDEX(DHHVal,MATCH(CtryCode&amp;".distn.bsh."&amp;AC$10&amp;$E314&amp;AC$11,DHHKey,0),MATCH($D314,DHHVar,0))</f>
        <v>5466352.08139727</v>
      </c>
      <c r="AD314" s="213">
        <f>INDEX(DHHVal,MATCH(CtryCode&amp;".distn.bsh."&amp;AD$10&amp;$E314&amp;AD$11,DHHKey,0),MATCH($D314,DHHVar,0))</f>
        <v>5425208.03895509</v>
      </c>
      <c r="AE314" s="213">
        <f>INDEX(DHHVal,MATCH(CtryCode&amp;".distn.bsh."&amp;AE$10&amp;$E314&amp;AE$11,DHHKey,0),MATCH($D314,DHHVar,0))</f>
        <v>5871779.921327601</v>
      </c>
      <c r="AF314" s="213">
        <f>INDEX(DHHVal,MATCH(CtryCode&amp;".distn.bsh."&amp;AF$10&amp;$E314&amp;AF$11,DHHKey,0),MATCH($D314,DHHVar,0))</f>
        <v>6015692.788052627</v>
      </c>
      <c r="AG314" s="213">
        <f>INDEX(DHHVal,MATCH(CtryCode&amp;".distn.bsh."&amp;AG$10&amp;$E314&amp;AG$11,DHHKey,0),MATCH($D314,DHHVar,0))</f>
        <v>5786366.546880573</v>
      </c>
      <c r="AH314" s="213">
        <f>INDEX(DHHVal,MATCH(CtryCode&amp;".distn.bsh."&amp;AH$10&amp;$E314&amp;AH$11,DHHKey,0),MATCH($D314,DHHVar,0))</f>
        <v>5528665.514331621</v>
      </c>
      <c r="AI314" s="213">
        <f>INDEX(DHHVal,MATCH(CtryCode&amp;".distn.bsh."&amp;AI$10&amp;$E314&amp;AI$11,DHHKey,0),MATCH($D314,DHHVar,0))</f>
        <v>6113359.319069593</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12360.82122482531</v>
      </c>
      <c r="M315" s="125">
        <f>INDEX(DHHVal,MATCH(CtryCode&amp;".distn.bsh."&amp;M$10&amp;$E315&amp;M$11,DHHKey,0),MATCH($D315,DHHVar,0))</f>
        <v>5229.795845510605</v>
      </c>
      <c r="N315" s="125">
        <f>INDEX(DHHVal,MATCH(CtryCode&amp;".distn.bsh."&amp;N$10&amp;$E315&amp;N$11,DHHKey,0),MATCH($D315,DHHVar,0))</f>
        <v>6664.219350658041</v>
      </c>
      <c r="O315" s="125">
        <f>INDEX(DHHVal,MATCH(CtryCode&amp;".distn.bsh."&amp;O$10&amp;$E315&amp;O$11,DHHKey,0),MATCH($D315,DHHVar,0))</f>
        <v>8231.77085402133</v>
      </c>
      <c r="P315" s="125">
        <f>INDEX(DHHVal,MATCH(CtryCode&amp;".distn.bsh."&amp;P$10&amp;$E315&amp;P$11,DHHKey,0),MATCH($D315,DHHVar,0))</f>
        <v>9811.9494347979</v>
      </c>
      <c r="Q315" s="125">
        <f>INDEX(DHHVal,MATCH(CtryCode&amp;".distn.bsh."&amp;Q$10&amp;$E315&amp;Q$11,DHHKey,0),MATCH($D315,DHHVar,0))</f>
        <v>10348.65136596754</v>
      </c>
      <c r="R315" s="125">
        <f>INDEX(DHHVal,MATCH(CtryCode&amp;".distn.bsh."&amp;R$10&amp;$E315&amp;R$11,DHHKey,0),MATCH($D315,DHHVar,0))</f>
        <v>11013.48040473238</v>
      </c>
      <c r="S315" s="125">
        <f>INDEX(DHHVal,MATCH(CtryCode&amp;".distn.bsh."&amp;S$10&amp;$E315&amp;S$11,DHHKey,0),MATCH($D315,DHHVar,0))</f>
        <v>13822.56724671844</v>
      </c>
      <c r="T315" s="125">
        <f>INDEX(DHHVal,MATCH(CtryCode&amp;".distn.bsh."&amp;T$10&amp;$E315&amp;T$11,DHHKey,0),MATCH($D315,DHHVar,0))</f>
        <v>15870.82947068008</v>
      </c>
      <c r="U315" s="125">
        <f>INDEX(DHHVal,MATCH(CtryCode&amp;".distn.bsh."&amp;U$10&amp;$E315&amp;U$11,DHHKey,0),MATCH($D315,DHHVar,0))</f>
        <v>18901.24609034973</v>
      </c>
      <c r="V315" s="125">
        <f>INDEX(DHHVal,MATCH(CtryCode&amp;".distn.bsh."&amp;V$10&amp;$E315&amp;V$11,DHHKey,0),MATCH($D315,DHHVar,0))</f>
        <v>26289.38845322327</v>
      </c>
      <c r="W315" s="207" t="str">
        <f>IF(X$5=K$5,SUM(Y315:AI315)-SUM(L315:V315),"")</f>
        <v/>
      </c>
      <c r="X315" s="9" t="str">
        <f>LOWER(CtryCode)&amp;".distn."&amp;$A315&amp;IF($B315="","","."&amp;$B315)&amp;IF($C315="","",".dec."&amp;$C315)&amp;"."&amp;X$5</f>
        <v>egy.distn.cons_pc_svy.dec.ove.2</v>
      </c>
      <c r="Y315" s="124">
        <f>INDEX(DHHVal,MATCH(CtryCode&amp;".distn.bsh."&amp;Y$10&amp;$E315&amp;Y$11,DHHKey,0),MATCH($D315,DHHVar,0))</f>
        <v>12360.82122482531</v>
      </c>
      <c r="Z315" s="125">
        <f>INDEX(DHHVal,MATCH(CtryCode&amp;".distn.bsh."&amp;Z$10&amp;$E315&amp;Z$11,DHHKey,0),MATCH($D315,DHHVar,0))</f>
        <v>5229.795845510605</v>
      </c>
      <c r="AA315" s="125">
        <f>INDEX(DHHVal,MATCH(CtryCode&amp;".distn.bsh."&amp;AA$10&amp;$E315&amp;AA$11,DHHKey,0),MATCH($D315,DHHVar,0))</f>
        <v>6664.219350658041</v>
      </c>
      <c r="AB315" s="125">
        <f>INDEX(DHHVal,MATCH(CtryCode&amp;".distn.bsh."&amp;AB$10&amp;$E315&amp;AB$11,DHHKey,0),MATCH($D315,DHHVar,0))</f>
        <v>8231.77085402133</v>
      </c>
      <c r="AC315" s="125">
        <f>INDEX(DHHVal,MATCH(CtryCode&amp;".distn.bsh."&amp;AC$10&amp;$E315&amp;AC$11,DHHKey,0),MATCH($D315,DHHVar,0))</f>
        <v>9811.9494347979</v>
      </c>
      <c r="AD315" s="125">
        <f>INDEX(DHHVal,MATCH(CtryCode&amp;".distn.bsh."&amp;AD$10&amp;$E315&amp;AD$11,DHHKey,0),MATCH($D315,DHHVar,0))</f>
        <v>10348.65136596754</v>
      </c>
      <c r="AE315" s="125">
        <f>INDEX(DHHVal,MATCH(CtryCode&amp;".distn.bsh."&amp;AE$10&amp;$E315&amp;AE$11,DHHKey,0),MATCH($D315,DHHVar,0))</f>
        <v>11013.48040473238</v>
      </c>
      <c r="AF315" s="125">
        <f>INDEX(DHHVal,MATCH(CtryCode&amp;".distn.bsh."&amp;AF$10&amp;$E315&amp;AF$11,DHHKey,0),MATCH($D315,DHHVar,0))</f>
        <v>13822.56724671844</v>
      </c>
      <c r="AG315" s="125">
        <f>INDEX(DHHVal,MATCH(CtryCode&amp;".distn.bsh."&amp;AG$10&amp;$E315&amp;AG$11,DHHKey,0),MATCH($D315,DHHVar,0))</f>
        <v>15870.82947068008</v>
      </c>
      <c r="AH315" s="125">
        <f>INDEX(DHHVal,MATCH(CtryCode&amp;".distn.bsh."&amp;AH$10&amp;$E315&amp;AH$11,DHHKey,0),MATCH($D315,DHHVar,0))</f>
        <v>18901.24609034973</v>
      </c>
      <c r="AI315" s="125">
        <f>INDEX(DHHVal,MATCH(CtryCode&amp;".distn.bsh."&amp;AI$10&amp;$E315&amp;AI$11,DHHKey,0),MATCH($D315,DHHVar,0))</f>
        <v>26289.38845322327</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13464.85369783162</v>
      </c>
      <c r="M316" s="125">
        <f>INDEX(DHHVal,MATCH(CtryCode&amp;".distn.bsh."&amp;M$10&amp;$E316&amp;M$11,DHHKey,0),MATCH($D316,DHHVar,0))</f>
        <v>5576.405312782244</v>
      </c>
      <c r="N316" s="125">
        <f>INDEX(DHHVal,MATCH(CtryCode&amp;".distn.bsh."&amp;N$10&amp;$E316&amp;N$11,DHHKey,0),MATCH($D316,DHHVar,0))</f>
        <v>7855.410870197133</v>
      </c>
      <c r="O316" s="125">
        <f>INDEX(DHHVal,MATCH(CtryCode&amp;".distn.bsh."&amp;O$10&amp;$E316&amp;O$11,DHHKey,0),MATCH($D316,DHHVar,0))</f>
        <v>9064.053028973141</v>
      </c>
      <c r="P316" s="125">
        <f>INDEX(DHHVal,MATCH(CtryCode&amp;".distn.bsh."&amp;P$10&amp;$E316&amp;P$11,DHHKey,0),MATCH($D316,DHHVar,0))</f>
        <v>9668.56497878586</v>
      </c>
      <c r="Q316" s="125">
        <f>INDEX(DHHVal,MATCH(CtryCode&amp;".distn.bsh."&amp;Q$10&amp;$E316&amp;Q$11,DHHKey,0),MATCH($D316,DHHVar,0))</f>
        <v>12306.80850271767</v>
      </c>
      <c r="R316" s="125">
        <f>INDEX(DHHVal,MATCH(CtryCode&amp;".distn.bsh."&amp;R$10&amp;$E316&amp;R$11,DHHKey,0),MATCH($D316,DHHVar,0))</f>
        <v>12178.47428356027</v>
      </c>
      <c r="S316" s="125">
        <f>INDEX(DHHVal,MATCH(CtryCode&amp;".distn.bsh."&amp;S$10&amp;$E316&amp;S$11,DHHKey,0),MATCH($D316,DHHVar,0))</f>
        <v>13626.94387792811</v>
      </c>
      <c r="T316" s="125">
        <f>INDEX(DHHVal,MATCH(CtryCode&amp;".distn.bsh."&amp;T$10&amp;$E316&amp;T$11,DHHKey,0),MATCH($D316,DHHVar,0))</f>
        <v>16170.27675442859</v>
      </c>
      <c r="U316" s="125">
        <f>INDEX(DHHVal,MATCH(CtryCode&amp;".distn.bsh."&amp;U$10&amp;$E316&amp;U$11,DHHKey,0),MATCH($D316,DHHVar,0))</f>
        <v>20466.09162619826</v>
      </c>
      <c r="V316" s="125">
        <f>INDEX(DHHVal,MATCH(CtryCode&amp;".distn.bsh."&amp;V$10&amp;$E316&amp;V$11,DHHKey,0),MATCH($D316,DHHVar,0))</f>
        <v>29648.67802255559</v>
      </c>
      <c r="W316" s="207" t="str">
        <f>IF(X$5=K$5,SUM(Y316:AI316)-SUM(L316:V316),"")</f>
        <v/>
      </c>
      <c r="X316" s="9" t="str">
        <f>LOWER(CtryCode)&amp;".distn."&amp;$A316&amp;IF($B316="","","."&amp;$B316)&amp;IF($C316="","",".dec."&amp;$C316)&amp;"."&amp;X$5</f>
        <v>egy.distn.cons_pc_svy.dec.urb.2</v>
      </c>
      <c r="Y316" s="124">
        <f>INDEX(DHHVal,MATCH(CtryCode&amp;".distn.bsh."&amp;Y$10&amp;$E316&amp;Y$11,DHHKey,0),MATCH($D316,DHHVar,0))</f>
        <v>13464.85369783162</v>
      </c>
      <c r="Z316" s="125">
        <f>INDEX(DHHVal,MATCH(CtryCode&amp;".distn.bsh."&amp;Z$10&amp;$E316&amp;Z$11,DHHKey,0),MATCH($D316,DHHVar,0))</f>
        <v>5576.405312782244</v>
      </c>
      <c r="AA316" s="125">
        <f>INDEX(DHHVal,MATCH(CtryCode&amp;".distn.bsh."&amp;AA$10&amp;$E316&amp;AA$11,DHHKey,0),MATCH($D316,DHHVar,0))</f>
        <v>7855.410870197133</v>
      </c>
      <c r="AB316" s="125">
        <f>INDEX(DHHVal,MATCH(CtryCode&amp;".distn.bsh."&amp;AB$10&amp;$E316&amp;AB$11,DHHKey,0),MATCH($D316,DHHVar,0))</f>
        <v>9064.053028973141</v>
      </c>
      <c r="AC316" s="125">
        <f>INDEX(DHHVal,MATCH(CtryCode&amp;".distn.bsh."&amp;AC$10&amp;$E316&amp;AC$11,DHHKey,0),MATCH($D316,DHHVar,0))</f>
        <v>9668.56497878586</v>
      </c>
      <c r="AD316" s="125">
        <f>INDEX(DHHVal,MATCH(CtryCode&amp;".distn.bsh."&amp;AD$10&amp;$E316&amp;AD$11,DHHKey,0),MATCH($D316,DHHVar,0))</f>
        <v>12306.80850271767</v>
      </c>
      <c r="AE316" s="125">
        <f>INDEX(DHHVal,MATCH(CtryCode&amp;".distn.bsh."&amp;AE$10&amp;$E316&amp;AE$11,DHHKey,0),MATCH($D316,DHHVar,0))</f>
        <v>12178.47428356027</v>
      </c>
      <c r="AF316" s="125">
        <f>INDEX(DHHVal,MATCH(CtryCode&amp;".distn.bsh."&amp;AF$10&amp;$E316&amp;AF$11,DHHKey,0),MATCH($D316,DHHVar,0))</f>
        <v>13626.94387792811</v>
      </c>
      <c r="AG316" s="125">
        <f>INDEX(DHHVal,MATCH(CtryCode&amp;".distn.bsh."&amp;AG$10&amp;$E316&amp;AG$11,DHHKey,0),MATCH($D316,DHHVar,0))</f>
        <v>16170.27675442859</v>
      </c>
      <c r="AH316" s="125">
        <f>INDEX(DHHVal,MATCH(CtryCode&amp;".distn.bsh."&amp;AH$10&amp;$E316&amp;AH$11,DHHKey,0),MATCH($D316,DHHVar,0))</f>
        <v>20466.09162619826</v>
      </c>
      <c r="AI316" s="125">
        <f>INDEX(DHHVal,MATCH(CtryCode&amp;".distn.bsh."&amp;AI$10&amp;$E316&amp;AI$11,DHHKey,0),MATCH($D316,DHHVar,0))</f>
        <v>29648.67802255559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11544.74971588157</v>
      </c>
      <c r="M317" s="125">
        <f>INDEX(DHHVal,MATCH(CtryCode&amp;".distn.bsh."&amp;M$10&amp;$E317&amp;M$11,DHHKey,0),MATCH($D317,DHHVar,0))</f>
        <v>4933.522185744353</v>
      </c>
      <c r="N317" s="125">
        <f>INDEX(DHHVal,MATCH(CtryCode&amp;".distn.bsh."&amp;N$10&amp;$E317&amp;N$11,DHHKey,0),MATCH($D317,DHHVar,0))</f>
        <v>6059.764558952622</v>
      </c>
      <c r="O317" s="125">
        <f>INDEX(DHHVal,MATCH(CtryCode&amp;".distn.bsh."&amp;O$10&amp;$E317&amp;O$11,DHHKey,0),MATCH($D317,DHHVar,0))</f>
        <v>7036.150878595643</v>
      </c>
      <c r="P317" s="125">
        <f>INDEX(DHHVal,MATCH(CtryCode&amp;".distn.bsh."&amp;P$10&amp;$E317&amp;P$11,DHHKey,0),MATCH($D317,DHHVar,0))</f>
        <v>8169.529035932927</v>
      </c>
      <c r="Q317" s="125">
        <f>INDEX(DHHVal,MATCH(CtryCode&amp;".distn.bsh."&amp;Q$10&amp;$E317&amp;Q$11,DHHKey,0),MATCH($D317,DHHVar,0))</f>
        <v>9297.91647447429</v>
      </c>
      <c r="R317" s="125">
        <f>INDEX(DHHVal,MATCH(CtryCode&amp;".distn.bsh."&amp;R$10&amp;$E317&amp;R$11,DHHKey,0),MATCH($D317,DHHVar,0))</f>
        <v>9907.063542247186</v>
      </c>
      <c r="S317" s="125">
        <f>INDEX(DHHVal,MATCH(CtryCode&amp;".distn.bsh."&amp;S$10&amp;$E317&amp;S$11,DHHKey,0),MATCH($D317,DHHVar,0))</f>
        <v>11600.95726950613</v>
      </c>
      <c r="T317" s="125">
        <f>INDEX(DHHVal,MATCH(CtryCode&amp;".distn.bsh."&amp;T$10&amp;$E317&amp;T$11,DHHKey,0),MATCH($D317,DHHVar,0))</f>
        <v>12407.28319683883</v>
      </c>
      <c r="U317" s="125">
        <f>INDEX(DHHVal,MATCH(CtryCode&amp;".distn.bsh."&amp;U$10&amp;$E317&amp;U$11,DHHKey,0),MATCH($D317,DHHVar,0))</f>
        <v>14484.34245577603</v>
      </c>
      <c r="V317" s="125">
        <f>INDEX(DHHVal,MATCH(CtryCode&amp;".distn.bsh."&amp;V$10&amp;$E317&amp;V$11,DHHKey,0),MATCH($D317,DHHVar,0))</f>
        <v>21796.62360205073</v>
      </c>
      <c r="W317" s="207" t="str">
        <f>IF(X$5=K$5,SUM(Y317:AI317)-SUM(L317:V317),"")</f>
        <v/>
      </c>
      <c r="X317" s="9" t="str">
        <f>LOWER(CtryCode)&amp;".distn."&amp;$A317&amp;IF($B317="","","."&amp;$B317)&amp;IF($C317="","",".dec."&amp;$C317)&amp;"."&amp;X$5</f>
        <v>egy.distn.cons_pc_svy.dec.rur.2</v>
      </c>
      <c r="Y317" s="124">
        <f>INDEX(DHHVal,MATCH(CtryCode&amp;".distn.bsh."&amp;Y$10&amp;$E317&amp;Y$11,DHHKey,0),MATCH($D317,DHHVar,0))</f>
        <v>11544.74971588157</v>
      </c>
      <c r="Z317" s="125">
        <f>INDEX(DHHVal,MATCH(CtryCode&amp;".distn.bsh."&amp;Z$10&amp;$E317&amp;Z$11,DHHKey,0),MATCH($D317,DHHVar,0))</f>
        <v>4933.522185744353</v>
      </c>
      <c r="AA317" s="125">
        <f>INDEX(DHHVal,MATCH(CtryCode&amp;".distn.bsh."&amp;AA$10&amp;$E317&amp;AA$11,DHHKey,0),MATCH($D317,DHHVar,0))</f>
        <v>6059.764558952622</v>
      </c>
      <c r="AB317" s="125">
        <f>INDEX(DHHVal,MATCH(CtryCode&amp;".distn.bsh."&amp;AB$10&amp;$E317&amp;AB$11,DHHKey,0),MATCH($D317,DHHVar,0))</f>
        <v>7036.150878595643</v>
      </c>
      <c r="AC317" s="125">
        <f>INDEX(DHHVal,MATCH(CtryCode&amp;".distn.bsh."&amp;AC$10&amp;$E317&amp;AC$11,DHHKey,0),MATCH($D317,DHHVar,0))</f>
        <v>8169.529035932927</v>
      </c>
      <c r="AD317" s="125">
        <f>INDEX(DHHVal,MATCH(CtryCode&amp;".distn.bsh."&amp;AD$10&amp;$E317&amp;AD$11,DHHKey,0),MATCH($D317,DHHVar,0))</f>
        <v>9297.91647447429</v>
      </c>
      <c r="AE317" s="125">
        <f>INDEX(DHHVal,MATCH(CtryCode&amp;".distn.bsh."&amp;AE$10&amp;$E317&amp;AE$11,DHHKey,0),MATCH($D317,DHHVar,0))</f>
        <v>9907.063542247186</v>
      </c>
      <c r="AF317" s="125">
        <f>INDEX(DHHVal,MATCH(CtryCode&amp;".distn.bsh."&amp;AF$10&amp;$E317&amp;AF$11,DHHKey,0),MATCH($D317,DHHVar,0))</f>
        <v>11600.95726950613</v>
      </c>
      <c r="AG317" s="125">
        <f>INDEX(DHHVal,MATCH(CtryCode&amp;".distn.bsh."&amp;AG$10&amp;$E317&amp;AG$11,DHHKey,0),MATCH($D317,DHHVar,0))</f>
        <v>12407.28319683883</v>
      </c>
      <c r="AH317" s="125">
        <f>INDEX(DHHVal,MATCH(CtryCode&amp;".distn.bsh."&amp;AH$10&amp;$E317&amp;AH$11,DHHKey,0),MATCH($D317,DHHVar,0))</f>
        <v>14484.34245577603</v>
      </c>
      <c r="AI317" s="125">
        <f>INDEX(DHHVal,MATCH(CtryCode&amp;".distn.bsh."&amp;AI$10&amp;$E317&amp;AI$11,DHHKey,0),MATCH($D317,DHHVar,0))</f>
        <v>21796.62360205073</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1.140829309129477</v>
      </c>
      <c r="M319" s="60">
        <f>L319</f>
        <v>1.140829309129477</v>
      </c>
      <c r="N319" s="60">
        <f>M319</f>
        <v>1.140829309129477</v>
      </c>
      <c r="O319" s="60">
        <f>N319</f>
        <v>1.140829309129477</v>
      </c>
      <c r="P319" s="60">
        <f>O319</f>
        <v>1.140829309129477</v>
      </c>
      <c r="Q319" s="60">
        <f>P319</f>
        <v>1.140829309129477</v>
      </c>
      <c r="R319" s="60">
        <f>Q319</f>
        <v>1.140829309129477</v>
      </c>
      <c r="S319" s="60">
        <f>R319</f>
        <v>1.140829309129477</v>
      </c>
      <c r="T319" s="60">
        <f>S319</f>
        <v>1.140829309129477</v>
      </c>
      <c r="U319" s="60">
        <f>T319</f>
        <v>1.140829309129477</v>
      </c>
      <c r="V319" s="60">
        <f>U319</f>
        <v>1.140829309129477</v>
      </c>
      <c r="W319" s="207" t="str">
        <f>IF(X$5=K$5,SUM(Y319:AI319)-SUM(L319:V319),"")</f>
        <v/>
      </c>
      <c r="X319" s="9" t="str">
        <f>LOWER(CtryCode)&amp;".distn."&amp;$A319&amp;IF($B319="","","."&amp;$B319)&amp;IF($C319="","",".dec."&amp;$C319)&amp;"."&amp;X$5</f>
        <v>egy.distn.popadj.2</v>
      </c>
      <c r="Y319" s="59">
        <f>Y$84/Y312</f>
        <v>1.140829309129477</v>
      </c>
      <c r="Z319" s="60">
        <f>Y319</f>
        <v>1.140829309129477</v>
      </c>
      <c r="AA319" s="60">
        <f>Z319</f>
        <v>1.140829309129477</v>
      </c>
      <c r="AB319" s="60">
        <f>AA319</f>
        <v>1.140829309129477</v>
      </c>
      <c r="AC319" s="60">
        <f>AB319</f>
        <v>1.140829309129477</v>
      </c>
      <c r="AD319" s="60">
        <f>AC319</f>
        <v>1.140829309129477</v>
      </c>
      <c r="AE319" s="60">
        <f>AD319</f>
        <v>1.140829309129477</v>
      </c>
      <c r="AF319" s="60">
        <f>AE319</f>
        <v>1.140829309129477</v>
      </c>
      <c r="AG319" s="60">
        <f>AF319</f>
        <v>1.140829309129477</v>
      </c>
      <c r="AH319" s="60">
        <f>AG319</f>
        <v>1.140829309129477</v>
      </c>
      <c r="AI319" s="60">
        <f>AH319</f>
        <v>1.140829309129477</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5.814706029397696</v>
      </c>
      <c r="M320" s="60">
        <f>L320</f>
        <v>5.814706029397696</v>
      </c>
      <c r="N320" s="60">
        <f>M320</f>
        <v>5.814706029397696</v>
      </c>
      <c r="O320" s="60">
        <f>N320</f>
        <v>5.814706029397696</v>
      </c>
      <c r="P320" s="60">
        <f>O320</f>
        <v>5.814706029397696</v>
      </c>
      <c r="Q320" s="60">
        <f>P320</f>
        <v>5.814706029397696</v>
      </c>
      <c r="R320" s="60">
        <f>Q320</f>
        <v>5.814706029397696</v>
      </c>
      <c r="S320" s="60">
        <f>R320</f>
        <v>5.814706029397696</v>
      </c>
      <c r="T320" s="60">
        <f>S320</f>
        <v>5.814706029397696</v>
      </c>
      <c r="U320" s="60">
        <f>T320</f>
        <v>5.814706029397696</v>
      </c>
      <c r="V320" s="60">
        <f>U320</f>
        <v>5.814706029397696</v>
      </c>
      <c r="W320" s="207" t="str">
        <f>IF(X$5=K$5,SUM(Y320:AI320)-SUM(L320:V320),"")</f>
        <v/>
      </c>
      <c r="X320" s="9" t="str">
        <f>LOWER(CtryCode)&amp;".distn."&amp;$A320&amp;IF($B320="","","."&amp;$B320)&amp;IF($C320="","",".dec."&amp;$C320)&amp;"."&amp;X$5</f>
        <v>egy.distn.consadj.2</v>
      </c>
      <c r="Y320" s="59">
        <f>Y$311/Y315/Y$84</f>
        <v>5.814706029397696</v>
      </c>
      <c r="Z320" s="60">
        <f>Y320</f>
        <v>5.814706029397696</v>
      </c>
      <c r="AA320" s="60">
        <f>Z320</f>
        <v>5.814706029397696</v>
      </c>
      <c r="AB320" s="60">
        <f>AA320</f>
        <v>5.814706029397696</v>
      </c>
      <c r="AC320" s="60">
        <f>AB320</f>
        <v>5.814706029397696</v>
      </c>
      <c r="AD320" s="60">
        <f>AC320</f>
        <v>5.814706029397696</v>
      </c>
      <c r="AE320" s="60">
        <f>AD320</f>
        <v>5.814706029397696</v>
      </c>
      <c r="AF320" s="60">
        <f>AE320</f>
        <v>5.814706029397696</v>
      </c>
      <c r="AG320" s="60">
        <f>AF320</f>
        <v>5.814706029397696</v>
      </c>
      <c r="AH320" s="60">
        <f>AG320</f>
        <v>5.814706029397696</v>
      </c>
      <c r="AI320" s="60">
        <f>AH320</f>
        <v>5.814706029397696</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127139321.00000001</v>
      </c>
      <c r="M322" s="213">
        <f>M312*M$319</f>
        <v>11430692.608139114</v>
      </c>
      <c r="N322" s="213">
        <f>N312*N$319</f>
        <v>11231114.267750548</v>
      </c>
      <c r="O322" s="213">
        <f>O312*O$319</f>
        <v>12769520.415224377</v>
      </c>
      <c r="P322" s="213">
        <f>P312*P$319</f>
        <v>11486697.188894976</v>
      </c>
      <c r="Q322" s="213">
        <f>Q312*Q$319</f>
        <v>11718483.469006201</v>
      </c>
      <c r="R322" s="213">
        <f>R312*R$319</f>
        <v>12869424.582856191</v>
      </c>
      <c r="S322" s="213">
        <f>S312*S$319</f>
        <v>11967392.294701647</v>
      </c>
      <c r="T322" s="213">
        <f>T312*T$319</f>
        <v>12518471.908659568</v>
      </c>
      <c r="U322" s="213">
        <f>U312*U$319</f>
        <v>11495214.518408608</v>
      </c>
      <c r="V322" s="213">
        <f>V312*V$319</f>
        <v>11094161.966968227</v>
      </c>
      <c r="W322" s="207" t="str">
        <f>IF(X$5=K$5,SUM(Y322:AI322)-SUM(L322:V322),"")</f>
        <v/>
      </c>
      <c r="X322" s="9" t="str">
        <f>LOWER(CtryCode)&amp;".distn."&amp;$A322&amp;IF($B322="","","."&amp;$B322)&amp;IF($C322="","",".dec."&amp;$C322)&amp;"."&amp;X$5</f>
        <v>egy.distn.pop_tot_adj.dec.ove.2</v>
      </c>
      <c r="Y322" s="212">
        <f>Y312*Y$319</f>
        <v>127139321.00000001</v>
      </c>
      <c r="Z322" s="213">
        <f>Z312*Z$319</f>
        <v>11430692.608139114</v>
      </c>
      <c r="AA322" s="213">
        <f>AA312*AA$319</f>
        <v>11231114.267750548</v>
      </c>
      <c r="AB322" s="213">
        <f>AB312*AB$319</f>
        <v>12769520.415224377</v>
      </c>
      <c r="AC322" s="213">
        <f>AC312*AC$319</f>
        <v>11486697.188894976</v>
      </c>
      <c r="AD322" s="213">
        <f>AD312*AD$319</f>
        <v>11718483.469006201</v>
      </c>
      <c r="AE322" s="213">
        <f>AE312*AE$319</f>
        <v>12869424.582856191</v>
      </c>
      <c r="AF322" s="213">
        <f>AF312*AF$319</f>
        <v>11967392.294701647</v>
      </c>
      <c r="AG322" s="213">
        <f>AG312*AG$319</f>
        <v>12518471.908659568</v>
      </c>
      <c r="AH322" s="213">
        <f>AH312*AH$319</f>
        <v>11495214.518408608</v>
      </c>
      <c r="AI322" s="213">
        <f>AI312*AI$319</f>
        <v>11094161.966968227</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51716867.61946881</v>
      </c>
      <c r="M323" s="213">
        <f>M313*M$319</f>
        <v>5523653.013168659</v>
      </c>
      <c r="N323" s="213">
        <f>N313*N$319</f>
        <v>5325868.497421766</v>
      </c>
      <c r="O323" s="213">
        <f>O313*O$319</f>
        <v>5404615.487415098</v>
      </c>
      <c r="P323" s="213">
        <f>P313*P$319</f>
        <v>5522933.190871463</v>
      </c>
      <c r="Q323" s="213">
        <f>Q313*Q$319</f>
        <v>5869486.528009089</v>
      </c>
      <c r="R323" s="213">
        <f>R313*R$319</f>
        <v>5753862.003506103</v>
      </c>
      <c r="S323" s="213">
        <f>S313*S$319</f>
        <v>5915870.340675864</v>
      </c>
      <c r="T323" s="213">
        <f>T313*T$319</f>
        <v>5802460.81922862</v>
      </c>
      <c r="U323" s="213">
        <f>U313*U$319</f>
        <v>5495232.804900835</v>
      </c>
      <c r="V323" s="213">
        <f>V313*V$319</f>
        <v>5881950.102726821</v>
      </c>
      <c r="W323" s="207" t="str">
        <f>IF(X$5=K$5,SUM(Y323:AI323)-SUM(L323:V323),"")</f>
        <v/>
      </c>
      <c r="X323" s="9" t="str">
        <f>LOWER(CtryCode)&amp;".distn."&amp;$A323&amp;IF($B323="","","."&amp;$B323)&amp;IF($C323="","",".dec."&amp;$C323)&amp;"."&amp;X$5</f>
        <v>egy.distn.pop_tot_adj.dec.urb.2</v>
      </c>
      <c r="Y323" s="212">
        <f>Y313*Y$319</f>
        <v>51716867.61946881</v>
      </c>
      <c r="Z323" s="213">
        <f>Z313*Z$319</f>
        <v>5523653.013168659</v>
      </c>
      <c r="AA323" s="213">
        <f>AA313*AA$319</f>
        <v>5325868.497421766</v>
      </c>
      <c r="AB323" s="213">
        <f>AB313*AB$319</f>
        <v>5404615.487415098</v>
      </c>
      <c r="AC323" s="213">
        <f>AC313*AC$319</f>
        <v>5522933.190871463</v>
      </c>
      <c r="AD323" s="213">
        <f>AD313*AD$319</f>
        <v>5869486.528009089</v>
      </c>
      <c r="AE323" s="213">
        <f>AE313*AE$319</f>
        <v>5753862.003506103</v>
      </c>
      <c r="AF323" s="213">
        <f>AF313*AF$319</f>
        <v>5915870.340675864</v>
      </c>
      <c r="AG323" s="213">
        <f>AG313*AG$319</f>
        <v>5802460.81922862</v>
      </c>
      <c r="AH323" s="213">
        <f>AH313*AH$319</f>
        <v>5495232.804900835</v>
      </c>
      <c r="AI323" s="213">
        <f>AI313*AI$319</f>
        <v>5881950.102726821</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68004851.61521475</v>
      </c>
      <c r="M324" s="213">
        <f>M314*M$319</f>
        <v>6358736.274672478</v>
      </c>
      <c r="N324" s="213">
        <f>N314*N$319</f>
        <v>6177588.732327532</v>
      </c>
      <c r="O324" s="213">
        <f>O314*O$319</f>
        <v>6850536.580961602</v>
      </c>
      <c r="P324" s="213">
        <f>P314*P$319</f>
        <v>6236174.668478926</v>
      </c>
      <c r="Q324" s="213">
        <f>Q314*Q$319</f>
        <v>6189236.33896482</v>
      </c>
      <c r="R324" s="213">
        <f>R314*R$319</f>
        <v>6698698.631008502</v>
      </c>
      <c r="S324" s="213">
        <f>S314*S$319</f>
        <v>6862878.647329256</v>
      </c>
      <c r="T324" s="213">
        <f>T314*T$319</f>
        <v>6601256.550047682</v>
      </c>
      <c r="U324" s="213">
        <f>U314*U$319</f>
        <v>6307263.659122908</v>
      </c>
      <c r="V324" s="213">
        <f>V314*V$319</f>
        <v>6974299.488434414</v>
      </c>
      <c r="W324" s="207" t="str">
        <f>IF(X$5=K$5,SUM(Y324:AI324)-SUM(L324:V324),"")</f>
        <v/>
      </c>
      <c r="X324" s="9" t="str">
        <f>LOWER(CtryCode)&amp;".distn."&amp;$A324&amp;IF($B324="","","."&amp;$B324)&amp;IF($C324="","",".dec."&amp;$C324)&amp;"."&amp;X$5</f>
        <v>egy.distn.pop_tot_adj.dec.rur.2</v>
      </c>
      <c r="Y324" s="212">
        <f>Y314*Y$319</f>
        <v>68004851.61521475</v>
      </c>
      <c r="Z324" s="213">
        <f>Z314*Z$319</f>
        <v>6358736.274672478</v>
      </c>
      <c r="AA324" s="213">
        <f>AA314*AA$319</f>
        <v>6177588.732327532</v>
      </c>
      <c r="AB324" s="213">
        <f>AB314*AB$319</f>
        <v>6850536.580961602</v>
      </c>
      <c r="AC324" s="213">
        <f>AC314*AC$319</f>
        <v>6236174.668478926</v>
      </c>
      <c r="AD324" s="213">
        <f>AD314*AD$319</f>
        <v>6189236.33896482</v>
      </c>
      <c r="AE324" s="213">
        <f>AE314*AE$319</f>
        <v>6698698.631008502</v>
      </c>
      <c r="AF324" s="213">
        <f>AF314*AF$319</f>
        <v>6862878.647329256</v>
      </c>
      <c r="AG324" s="213">
        <f>AG314*AG$319</f>
        <v>6601256.550047682</v>
      </c>
      <c r="AH324" s="213">
        <f>AH314*AH$319</f>
        <v>6307263.659122908</v>
      </c>
      <c r="AI324" s="213">
        <f>AI314*AI$319</f>
        <v>6974299.488434414</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30409.72543540954</v>
      </c>
      <c r="N325" s="125">
        <f>N315*N$320</f>
        <v>38750.476439500104</v>
      </c>
      <c r="O325" s="125">
        <f>O315*O$320</f>
        <v>47865.32761749805</v>
      </c>
      <c r="P325" s="125">
        <f>P315*P$320</f>
        <v>57053.60153866466</v>
      </c>
      <c r="Q325" s="125">
        <f>Q315*Q$320</f>
        <v>60174.36549382616</v>
      </c>
      <c r="R325" s="125">
        <f>R315*R$320</f>
        <v>64040.15091405075</v>
      </c>
      <c r="S325" s="125">
        <f>S315*S$320</f>
        <v>80374.16511124882</v>
      </c>
      <c r="T325" s="125">
        <f>T315*T$320</f>
        <v>92284.20781470611</v>
      </c>
      <c r="U325" s="125">
        <f>U315*U$320</f>
        <v>109905.18960468621</v>
      </c>
      <c r="V325" s="125">
        <f>V315*V$320</f>
        <v>152865.06554813552</v>
      </c>
      <c r="W325" s="207" t="str">
        <f>IF(X$5=K$5,SUM(Y325:AI325)-SUM(L325:V325),"")</f>
        <v/>
      </c>
      <c r="X325" s="9" t="str">
        <f>LOWER(CtryCode)&amp;".distn."&amp;$A325&amp;IF($B325="","","."&amp;$B325)&amp;IF($C325="","",".dec."&amp;$C325)&amp;"."&amp;X$5</f>
        <v>egy.distn.cons_pc_na.dec.ove.2</v>
      </c>
      <c r="Y325" s="124">
        <f>Y315*Y$320</f>
        <v>71874.54170429874</v>
      </c>
      <c r="Z325" s="125">
        <f>Z315*Z$320</f>
        <v>30409.72543540954</v>
      </c>
      <c r="AA325" s="125">
        <f>AA315*AA$320</f>
        <v>38750.476439500104</v>
      </c>
      <c r="AB325" s="125">
        <f>AB315*AB$320</f>
        <v>47865.32761749805</v>
      </c>
      <c r="AC325" s="125">
        <f>AC315*AC$320</f>
        <v>57053.60153866466</v>
      </c>
      <c r="AD325" s="125">
        <f>AD315*AD$320</f>
        <v>60174.36549382616</v>
      </c>
      <c r="AE325" s="125">
        <f>AE315*AE$320</f>
        <v>64040.15091405075</v>
      </c>
      <c r="AF325" s="125">
        <f>AF315*AF$320</f>
        <v>80374.16511124882</v>
      </c>
      <c r="AG325" s="125">
        <f>AG315*AG$320</f>
        <v>92284.20781470611</v>
      </c>
      <c r="AH325" s="125">
        <f>AH315*AH$320</f>
        <v>109905.18960468621</v>
      </c>
      <c r="AI325" s="125">
        <f>AI315*AI$320</f>
        <v>152865.06554813552</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78294.16598173938</v>
      </c>
      <c r="M326" s="125">
        <f>M316*M$320</f>
        <v>32425.157594600263</v>
      </c>
      <c r="N326" s="125">
        <f>N316*N$320</f>
        <v>45676.90495033147</v>
      </c>
      <c r="O326" s="125">
        <f>O316*O$320</f>
        <v>52704.80379835057</v>
      </c>
      <c r="P326" s="125">
        <f>P316*P$320</f>
        <v>56219.86307776955</v>
      </c>
      <c r="Q326" s="125">
        <f>Q316*Q$320</f>
        <v>71560.47360339526</v>
      </c>
      <c r="R326" s="125">
        <f>R316*R$320</f>
        <v>70814.24784548269</v>
      </c>
      <c r="S326" s="125">
        <f>S316*S$320</f>
        <v>79236.6727292526</v>
      </c>
      <c r="T326" s="125">
        <f>T316*T$320</f>
        <v>94025.40574100534</v>
      </c>
      <c r="U326" s="125">
        <f>U316*U$320</f>
        <v>119004.30637706073</v>
      </c>
      <c r="V326" s="125">
        <f>V316*V$320</f>
        <v>172398.34686142494</v>
      </c>
      <c r="W326" s="207" t="str">
        <f>IF(X$5=K$5,SUM(Y326:AI326)-SUM(L326:V326),"")</f>
        <v/>
      </c>
      <c r="X326" s="9" t="str">
        <f>LOWER(CtryCode)&amp;".distn."&amp;$A326&amp;IF($B326="","","."&amp;$B326)&amp;IF($C326="","",".dec."&amp;$C326)&amp;"."&amp;X$5</f>
        <v>egy.distn.cons_pc_na.dec.urb.2</v>
      </c>
      <c r="Y326" s="124">
        <f>Y316*Y$320</f>
        <v>78294.16598173938</v>
      </c>
      <c r="Z326" s="125">
        <f>Z316*Z$320</f>
        <v>32425.157594600263</v>
      </c>
      <c r="AA326" s="125">
        <f>AA316*AA$320</f>
        <v>45676.90495033147</v>
      </c>
      <c r="AB326" s="125">
        <f>AB316*AB$320</f>
        <v>52704.80379835057</v>
      </c>
      <c r="AC326" s="125">
        <f>AC316*AC$320</f>
        <v>56219.86307776955</v>
      </c>
      <c r="AD326" s="125">
        <f>AD316*AD$320</f>
        <v>71560.47360339526</v>
      </c>
      <c r="AE326" s="125">
        <f>AE316*AE$320</f>
        <v>70814.24784548269</v>
      </c>
      <c r="AF326" s="125">
        <f>AF316*AF$320</f>
        <v>79236.6727292526</v>
      </c>
      <c r="AG326" s="125">
        <f>AG316*AG$320</f>
        <v>94025.40574100534</v>
      </c>
      <c r="AH326" s="125">
        <f>AH316*AH$320</f>
        <v>119004.30637706073</v>
      </c>
      <c r="AI326" s="125">
        <f>AI316*AI$320</f>
        <v>172398.34686142494</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v>
      </c>
      <c r="M327" s="125">
        <f>M317*M$320</f>
        <v>28686.98119961499</v>
      </c>
      <c r="N327" s="125">
        <f>N317*N$320</f>
        <v>35235.74951767228</v>
      </c>
      <c r="O327" s="125">
        <f>O317*O$320</f>
        <v>40913.14893752198</v>
      </c>
      <c r="P327" s="125">
        <f>P317*P$320</f>
        <v>47503.40974257874</v>
      </c>
      <c r="Q327" s="125">
        <f>Q317*Q$320</f>
        <v>54064.65098496182</v>
      </c>
      <c r="R327" s="125">
        <f>R317*R$320</f>
        <v>57606.66211273081</v>
      </c>
      <c r="S327" s="125">
        <f>S317*S$320</f>
        <v>67456.15618178232</v>
      </c>
      <c r="T327" s="125">
        <f>T317*T$320</f>
        <v>72144.70441310346</v>
      </c>
      <c r="U327" s="125">
        <f>U317*U$320</f>
        <v>84222.1934094619</v>
      </c>
      <c r="V327" s="125">
        <f>V317*V$320</f>
        <v>126740.95867935651</v>
      </c>
      <c r="W327" s="207" t="str">
        <f>IF(X$5=K$5,SUM(Y327:AI327)-SUM(L327:V327),"")</f>
        <v/>
      </c>
      <c r="X327" s="9" t="str">
        <f>LOWER(CtryCode)&amp;".distn."&amp;$A327&amp;IF($B327="","","."&amp;$B327)&amp;IF($C327="","",".dec."&amp;$C327)&amp;"."&amp;X$5</f>
        <v>egy.distn.cons_pc_na.dec.rur.2</v>
      </c>
      <c r="Y327" s="124">
        <f>Y317*Y$320</f>
        <v>67129.3257808239</v>
      </c>
      <c r="Z327" s="125">
        <f>Z317*Z$320</f>
        <v>28686.98119961499</v>
      </c>
      <c r="AA327" s="125">
        <f>AA317*AA$320</f>
        <v>35235.74951767228</v>
      </c>
      <c r="AB327" s="125">
        <f>AB317*AB$320</f>
        <v>40913.14893752198</v>
      </c>
      <c r="AC327" s="125">
        <f>AC317*AC$320</f>
        <v>47503.40974257874</v>
      </c>
      <c r="AD327" s="125">
        <f>AD317*AD$320</f>
        <v>54064.65098496182</v>
      </c>
      <c r="AE327" s="125">
        <f>AE317*AE$320</f>
        <v>57606.66211273081</v>
      </c>
      <c r="AF327" s="125">
        <f>AF317*AF$320</f>
        <v>67456.15618178232</v>
      </c>
      <c r="AG327" s="125">
        <f>AG317*AG$320</f>
        <v>72144.70441310346</v>
      </c>
      <c r="AH327" s="125">
        <f>AH317*AH$320</f>
        <v>84222.1934094619</v>
      </c>
      <c r="AI327" s="125">
        <f>AI317*AI$320</f>
        <v>126740.95867935651</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243269189134.69867</v>
      </c>
      <c r="O328" s="218">
        <f>O326*O323</f>
        <v>284849198869.73956</v>
      </c>
      <c r="P328" s="218">
        <f>P326*P323</f>
        <v>310498547778.4625</v>
      </c>
      <c r="Q328" s="218">
        <f>Q326*Q323</f>
        <v>420023235753.0785</v>
      </c>
      <c r="R328" s="218">
        <f>R326*R323</f>
        <v>407455409984.98676</v>
      </c>
      <c r="S328" s="218">
        <f>S326*S323</f>
        <v>468753882092.82556</v>
      </c>
      <c r="T328" s="218">
        <f>T326*T323</f>
        <v>545578732824.25726</v>
      </c>
      <c r="U328" s="218">
        <f>U326*U323</f>
        <v>653956368327.6937</v>
      </c>
      <c r="V328" s="218">
        <f>V326*V323</f>
        <v>1014038474031.4926</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243269189134.69867</v>
      </c>
      <c r="AB328" s="218">
        <f>AB326*AB323</f>
        <v>284849198869.73956</v>
      </c>
      <c r="AC328" s="218">
        <f>AC326*AC323</f>
        <v>310498547778.4625</v>
      </c>
      <c r="AD328" s="218">
        <f>AD326*AD323</f>
        <v>420023235753.0785</v>
      </c>
      <c r="AE328" s="218">
        <f>AE326*AE323</f>
        <v>407455409984.98676</v>
      </c>
      <c r="AF328" s="218">
        <f>AF326*AF323</f>
        <v>468753882092.82556</v>
      </c>
      <c r="AG328" s="218">
        <f>AG326*AG323</f>
        <v>545578732824.25726</v>
      </c>
      <c r="AH328" s="218">
        <f>AH326*AH323</f>
        <v>653956368327.6937</v>
      </c>
      <c r="AI328" s="218">
        <f>AI326*AI323</f>
        <v>1014038474031.4926</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4565119838754.339</v>
      </c>
      <c r="M329" s="218">
        <f>M327*M324</f>
        <v>182412947964.83926</v>
      </c>
      <c r="N329" s="218">
        <f>N327*N324</f>
        <v>217671969195.48755</v>
      </c>
      <c r="O329" s="218">
        <f>O327*O324</f>
        <v>280277023438.82465</v>
      </c>
      <c r="P329" s="218">
        <f>P327*P324</f>
        <v>296239560503.04456</v>
      </c>
      <c r="Q329" s="218">
        <f>Q327*Q324</f>
        <v>334618902529.57587</v>
      </c>
      <c r="R329" s="218">
        <f>R327*R324</f>
        <v>385889668631.5192</v>
      </c>
      <c r="S329" s="218">
        <f>S327*S324</f>
        <v>462943413890.8613</v>
      </c>
      <c r="T329" s="218">
        <f>T327*T324</f>
        <v>476245702558.2531</v>
      </c>
      <c r="U329" s="218">
        <f>U327*U324</f>
        <v>531211579783.11993</v>
      </c>
      <c r="V329" s="218">
        <f>V327*V324</f>
        <v>883929403281.1234</v>
      </c>
      <c r="W329" s="207" t="str">
        <f>IF(X$5=K$5,SUM(Y329:AI329)-SUM(L329:V329),"")</f>
        <v/>
      </c>
      <c r="X329" s="9" t="str">
        <f>LOWER(CtryCode)&amp;".distn."&amp;$A329&amp;IF($B329="","","."&amp;$B329)&amp;IF($C329="","",".dec."&amp;$C329)&amp;"."&amp;X$5</f>
        <v>egy.distn.tot_cons_na.dec.rur.2</v>
      </c>
      <c r="Y329" s="217">
        <f>Y327*Y324</f>
        <v>4565119838754.339</v>
      </c>
      <c r="Z329" s="218">
        <f>Z327*Z324</f>
        <v>182412947964.83926</v>
      </c>
      <c r="AA329" s="218">
        <f>AA327*AA324</f>
        <v>217671969195.48755</v>
      </c>
      <c r="AB329" s="218">
        <f>AB327*AB324</f>
        <v>280277023438.82465</v>
      </c>
      <c r="AC329" s="218">
        <f>AC327*AC324</f>
        <v>296239560503.04456</v>
      </c>
      <c r="AD329" s="218">
        <f>AD327*AD324</f>
        <v>334618902529.57587</v>
      </c>
      <c r="AE329" s="218">
        <f>AE327*AE324</f>
        <v>385889668631.5192</v>
      </c>
      <c r="AF329" s="218">
        <f>AF327*AF324</f>
        <v>462943413890.8613</v>
      </c>
      <c r="AG329" s="218">
        <f>AG327*AG324</f>
        <v>476245702558.2531</v>
      </c>
      <c r="AH329" s="218">
        <f>AH327*AH324</f>
        <v>531211579783.11993</v>
      </c>
      <c r="AI329" s="218">
        <f>AI327*AI324</f>
        <v>883929403281.1234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9138080429470.725</v>
      </c>
      <c r="M331" s="220">
        <f>M325*M322</f>
        <v>347604223750.0758</v>
      </c>
      <c r="N331" s="220">
        <f>N325*N322</f>
        <v>435211028821.8011</v>
      </c>
      <c r="O331" s="220">
        <f>O325*O322</f>
        <v>611217278193.0446</v>
      </c>
      <c r="P331" s="220">
        <f>P325*P322</f>
        <v>655357444410.5134</v>
      </c>
      <c r="Q331" s="220">
        <f>Q325*Q322</f>
        <v>705152307297.339</v>
      </c>
      <c r="R331" s="220">
        <f>R325*R322</f>
        <v>824159892463.1051</v>
      </c>
      <c r="S331" s="220">
        <f>S325*S322</f>
        <v>961869164245.437</v>
      </c>
      <c r="T331" s="220">
        <f>T325*T322</f>
        <v>1155257263141.3003</v>
      </c>
      <c r="U331" s="220">
        <f>U325*U322</f>
        <v>1263383731192.2397</v>
      </c>
      <c r="V331" s="220">
        <f>V325*V322</f>
        <v>1695909796282.2302</v>
      </c>
      <c r="W331" s="207" t="str">
        <f>IF(X$5=K$5,SUM(Y331:AI331)-SUM(L331:V331),"")</f>
        <v/>
      </c>
      <c r="X331" s="9" t="str">
        <f>LOWER(CtryCode)&amp;".distn."&amp;$A331&amp;IF($B331="","","."&amp;$B331)&amp;IF($C331="","",".dec."&amp;$C331)&amp;"."&amp;X$5</f>
        <v>egy.distn.tot_cons_na.dec.ove.2</v>
      </c>
      <c r="Y331" s="219">
        <f>Y325*Y322</f>
        <v>9138080429470.725</v>
      </c>
      <c r="Z331" s="220">
        <f>Z325*Z322</f>
        <v>347604223750.0758</v>
      </c>
      <c r="AA331" s="220">
        <f>AA325*AA322</f>
        <v>435211028821.8011</v>
      </c>
      <c r="AB331" s="220">
        <f>AB325*AB322</f>
        <v>611217278193.0446</v>
      </c>
      <c r="AC331" s="220">
        <f>AC325*AC322</f>
        <v>655357444410.5134</v>
      </c>
      <c r="AD331" s="220">
        <f>AD325*AD322</f>
        <v>705152307297.339</v>
      </c>
      <c r="AE331" s="220">
        <f>AE325*AE322</f>
        <v>824159892463.1051</v>
      </c>
      <c r="AF331" s="220">
        <f>AF325*AF322</f>
        <v>961869164245.437</v>
      </c>
      <c r="AG331" s="220">
        <f>AG325*AG322</f>
        <v>1155257263141.3003</v>
      </c>
      <c r="AH331" s="220">
        <f>AH325*AH322</f>
        <v>1263383731192.2397</v>
      </c>
      <c r="AI331" s="220">
        <f>AI325*AI322</f>
        <v>1695909796282.2302</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22326350338.0729</v>
      </c>
      <c r="Z335" s="125">
        <f>Y335</f>
        <v>22326350338.0729</v>
      </c>
      <c r="AA335" s="125">
        <f>Z335</f>
        <v>22326350338.0729</v>
      </c>
      <c r="AB335" s="125">
        <f>AA335</f>
        <v>22326350338.0729</v>
      </c>
      <c r="AC335" s="125">
        <f>AB335</f>
        <v>22326350338.0729</v>
      </c>
      <c r="AD335" s="125">
        <f>AC335</f>
        <v>22326350338.0729</v>
      </c>
      <c r="AE335" s="125">
        <f>AD335</f>
        <v>22326350338.0729</v>
      </c>
      <c r="AF335" s="125">
        <f>AE335</f>
        <v>22326350338.0729</v>
      </c>
      <c r="AG335" s="125">
        <f>AF335</f>
        <v>22326350338.0729</v>
      </c>
      <c r="AH335" s="125">
        <f>AG335</f>
        <v>22326350338.0729</v>
      </c>
      <c r="AI335" s="125">
        <f>AH335</f>
        <v>22326350338.0729</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37210583896.78817</v>
      </c>
      <c r="Z336" s="125">
        <f>Y336</f>
        <v>37210583896.78817</v>
      </c>
      <c r="AA336" s="125">
        <f>Z336</f>
        <v>37210583896.78817</v>
      </c>
      <c r="AB336" s="125">
        <f>AA336</f>
        <v>37210583896.78817</v>
      </c>
      <c r="AC336" s="125">
        <f>AB336</f>
        <v>37210583896.78817</v>
      </c>
      <c r="AD336" s="125">
        <f>AC336</f>
        <v>37210583896.78817</v>
      </c>
      <c r="AE336" s="125">
        <f>AD336</f>
        <v>37210583896.78817</v>
      </c>
      <c r="AF336" s="125">
        <f>AE336</f>
        <v>37210583896.78817</v>
      </c>
      <c r="AG336" s="125">
        <f>AF336</f>
        <v>37210583896.78817</v>
      </c>
      <c r="AH336" s="125">
        <f>AG336</f>
        <v>37210583896.78817</v>
      </c>
      <c r="AI336" s="125">
        <f>AH336</f>
        <v>37210583896.78817</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14884233558.71527</v>
      </c>
      <c r="Z338" s="125">
        <f>Y338</f>
        <v>14884233558.71527</v>
      </c>
      <c r="AA338" s="125">
        <f>Z338</f>
        <v>14884233558.71527</v>
      </c>
      <c r="AB338" s="125">
        <f>AA338</f>
        <v>14884233558.71527</v>
      </c>
      <c r="AC338" s="125">
        <f>AB338</f>
        <v>14884233558.71527</v>
      </c>
      <c r="AD338" s="125">
        <f>AC338</f>
        <v>14884233558.71527</v>
      </c>
      <c r="AE338" s="125">
        <f>AD338</f>
        <v>14884233558.71527</v>
      </c>
      <c r="AF338" s="125">
        <f>AE338</f>
        <v>14884233558.71527</v>
      </c>
      <c r="AG338" s="125">
        <f>AF338</f>
        <v>14884233558.71527</v>
      </c>
      <c r="AH338" s="125">
        <f>AG338</f>
        <v>14884233558.71527</v>
      </c>
      <c r="AI338" s="125">
        <f>AH338</f>
        <v>14884233558.71527</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118581173.22060946</v>
      </c>
      <c r="M339" s="213">
        <f>L339</f>
        <v>118581173.22060946</v>
      </c>
      <c r="N339" s="213">
        <f>M339</f>
        <v>118581173.22060946</v>
      </c>
      <c r="O339" s="213">
        <f>N339</f>
        <v>118581173.22060946</v>
      </c>
      <c r="P339" s="213">
        <f>O339</f>
        <v>118581173.22060946</v>
      </c>
      <c r="Q339" s="213">
        <f>P339</f>
        <v>118581173.22060946</v>
      </c>
      <c r="R339" s="213">
        <f>Q339</f>
        <v>118581173.22060946</v>
      </c>
      <c r="S339" s="213">
        <f>R339</f>
        <v>118581173.22060946</v>
      </c>
      <c r="T339" s="213">
        <f>S339</f>
        <v>118581173.22060946</v>
      </c>
      <c r="U339" s="213">
        <f>T339</f>
        <v>118581173.22060946</v>
      </c>
      <c r="V339" s="213">
        <f>U339</f>
        <v>118581173.22060946</v>
      </c>
      <c r="W339" s="207" t="str">
        <f>IF(X$5=K$5,SUM(Y339:AI339)-SUM(L339:V339),"")</f>
        <v/>
      </c>
      <c r="X339" s="9" t="str">
        <f>LOWER(CtryCode)&amp;".distn."&amp;$A339&amp;IF($B339="","","."&amp;$B339)&amp;IF($C339="","",".dec."&amp;$C339)&amp;"."&amp;X$5</f>
        <v>egy.distn.poptot.2</v>
      </c>
      <c r="Y339" s="212">
        <f>SUM(Z322:AI322)</f>
        <v>118581173.22060946</v>
      </c>
      <c r="Z339" s="213">
        <f>Y339</f>
        <v>118581173.22060946</v>
      </c>
      <c r="AA339" s="213">
        <f>Z339</f>
        <v>118581173.22060946</v>
      </c>
      <c r="AB339" s="213">
        <f>AA339</f>
        <v>118581173.22060946</v>
      </c>
      <c r="AC339" s="213">
        <f>AB339</f>
        <v>118581173.22060946</v>
      </c>
      <c r="AD339" s="213">
        <f>AC339</f>
        <v>118581173.22060946</v>
      </c>
      <c r="AE339" s="213">
        <f>AD339</f>
        <v>118581173.22060946</v>
      </c>
      <c r="AF339" s="213">
        <f>AE339</f>
        <v>118581173.22060946</v>
      </c>
      <c r="AG339" s="213">
        <f>AF339</f>
        <v>118581173.22060946</v>
      </c>
      <c r="AH339" s="213">
        <f>AG339</f>
        <v>118581173.22060946</v>
      </c>
      <c r="AI339" s="213">
        <f>AH339</f>
        <v>118581173.22060946</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1.554105228546389</v>
      </c>
      <c r="M342" s="203">
        <f>L342</f>
        <v>1.554105228546389</v>
      </c>
      <c r="N342" s="203">
        <f>M342</f>
        <v>1.554105228546389</v>
      </c>
      <c r="O342" s="203">
        <f>N342</f>
        <v>1.554105228546389</v>
      </c>
      <c r="P342" s="203">
        <f>O342</f>
        <v>1.554105228546389</v>
      </c>
      <c r="Q342" s="203">
        <f>P342</f>
        <v>1.554105228546389</v>
      </c>
      <c r="R342" s="203">
        <f>Q342</f>
        <v>1.554105228546389</v>
      </c>
      <c r="S342" s="203">
        <f>R342</f>
        <v>1.554105228546389</v>
      </c>
      <c r="T342" s="203">
        <f>S342</f>
        <v>1.554105228546389</v>
      </c>
      <c r="U342" s="203">
        <f>T342</f>
        <v>1.554105228546389</v>
      </c>
      <c r="V342" s="203">
        <f>U342</f>
        <v>1.554105228546389</v>
      </c>
      <c r="W342" s="207" t="str">
        <f>IF(X$5=K$5,SUM(Y342:AI342)-SUM(L342:V342),"")</f>
        <v/>
      </c>
      <c r="X342" s="9" t="str">
        <f>LOWER(CtryCode)&amp;".distn."&amp;$A342&amp;IF($B342="","","."&amp;$B342)&amp;IF($C342="","",".dec."&amp;$C342)&amp;"."&amp;X$5</f>
        <v>egy.distn.pitind.2</v>
      </c>
      <c r="Y342" s="208">
        <f>INDEX(DHHVal,MATCH(CtryCode&amp;".distn.bsh.dec.ove."&amp;Y$9&amp;".1",DHHKey,0),MATCH("indv",DHHVar,0))</f>
        <v>1.554105228546389</v>
      </c>
      <c r="Z342" s="203">
        <f>Y342</f>
        <v>1.554105228546389</v>
      </c>
      <c r="AA342" s="203">
        <f>Z342</f>
        <v>1.554105228546389</v>
      </c>
      <c r="AB342" s="203">
        <f>AA342</f>
        <v>1.554105228546389</v>
      </c>
      <c r="AC342" s="203">
        <f>AB342</f>
        <v>1.554105228546389</v>
      </c>
      <c r="AD342" s="203">
        <f>AC342</f>
        <v>1.554105228546389</v>
      </c>
      <c r="AE342" s="203">
        <f>AD342</f>
        <v>1.554105228546389</v>
      </c>
      <c r="AF342" s="203">
        <f>AE342</f>
        <v>1.554105228546389</v>
      </c>
      <c r="AG342" s="203">
        <f>AF342</f>
        <v>1.554105228546389</v>
      </c>
      <c r="AH342" s="203">
        <f>AG342</f>
        <v>1.554105228546389</v>
      </c>
      <c r="AI342" s="203">
        <f>AH342</f>
        <v>1.554105228546389</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171990107730.75888</v>
      </c>
      <c r="M343" s="218">
        <f>L343</f>
        <v>171990107730.75888</v>
      </c>
      <c r="N343" s="218">
        <f>M343</f>
        <v>171990107730.75888</v>
      </c>
      <c r="O343" s="218">
        <f>N343</f>
        <v>171990107730.75888</v>
      </c>
      <c r="P343" s="218">
        <f>O343</f>
        <v>171990107730.75888</v>
      </c>
      <c r="Q343" s="218">
        <f>P343</f>
        <v>171990107730.75888</v>
      </c>
      <c r="R343" s="218">
        <f>Q343</f>
        <v>171990107730.75888</v>
      </c>
      <c r="S343" s="218">
        <f>R343</f>
        <v>171990107730.75888</v>
      </c>
      <c r="T343" s="218">
        <f>S343</f>
        <v>171990107730.75888</v>
      </c>
      <c r="U343" s="218">
        <f>T343</f>
        <v>171990107730.75888</v>
      </c>
      <c r="V343" s="218">
        <f>U343</f>
        <v>171990107730.75888</v>
      </c>
      <c r="W343" s="207" t="str">
        <f>IF(X$5=K$5,SUM(Y343:AI343)-SUM(L343:V343),"")</f>
        <v/>
      </c>
      <c r="X343" s="9" t="str">
        <f>LOWER(CtryCode)&amp;".distn."&amp;$A343&amp;IF($B343="","","."&amp;$B343)&amp;IF($C343="","",".dec."&amp;$C343)&amp;"."&amp;X$5</f>
        <v>egy.distn.pitbase.2</v>
      </c>
      <c r="Y343" s="217">
        <f>Y$83*Y$342/PctPerUnit</f>
        <v>171990107730.75888</v>
      </c>
      <c r="Z343" s="218">
        <f>Y343</f>
        <v>171990107730.75888</v>
      </c>
      <c r="AA343" s="218">
        <f>Z343</f>
        <v>171990107730.75888</v>
      </c>
      <c r="AB343" s="218">
        <f>AA343</f>
        <v>171990107730.75888</v>
      </c>
      <c r="AC343" s="218">
        <f>AB343</f>
        <v>171990107730.75888</v>
      </c>
      <c r="AD343" s="218">
        <f>AC343</f>
        <v>171990107730.75888</v>
      </c>
      <c r="AE343" s="218">
        <f>AD343</f>
        <v>171990107730.75888</v>
      </c>
      <c r="AF343" s="218">
        <f>AE343</f>
        <v>171990107730.75888</v>
      </c>
      <c r="AG343" s="218">
        <f>AF343</f>
        <v>171990107730.75888</v>
      </c>
      <c r="AH343" s="218">
        <f>AG343</f>
        <v>171990107730.75888</v>
      </c>
      <c r="AI343" s="218">
        <f>AH343</f>
        <v>171990107730.75888</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0.7971604541615283</v>
      </c>
      <c r="N345" s="203">
        <f>INDEX(DHHVal,MATCH(CtryCode&amp;".distn.bsh."&amp;N$10&amp;"ove."&amp;N$9&amp;N$11,DHHKey,0),MATCH(N$344,DHHVar,0))</f>
        <v>2.097133686970587</v>
      </c>
      <c r="O345" s="203">
        <f>INDEX(DHHVal,MATCH(CtryCode&amp;".distn.bsh."&amp;O$10&amp;"ove."&amp;O$9&amp;O$11,DHHKey,0),MATCH(O$344,DHHVar,0))</f>
        <v>2.734869773704853</v>
      </c>
      <c r="P345" s="203">
        <f>INDEX(DHHVal,MATCH(CtryCode&amp;".distn.bsh."&amp;P$10&amp;"ove."&amp;P$9&amp;P$11,DHHKey,0),MATCH(P$344,DHHVar,0))</f>
        <v>3.853938406001936</v>
      </c>
      <c r="Q345" s="203">
        <f>INDEX(DHHVal,MATCH(CtryCode&amp;".distn.bsh."&amp;Q$10&amp;"ove."&amp;Q$9&amp;Q$11,DHHKey,0),MATCH(Q$344,DHHVar,0))</f>
        <v>4.765978912856215</v>
      </c>
      <c r="R345" s="203">
        <f>INDEX(DHHVal,MATCH(CtryCode&amp;".distn.bsh."&amp;R$10&amp;"ove."&amp;R$9&amp;R$11,DHHKey,0),MATCH(R$344,DHHVar,0))</f>
        <v>6.671844201629153</v>
      </c>
      <c r="S345" s="203">
        <f>INDEX(DHHVal,MATCH(CtryCode&amp;".distn.bsh."&amp;S$10&amp;"ove."&amp;S$9&amp;S$11,DHHKey,0),MATCH(S$344,DHHVar,0))</f>
        <v>7.845784765630955</v>
      </c>
      <c r="T345" s="203">
        <f>INDEX(DHHVal,MATCH(CtryCode&amp;".distn.bsh."&amp;T$10&amp;"ove."&amp;T$9&amp;T$11,DHHKey,0),MATCH(T$344,DHHVar,0))</f>
        <v>9.907194165979185</v>
      </c>
      <c r="U345" s="203">
        <f>INDEX(DHHVal,MATCH(CtryCode&amp;".distn.bsh."&amp;U$10&amp;"ove."&amp;U$9&amp;U$11,DHHKey,0),MATCH(U$344,DHHVar,0))</f>
        <v>14.1615804376602</v>
      </c>
      <c r="V345" s="203">
        <f>INDEX(DHHVal,MATCH(CtryCode&amp;".distn.bsh."&amp;V$10&amp;"ove."&amp;V$9&amp;V$11,DHHKey,0),MATCH(V$344,DHHVar,0))</f>
        <v>54.55282910211606</v>
      </c>
      <c r="W345" s="207" t="str">
        <f>IF(X$5=K$5,SUM(Y345:AI345)-SUM(L345:V345),"")</f>
        <v/>
      </c>
      <c r="X345" s="9" t="str">
        <f>LOWER(CtryCode)&amp;".distn."&amp;$A345&amp;IF($B345="","","."&amp;$B345)&amp;IF($C345="","",".dec."&amp;$C345)&amp;"."&amp;X$5</f>
        <v>egy.distn.pitsh.dec.ove.2</v>
      </c>
      <c r="Z345" s="203">
        <f>INDEX(DHHVal,MATCH(CtryCode&amp;".distn.bsh."&amp;Z$10&amp;"ove."&amp;Z$9&amp;Z$11,DHHKey,0),MATCH(Z$344,DHHVar,0))</f>
        <v>0.7971604541615283</v>
      </c>
      <c r="AA345" s="203">
        <f>INDEX(DHHVal,MATCH(CtryCode&amp;".distn.bsh."&amp;AA$10&amp;"ove."&amp;AA$9&amp;AA$11,DHHKey,0),MATCH(AA$344,DHHVar,0))</f>
        <v>2.097133686970587</v>
      </c>
      <c r="AB345" s="203">
        <f>INDEX(DHHVal,MATCH(CtryCode&amp;".distn.bsh."&amp;AB$10&amp;"ove."&amp;AB$9&amp;AB$11,DHHKey,0),MATCH(AB$344,DHHVar,0))</f>
        <v>2.734869773704853</v>
      </c>
      <c r="AC345" s="203">
        <f>INDEX(DHHVal,MATCH(CtryCode&amp;".distn.bsh."&amp;AC$10&amp;"ove."&amp;AC$9&amp;AC$11,DHHKey,0),MATCH(AC$344,DHHVar,0))</f>
        <v>3.853938406001936</v>
      </c>
      <c r="AD345" s="203">
        <f>INDEX(DHHVal,MATCH(CtryCode&amp;".distn.bsh."&amp;AD$10&amp;"ove."&amp;AD$9&amp;AD$11,DHHKey,0),MATCH(AD$344,DHHVar,0))</f>
        <v>4.765978912856215</v>
      </c>
      <c r="AE345" s="203">
        <f>INDEX(DHHVal,MATCH(CtryCode&amp;".distn.bsh."&amp;AE$10&amp;"ove."&amp;AE$9&amp;AE$11,DHHKey,0),MATCH(AE$344,DHHVar,0))</f>
        <v>6.671844201629153</v>
      </c>
      <c r="AF345" s="203">
        <f>INDEX(DHHVal,MATCH(CtryCode&amp;".distn.bsh."&amp;AF$10&amp;"ove."&amp;AF$9&amp;AF$11,DHHKey,0),MATCH(AF$344,DHHVar,0))</f>
        <v>7.845784765630955</v>
      </c>
      <c r="AG345" s="203">
        <f>INDEX(DHHVal,MATCH(CtryCode&amp;".distn.bsh."&amp;AG$10&amp;"ove."&amp;AG$9&amp;AG$11,DHHKey,0),MATCH(AG$344,DHHVar,0))</f>
        <v>9.907194165979185</v>
      </c>
      <c r="AH345" s="203">
        <f>INDEX(DHHVal,MATCH(CtryCode&amp;".distn.bsh."&amp;AH$10&amp;"ove."&amp;AH$9&amp;AH$11,DHHKey,0),MATCH(AH$344,DHHVar,0))</f>
        <v>14.1615804376602</v>
      </c>
      <c r="AI345" s="203">
        <f>INDEX(DHHVal,MATCH(CtryCode&amp;".distn.bsh."&amp;AI$10&amp;"ove."&amp;AI$9&amp;AI$11,DHHKey,0),MATCH(AI$344,DHHVar,0))</f>
        <v>54.55282910211606</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107.38831390671066</v>
      </c>
      <c r="M346" s="203">
        <f>L346</f>
        <v>107.38831390671066</v>
      </c>
      <c r="N346" s="203">
        <f>M346</f>
        <v>107.38831390671066</v>
      </c>
      <c r="O346" s="203">
        <f>N346</f>
        <v>107.38831390671066</v>
      </c>
      <c r="P346" s="203">
        <f>O346</f>
        <v>107.38831390671066</v>
      </c>
      <c r="Q346" s="203">
        <f>P346</f>
        <v>107.38831390671066</v>
      </c>
      <c r="R346" s="203">
        <f>Q346</f>
        <v>107.38831390671066</v>
      </c>
      <c r="S346" s="203">
        <f>R346</f>
        <v>107.38831390671066</v>
      </c>
      <c r="T346" s="203">
        <f>S346</f>
        <v>107.38831390671066</v>
      </c>
      <c r="U346" s="203">
        <f>T346</f>
        <v>107.38831390671066</v>
      </c>
      <c r="V346" s="203">
        <f>U346</f>
        <v>107.38831390671066</v>
      </c>
      <c r="W346" s="207" t="str">
        <f>IF(X$5=K$5,SUM(Y346:AI346)-SUM(L346:V346),"")</f>
        <v/>
      </c>
      <c r="X346" s="9" t="str">
        <f>LOWER(CtryCode)&amp;".distn."&amp;$A346&amp;IF($B346="","","."&amp;$B346)&amp;IF($C346="","",".dec."&amp;$C346)&amp;"."&amp;X$5</f>
        <v>egy.distn.pitshtot.2</v>
      </c>
      <c r="Y346" s="208">
        <f>SUM(Z345:AI345)</f>
        <v>107.38831390671066</v>
      </c>
      <c r="Z346" s="203">
        <f>Y346</f>
        <v>107.38831390671066</v>
      </c>
      <c r="AA346" s="203">
        <f>Z346</f>
        <v>107.38831390671066</v>
      </c>
      <c r="AB346" s="203">
        <f>AA346</f>
        <v>107.38831390671066</v>
      </c>
      <c r="AC346" s="203">
        <f>AB346</f>
        <v>107.38831390671066</v>
      </c>
      <c r="AD346" s="203">
        <f>AC346</f>
        <v>107.38831390671066</v>
      </c>
      <c r="AE346" s="203">
        <f>AD346</f>
        <v>107.38831390671066</v>
      </c>
      <c r="AF346" s="203">
        <f>AE346</f>
        <v>107.38831390671066</v>
      </c>
      <c r="AG346" s="203">
        <f>AF346</f>
        <v>107.38831390671066</v>
      </c>
      <c r="AH346" s="203">
        <f>AG346</f>
        <v>107.38831390671066</v>
      </c>
      <c r="AI346" s="203">
        <f>AH346</f>
        <v>107.38831390671066</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111.69137691186025</v>
      </c>
      <c r="N347" s="125">
        <f>N$343*N345/N$346/N322</f>
        <v>299.05406876537387</v>
      </c>
      <c r="O347" s="125">
        <f>O$343*O345/O$346/O322</f>
        <v>343.01136478653905</v>
      </c>
      <c r="P347" s="125">
        <f>P$343*P345/P$346/P322</f>
        <v>537.3485013227503</v>
      </c>
      <c r="Q347" s="125">
        <f>Q$343*Q345/Q$346/Q322</f>
        <v>651.3690958754263</v>
      </c>
      <c r="R347" s="125">
        <f>R$343*R345/R$346/R322</f>
        <v>830.2965091316787</v>
      </c>
      <c r="S347" s="125">
        <f>S$343*S345/S$346/S322</f>
        <v>1049.9855135841663</v>
      </c>
      <c r="T347" s="125">
        <f>T$343*T345/T$346/T322</f>
        <v>1267.4936737432</v>
      </c>
      <c r="U347" s="125">
        <f>U$343*U345/U$346/U322</f>
        <v>1973.0636160114068</v>
      </c>
      <c r="V347" s="125">
        <f>V$343*V345/V$346/V322</f>
        <v>7875.338337820515</v>
      </c>
      <c r="W347" s="207" t="str">
        <f>IF(X$5=K$5,SUM(Y347:AI347)-SUM(L347:V347),"")</f>
        <v/>
      </c>
      <c r="X347" s="9" t="str">
        <f>LOWER(CtryCode)&amp;".distn."&amp;$A347&amp;IF($B347="","","."&amp;$B347)&amp;IF($C347="","",".dec."&amp;$C347)&amp;"."&amp;X$5</f>
        <v>egy.distn.pitpc.dec.ove.2</v>
      </c>
      <c r="Z347" s="125">
        <f>Z$343*Z345/Z$346/Z322</f>
        <v>111.69137691186025</v>
      </c>
      <c r="AA347" s="125">
        <f>AA$343*AA345/AA$346/AA322</f>
        <v>299.05406876537387</v>
      </c>
      <c r="AB347" s="125">
        <f>AB$343*AB345/AB$346/AB322</f>
        <v>343.01136478653905</v>
      </c>
      <c r="AC347" s="125">
        <f>AC$343*AC345/AC$346/AC322</f>
        <v>537.3485013227503</v>
      </c>
      <c r="AD347" s="125">
        <f>AD$343*AD345/AD$346/AD322</f>
        <v>651.3690958754263</v>
      </c>
      <c r="AE347" s="125">
        <f>AE$343*AE345/AE$346/AE322</f>
        <v>830.2965091316787</v>
      </c>
      <c r="AF347" s="125">
        <f>AF$343*AF345/AF$346/AF322</f>
        <v>1049.9855135841663</v>
      </c>
      <c r="AG347" s="125">
        <f>AG$343*AG345/AG$346/AG322</f>
        <v>1267.4936737432</v>
      </c>
      <c r="AH347" s="125">
        <f>AH$343*AH345/AH$346/AH322</f>
        <v>1973.0636160114068</v>
      </c>
      <c r="AI347" s="125">
        <f>AI$343*AI345/AI$346/AI322</f>
        <v>7875.338337820515</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188.27904743813556</v>
      </c>
      <c r="Z348" s="125">
        <f>Y348</f>
        <v>188.27904743813556</v>
      </c>
      <c r="AA348" s="125">
        <f>Z348</f>
        <v>188.27904743813556</v>
      </c>
      <c r="AB348" s="125">
        <f>AA348</f>
        <v>188.27904743813556</v>
      </c>
      <c r="AC348" s="125">
        <f>AB348</f>
        <v>188.27904743813556</v>
      </c>
      <c r="AD348" s="125">
        <f>AC348</f>
        <v>188.27904743813556</v>
      </c>
      <c r="AE348" s="125">
        <f>AD348</f>
        <v>188.27904743813556</v>
      </c>
      <c r="AF348" s="125">
        <f>AE348</f>
        <v>188.27904743813556</v>
      </c>
      <c r="AG348" s="125">
        <f>AF348</f>
        <v>188.27904743813556</v>
      </c>
      <c r="AH348" s="125">
        <f>AG348</f>
        <v>188.27904743813556</v>
      </c>
      <c r="AI348" s="125">
        <f>AH348</f>
        <v>188.27904743813556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76.58767052627532</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7.38270752078489</v>
      </c>
      <c r="Z350" s="125">
        <f>Y350</f>
        <v>7.38270752078489</v>
      </c>
      <c r="AA350" s="125">
        <f>Z350</f>
        <v>7.38270752078489</v>
      </c>
      <c r="AB350" s="125">
        <f>AA350</f>
        <v>7.38270752078489</v>
      </c>
      <c r="AC350" s="125">
        <f>AB350</f>
        <v>7.38270752078489</v>
      </c>
      <c r="AD350" s="125">
        <f>AC350</f>
        <v>7.38270752078489</v>
      </c>
      <c r="AE350" s="125">
        <f>AD350</f>
        <v>7.38270752078489</v>
      </c>
      <c r="AF350" s="125">
        <f>AE350</f>
        <v>7.38270752078489</v>
      </c>
      <c r="AG350" s="125">
        <f>AF350</f>
        <v>7.38270752078489</v>
      </c>
      <c r="AH350" s="125">
        <f>AG350</f>
        <v>7.38270752078489</v>
      </c>
      <c r="AI350" s="125">
        <f>AH350</f>
        <v>7.38270752078489</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119.07408443264514</v>
      </c>
      <c r="AA351" s="125">
        <f>MIN(AA$348,AA347)+AA$350</f>
        <v>195.66175495892045</v>
      </c>
      <c r="AB351" s="125">
        <f>MIN(AB$348,AB347)+AB$350</f>
        <v>195.66175495892045</v>
      </c>
      <c r="AC351" s="125">
        <f>MIN(AC$348,AC347)+AC$350</f>
        <v>195.66175495892045</v>
      </c>
      <c r="AD351" s="125">
        <f>MIN(AD$348,AD347)+AD$350</f>
        <v>195.66175495892045</v>
      </c>
      <c r="AE351" s="125">
        <f>MIN(AE$348,AE347)+AE$350</f>
        <v>195.66175495892045</v>
      </c>
      <c r="AF351" s="125">
        <f>MIN(AF$348,AF347)+AF$350</f>
        <v>195.66175495892045</v>
      </c>
      <c r="AG351" s="125">
        <f>MIN(AG$348,AG347)+AG$350</f>
        <v>195.66175495892045</v>
      </c>
      <c r="AH351" s="125">
        <f>MIN(AH$348,AH347)+AH$350</f>
        <v>195.66175495892045</v>
      </c>
      <c r="AI351" s="125">
        <f>MIN(AI$348,AI347)+AI$350</f>
        <v>195.66175495892045</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14.498861844889523</v>
      </c>
      <c r="AA352" s="125">
        <f>AA347*AA$335/AA$343</f>
        <v>38.82075543399289</v>
      </c>
      <c r="AB352" s="125">
        <f>AB347*AB$335/AB$343</f>
        <v>44.52693239865443</v>
      </c>
      <c r="AC352" s="125">
        <f>AC347*AC$335/AC$343</f>
        <v>69.75419140355936</v>
      </c>
      <c r="AD352" s="125">
        <f>AD347*AD$335/AD$343</f>
        <v>84.55541324896637</v>
      </c>
      <c r="AE352" s="125">
        <f>AE347*AE$335/AE$343</f>
        <v>107.78230790094177</v>
      </c>
      <c r="AF352" s="125">
        <f>AF347*AF$335/AF$343</f>
        <v>136.30053923147258</v>
      </c>
      <c r="AG352" s="125">
        <f>AG347*AG$335/AG$343</f>
        <v>164.5356711769814</v>
      </c>
      <c r="AH352" s="125">
        <f>AH347*AH$335/AH$343</f>
        <v>256.12699539287183</v>
      </c>
      <c r="AI352" s="125">
        <f>AI347*AI$335/AI$343</f>
        <v>1022.3120682980557</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1276709796.4592807</v>
      </c>
      <c r="N353" s="218">
        <f>M353+N347*N322</f>
        <v>4635420214.998925</v>
      </c>
      <c r="O353" s="218">
        <f>N353+O347*O322</f>
        <v>9015510840.294613</v>
      </c>
      <c r="P353" s="218">
        <f>O353+P347*P322</f>
        <v>15187870359.895576</v>
      </c>
      <c r="Q353" s="218">
        <f>P353+Q347*Q322</f>
        <v>22820928342.133274</v>
      </c>
      <c r="R353" s="218">
        <f>Q353+R347*R322</f>
        <v>33506366647.81218</v>
      </c>
      <c r="S353" s="218">
        <f>R353+S347*S322</f>
        <v>46071955192.627686</v>
      </c>
      <c r="T353" s="218">
        <f>S353+T347*T322</f>
        <v>61939039141.785645</v>
      </c>
      <c r="U353" s="218">
        <f>T353+U347*U322</f>
        <v>84619828666.30376</v>
      </c>
      <c r="V353" s="218">
        <f>U353+V347*V322</f>
        <v>171990107730.7589</v>
      </c>
      <c r="W353" s="207" t="str">
        <f>IF(X$5=K$5,SUM(Y353:AI353)-SUM(L353:V353),"")</f>
        <v/>
      </c>
      <c r="X353" s="9" t="str">
        <f>LOWER(CtryCode)&amp;".distn."&amp;$A353&amp;IF($B353="","","."&amp;$B353)&amp;IF($C353="","",".dec."&amp;$C353)&amp;"."&amp;X$5</f>
        <v>egy.distn.pitcum.dec.ove.2</v>
      </c>
      <c r="Z353" s="218">
        <f>Y353+Z347*Z322</f>
        <v>1276709796.4592807</v>
      </c>
      <c r="AA353" s="218">
        <f>Z353+AA347*AA322</f>
        <v>4635420214.998925</v>
      </c>
      <c r="AB353" s="218">
        <f>AA353+AB347*AB322</f>
        <v>9015510840.294613</v>
      </c>
      <c r="AC353" s="218">
        <f>AB353+AC347*AC322</f>
        <v>15187870359.895576</v>
      </c>
      <c r="AD353" s="218">
        <f>AC353+AD347*AD322</f>
        <v>22820928342.133274</v>
      </c>
      <c r="AE353" s="218">
        <f>AD353+AE347*AE322</f>
        <v>33506366647.81218</v>
      </c>
      <c r="AF353" s="218">
        <f>AE353+AF347*AF322</f>
        <v>46071955192.627686</v>
      </c>
      <c r="AG353" s="218">
        <f>AF353+AG347*AG322</f>
        <v>61939039141.785645</v>
      </c>
      <c r="AH353" s="218">
        <f>AG353+AH347*AH322</f>
        <v>84619828666.30376</v>
      </c>
      <c r="AI353" s="218">
        <f>AH353+AI347*AI322</f>
        <v>171990107730.7589</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111.69137691186025</v>
      </c>
      <c r="AA354" s="125">
        <f>IF(AA$1&lt;=AA$29,MIN(AA347,MAX(AA$335-Z353,0)/AA322),0)</f>
        <v>299.05406876537387</v>
      </c>
      <c r="AB354" s="125">
        <f>IF(AB$1&lt;=AB$29,MIN(AB347,MAX(AB$335-AA353,0)/AB322),0)</f>
        <v>343.01136478653905</v>
      </c>
      <c r="AC354" s="125">
        <f>IF(AC$1&lt;=AC$29,MIN(AC347,MAX(AC$335-AB353,0)/AC322),0)</f>
        <v>537.3485013227503</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119.07408443264514</v>
      </c>
      <c r="AA355" s="85">
        <f>DPITPICK(AA$28,AA351,AA352,AA354)</f>
        <v>195.66175495892045</v>
      </c>
      <c r="AB355" s="85">
        <f>DPITPICK(AB$28,AB351,AB352,AB354)</f>
        <v>195.66175495892045</v>
      </c>
      <c r="AC355" s="85">
        <f>DPITPICK(AC$28,AC351,AC352,AC354)</f>
        <v>195.66175495892045</v>
      </c>
      <c r="AD355" s="85">
        <f>DPITPICK(AD$28,AD351,AD352,AD354)</f>
        <v>195.66175495892045</v>
      </c>
      <c r="AE355" s="85">
        <f>DPITPICK(AE$28,AE351,AE352,AE354)</f>
        <v>195.66175495892045</v>
      </c>
      <c r="AF355" s="85">
        <f>DPITPICK(AF$28,AF351,AF352,AF354)</f>
        <v>195.66175495892045</v>
      </c>
      <c r="AG355" s="85">
        <f>DPITPICK(AG$28,AG351,AG352,AG354)</f>
        <v>195.66175495892045</v>
      </c>
      <c r="AH355" s="85">
        <f>DPITPICK(AH$28,AH351,AH352,AH354)</f>
        <v>195.66175495892045</v>
      </c>
      <c r="AI355" s="85">
        <f>DPITPICK(AI$28,AI351,AI352,AI354)</f>
        <v>195.66175495892045</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0.09639550948676612</v>
      </c>
      <c r="N358" s="203">
        <f>N322/N$339</f>
        <v>0.0947124569838425</v>
      </c>
      <c r="O358" s="203">
        <f>O322/O$339</f>
        <v>0.10768590045460125</v>
      </c>
      <c r="P358" s="203">
        <f>P322/P$339</f>
        <v>0.09686779846177625</v>
      </c>
      <c r="Q358" s="203">
        <f>Q322/Q$339</f>
        <v>0.09882246186926344</v>
      </c>
      <c r="R358" s="203">
        <f>R322/R$339</f>
        <v>0.1085283964842699</v>
      </c>
      <c r="S358" s="203">
        <f>S322/S$339</f>
        <v>0.10092152042076195</v>
      </c>
      <c r="T358" s="203">
        <f>T322/T$339</f>
        <v>0.10556879788472065</v>
      </c>
      <c r="U358" s="203">
        <f>U322/U$339</f>
        <v>0.09693962545827414</v>
      </c>
      <c r="V358" s="203">
        <f>V322/V$339</f>
        <v>0.09355753249572385</v>
      </c>
      <c r="W358" s="207" t="str">
        <f>IF(X$5=K$5,SUM(Y358:AI358)-SUM(L358:V358),"")</f>
        <v/>
      </c>
      <c r="X358" s="9" t="str">
        <f>LOWER(CtryCode)&amp;".distn."&amp;$A358&amp;IF($B358="","","."&amp;$B358)&amp;IF($C358="","",".dec."&amp;$C358)&amp;"."&amp;X$5</f>
        <v>egy.distn.popsh.dec.ove.2</v>
      </c>
      <c r="Z358" s="203">
        <f>Z322/Z$339</f>
        <v>0.09639550948676612</v>
      </c>
      <c r="AA358" s="203">
        <f>AA322/AA$339</f>
        <v>0.0947124569838425</v>
      </c>
      <c r="AB358" s="203">
        <f>AB322/AB$339</f>
        <v>0.10768590045460125</v>
      </c>
      <c r="AC358" s="203">
        <f>AC322/AC$339</f>
        <v>0.09686779846177625</v>
      </c>
      <c r="AD358" s="203">
        <f>AD322/AD$339</f>
        <v>0.09882246186926344</v>
      </c>
      <c r="AE358" s="203">
        <f>AE322/AE$339</f>
        <v>0.1085283964842699</v>
      </c>
      <c r="AF358" s="203">
        <f>AF322/AF$339</f>
        <v>0.10092152042076195</v>
      </c>
      <c r="AG358" s="203">
        <f>AG322/AG$339</f>
        <v>0.10556879788472065</v>
      </c>
      <c r="AH358" s="203">
        <f>AH322/AH$339</f>
        <v>0.09693962545827414</v>
      </c>
      <c r="AI358" s="203">
        <f>AI322/AI$339</f>
        <v>0.09355753249572385</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0.09639550948676612</v>
      </c>
      <c r="N359" s="203">
        <f>M359+N358</f>
        <v>0.19110796647060863</v>
      </c>
      <c r="O359" s="203">
        <f>N359+O358</f>
        <v>0.29879386692520987</v>
      </c>
      <c r="P359" s="203">
        <f>O359+P358</f>
        <v>0.3956616653869861</v>
      </c>
      <c r="Q359" s="203">
        <f>P359+Q358</f>
        <v>0.4944841272562496</v>
      </c>
      <c r="R359" s="203">
        <f>Q359+R358</f>
        <v>0.6030125237405195</v>
      </c>
      <c r="S359" s="203">
        <f>R359+S358</f>
        <v>0.7039340441612815</v>
      </c>
      <c r="T359" s="203">
        <f>S359+T358</f>
        <v>0.8095028420460021</v>
      </c>
      <c r="U359" s="203">
        <f>T359+U358</f>
        <v>0.9064424675042763</v>
      </c>
      <c r="V359" s="203">
        <f>U359+V358</f>
        <v>1.0</v>
      </c>
      <c r="W359" s="207" t="str">
        <f>IF(X$5=K$5,SUM(Y359:AI359)-SUM(L359:V359),"")</f>
        <v/>
      </c>
      <c r="X359" s="9" t="str">
        <f>LOWER(CtryCode)&amp;".distn."&amp;$A359&amp;IF($B359="","","."&amp;$B359)&amp;IF($C359="","",".dec."&amp;$C359)&amp;"."&amp;X$5</f>
        <v>egy.distn.popcum.dec.ove.2</v>
      </c>
      <c r="Z359" s="203">
        <f>Y359+Z358</f>
        <v>0.09639550948676612</v>
      </c>
      <c r="AA359" s="203">
        <f>Z359+AA358</f>
        <v>0.19110796647060863</v>
      </c>
      <c r="AB359" s="203">
        <f>AA359+AB358</f>
        <v>0.29879386692520987</v>
      </c>
      <c r="AC359" s="203">
        <f>AB359+AC358</f>
        <v>0.3956616653869861</v>
      </c>
      <c r="AD359" s="203">
        <f>AC359+AD358</f>
        <v>0.4944841272562496</v>
      </c>
      <c r="AE359" s="203">
        <f>AD359+AE358</f>
        <v>0.6030125237405195</v>
      </c>
      <c r="AF359" s="203">
        <f>AE359+AF358</f>
        <v>0.7039340441612815</v>
      </c>
      <c r="AG359" s="203">
        <f>AF359+AG358</f>
        <v>0.8095028420460021</v>
      </c>
      <c r="AH359" s="203">
        <f>AG359+AH358</f>
        <v>0.9064424675042763</v>
      </c>
      <c r="AI359" s="203">
        <f>AH359+AI358</f>
        <v>1.0</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0.09639550948676612</v>
      </c>
      <c r="N360" s="203">
        <f>MAX(0,MIN(N358,N$33/PctPerUnit-N359+N358))</f>
        <v>0.0947124569838425</v>
      </c>
      <c r="O360" s="203">
        <f>MAX(0,MIN(O358,O$33/PctPerUnit-O359+O358))</f>
        <v>0.10768590045460125</v>
      </c>
      <c r="P360" s="203">
        <f>MAX(0,MIN(P358,P$33/PctPerUnit-P359+P358))</f>
        <v>0.09686779846177625</v>
      </c>
      <c r="Q360" s="203">
        <f>MAX(0,MIN(Q358,Q$33/PctPerUnit-Q359+Q358))</f>
        <v>0.004338334613013889</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0.09639550948676612</v>
      </c>
      <c r="AA360" s="209">
        <f>DTARGET(AA358,AA359,AA$33/PctPerUnit)</f>
        <v>0.0947124569838425</v>
      </c>
      <c r="AB360" s="209">
        <f>DTARGET(AB358,AB359,AB$33/PctPerUnit)</f>
        <v>0.10768590045460125</v>
      </c>
      <c r="AC360" s="209">
        <f>DTARGET(AC358,AC359,AC$33/PctPerUnit)</f>
        <v>0.09686779846177625</v>
      </c>
      <c r="AD360" s="209">
        <f>DTARGET(AD358,AD359,AD$33/PctPerUnit)</f>
        <v>0.004338334613013889</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0.9999999999999999</v>
      </c>
      <c r="N361" s="203">
        <f>(N360*N$34+(N358-N360)*N$35)/PctPerUnit/N358</f>
        <v>1.0</v>
      </c>
      <c r="O361" s="203">
        <f>(O360*O$34+(O358-O360)*O$35)/PctPerUnit/O358</f>
        <v>1.0</v>
      </c>
      <c r="P361" s="203">
        <f>(P360*P$34+(P358-P360)*P$35)/PctPerUnit/P358</f>
        <v>1.0</v>
      </c>
      <c r="Q361" s="203">
        <f>(Q360*Q$34+(Q358-Q360)*Q$35)/PctPerUnit/Q358</f>
        <v>0.043900288769908015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0.9999999999999999</v>
      </c>
      <c r="AA361" s="203">
        <f>(AA360*AA$34+(AA358-AA360)*AA$35)/PctPerUnit/AA358</f>
        <v>1.0</v>
      </c>
      <c r="AB361" s="203">
        <f>(AB360*AB$34+(AB358-AB360)*AB$35)/PctPerUnit/AB358</f>
        <v>1.0</v>
      </c>
      <c r="AC361" s="203">
        <f>(AC360*AC$34+(AC358-AC360)*AC$35)/PctPerUnit/AC358</f>
        <v>1.0</v>
      </c>
      <c r="AD361" s="203">
        <f>(AD360*AD$34+(AD358-AD360)*AD$35)/PctPerUnit/AD358</f>
        <v>0.043900288769908015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10019634.4156528</v>
      </c>
      <c r="N364" s="203">
        <f>INDEX(DHHVal,MATCH(CtryCode&amp;".distn.bsh."&amp;N$10&amp;$E364&amp;N$11,DHHKey,0),MATCH(N$47,DHHVar,0))</f>
        <v>9844692.959651062</v>
      </c>
      <c r="O364" s="203">
        <f>INDEX(DHHVal,MATCH(CtryCode&amp;".distn.bsh."&amp;O$10&amp;$E364&amp;O$11,DHHKey,0),MATCH(O$47,DHHVar,0))</f>
        <v>11193191.0523655</v>
      </c>
      <c r="P364" s="203">
        <f>INDEX(DHHVal,MATCH(CtryCode&amp;".distn.bsh."&amp;P$10&amp;$E364&amp;P$11,DHHKey,0),MATCH(P$47,DHHVar,0))</f>
        <v>10068725.52885237</v>
      </c>
      <c r="Q364" s="203">
        <f>INDEX(DHHVal,MATCH(CtryCode&amp;".distn.bsh."&amp;Q$10&amp;$E364&amp;Q$11,DHHKey,0),MATCH(Q$47,DHHVar,0))</f>
        <v>10271899.02576059</v>
      </c>
      <c r="R364" s="203">
        <f>INDEX(DHHVal,MATCH(CtryCode&amp;".distn.bsh."&amp;R$10&amp;$E364&amp;R$11,DHHKey,0),MATCH(R$47,DHHVar,0))</f>
        <v>11280762.58198201</v>
      </c>
      <c r="S364" s="203">
        <f>INDEX(DHHVal,MATCH(CtryCode&amp;".distn.bsh."&amp;S$10&amp;$E364&amp;S$11,DHHKey,0),MATCH(S$47,DHHVar,0))</f>
        <v>10490081.38109066</v>
      </c>
      <c r="T364" s="203">
        <f>INDEX(DHHVal,MATCH(CtryCode&amp;".distn.bsh."&amp;T$10&amp;$E364&amp;T$11,DHHKey,0),MATCH(T$47,DHHVar,0))</f>
        <v>10973133.14838653</v>
      </c>
      <c r="U364" s="203">
        <f>INDEX(DHHVal,MATCH(CtryCode&amp;".distn.bsh."&amp;U$10&amp;$E364&amp;U$11,DHHKey,0),MATCH(U$47,DHHVar,0))</f>
        <v>10076191.43934877</v>
      </c>
      <c r="V364" s="203">
        <f>INDEX(DHHVal,MATCH(CtryCode&amp;".distn.bsh."&amp;V$10&amp;$E364&amp;V$11,DHHKey,0),MATCH(V$47,DHHVar,0))</f>
        <v>9724646.691829609</v>
      </c>
      <c r="W364" s="207" t="str">
        <f>IF(X$5=K$5,SUM(Y364:AI364)-SUM(L364:V364),"")</f>
        <v/>
      </c>
      <c r="X364" s="9" t="str">
        <f>LOWER(CtryCode)&amp;".distn."&amp;$A364&amp;IF($B364="","","."&amp;$B364)&amp;IF($C364="","",".dec."&amp;$C364)&amp;"."&amp;X$5</f>
        <v>egy.distn.plraw.dec.ove.2</v>
      </c>
      <c r="Z364" s="203">
        <f>INDEX(DHHVal,MATCH(CtryCode&amp;".distn.bsh."&amp;Z$10&amp;$E364&amp;Z$11,DHHKey,0),MATCH(Z$47,DHHVar,0))</f>
        <v>10019634.4156528</v>
      </c>
      <c r="AA364" s="203">
        <f>INDEX(DHHVal,MATCH(CtryCode&amp;".distn.bsh."&amp;AA$10&amp;$E364&amp;AA$11,DHHKey,0),MATCH(AA$47,DHHVar,0))</f>
        <v>9844692.959651062</v>
      </c>
      <c r="AB364" s="203">
        <f>INDEX(DHHVal,MATCH(CtryCode&amp;".distn.bsh."&amp;AB$10&amp;$E364&amp;AB$11,DHHKey,0),MATCH(AB$47,DHHVar,0))</f>
        <v>11193191.0523655</v>
      </c>
      <c r="AC364" s="203">
        <f>INDEX(DHHVal,MATCH(CtryCode&amp;".distn.bsh."&amp;AC$10&amp;$E364&amp;AC$11,DHHKey,0),MATCH(AC$47,DHHVar,0))</f>
        <v>10068725.52885237</v>
      </c>
      <c r="AD364" s="203">
        <f>INDEX(DHHVal,MATCH(CtryCode&amp;".distn.bsh."&amp;AD$10&amp;$E364&amp;AD$11,DHHKey,0),MATCH(AD$47,DHHVar,0))</f>
        <v>10271899.02576059</v>
      </c>
      <c r="AE364" s="203">
        <f>INDEX(DHHVal,MATCH(CtryCode&amp;".distn.bsh."&amp;AE$10&amp;$E364&amp;AE$11,DHHKey,0),MATCH(AE$47,DHHVar,0))</f>
        <v>11280762.58198201</v>
      </c>
      <c r="AF364" s="203">
        <f>INDEX(DHHVal,MATCH(CtryCode&amp;".distn.bsh."&amp;AF$10&amp;$E364&amp;AF$11,DHHKey,0),MATCH(AF$47,DHHVar,0))</f>
        <v>10490081.38109066</v>
      </c>
      <c r="AG364" s="203">
        <f>INDEX(DHHVal,MATCH(CtryCode&amp;".distn.bsh."&amp;AG$10&amp;$E364&amp;AG$11,DHHKey,0),MATCH(AG$47,DHHVar,0))</f>
        <v>10973133.14838653</v>
      </c>
      <c r="AH364" s="203">
        <f>INDEX(DHHVal,MATCH(CtryCode&amp;".distn.bsh."&amp;AH$10&amp;$E364&amp;AH$11,DHHKey,0),MATCH(AH$47,DHHVar,0))</f>
        <v>10076191.43934877</v>
      </c>
      <c r="AI364" s="203">
        <f>INDEX(DHHVal,MATCH(CtryCode&amp;".distn.bsh."&amp;AI$10&amp;$E364&amp;AI$11,DHHKey,0),MATCH(AI$47,DHHVar,0))</f>
        <v>9724646.691829609</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0.9999999999999999</v>
      </c>
      <c r="N367" s="203">
        <f>N361*N365</f>
        <v>1.0</v>
      </c>
      <c r="O367" s="203">
        <f>O361*O365</f>
        <v>1.0</v>
      </c>
      <c r="P367" s="203">
        <f>P361*P365</f>
        <v>1.0</v>
      </c>
      <c r="Q367" s="203">
        <f>Q361*Q365</f>
        <v>0.043900288769908015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0.9999999999999999</v>
      </c>
      <c r="AA367" s="203">
        <f>AA361*AA365</f>
        <v>1.0</v>
      </c>
      <c r="AB367" s="203">
        <f>AB361*AB365</f>
        <v>1.0</v>
      </c>
      <c r="AC367" s="203">
        <f>AC361*AC365</f>
        <v>1.0</v>
      </c>
      <c r="AD367" s="203">
        <f>AD361*AD365</f>
        <v>0.043900288769908015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313.79841239689273</v>
      </c>
      <c r="Z369" s="222">
        <f>Y369</f>
        <v>313.79841239689273</v>
      </c>
      <c r="AA369" s="222">
        <f>Z369</f>
        <v>313.79841239689273</v>
      </c>
      <c r="AB369" s="222">
        <f>AA369</f>
        <v>313.79841239689273</v>
      </c>
      <c r="AC369" s="222">
        <f>AB369</f>
        <v>313.79841239689273</v>
      </c>
      <c r="AD369" s="222">
        <f>AC369</f>
        <v>313.79841239689273</v>
      </c>
      <c r="AE369" s="222">
        <f>AD369</f>
        <v>313.79841239689273</v>
      </c>
      <c r="AF369" s="222">
        <f>AE369</f>
        <v>313.79841239689273</v>
      </c>
      <c r="AG369" s="222">
        <f>AF369</f>
        <v>313.79841239689273</v>
      </c>
      <c r="AH369" s="222">
        <f>AG369</f>
        <v>313.79841239689273</v>
      </c>
      <c r="AI369" s="222">
        <f>AH369</f>
        <v>313.79841239689273</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313.7984123968927</v>
      </c>
      <c r="AA370" s="125">
        <f>AA$369*AA361*AA366*AA368</f>
        <v>313.79841239689273</v>
      </c>
      <c r="AB370" s="125">
        <f>AB$369*AB361*AB366*AB368</f>
        <v>313.79841239689273</v>
      </c>
      <c r="AC370" s="125">
        <f>AC$369*AC361*AC366*AC368</f>
        <v>313.79841239689273</v>
      </c>
      <c r="AD370" s="125">
        <f>AD$369*AD361*AD366*AD368</f>
        <v>13.775840919762274</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72.13515435239665</v>
      </c>
      <c r="N373" s="203">
        <f>INDEX(DHHVal,MATCH(CtryCode&amp;".distn.bsh."&amp;N$10&amp;$E373&amp;N$11,DHHKey,0),MATCH(N$41,DHHVar,0))</f>
        <v>79.16133762104785</v>
      </c>
      <c r="O373" s="203">
        <f>INDEX(DHHVal,MATCH(CtryCode&amp;".distn.bsh."&amp;O$10&amp;$E373&amp;O$11,DHHKey,0),MATCH(O$41,DHHVar,0))</f>
        <v>88.02387000783635</v>
      </c>
      <c r="P373" s="203">
        <f>INDEX(DHHVal,MATCH(CtryCode&amp;".distn.bsh."&amp;P$10&amp;$E373&amp;P$11,DHHKey,0),MATCH(P$41,DHHVar,0))</f>
        <v>89.62614181341716</v>
      </c>
      <c r="Q373" s="203">
        <f>INDEX(DHHVal,MATCH(CtryCode&amp;".distn.bsh."&amp;Q$10&amp;$E373&amp;Q$11,DHHKey,0),MATCH(Q$41,DHHVar,0))</f>
        <v>87.16385777420584</v>
      </c>
      <c r="R373" s="203">
        <f>INDEX(DHHVal,MATCH(CtryCode&amp;".distn.bsh."&amp;R$10&amp;$E373&amp;R$11,DHHKey,0),MATCH(R$41,DHHVar,0))</f>
        <v>94.5554357683431</v>
      </c>
      <c r="S373" s="203">
        <f>INDEX(DHHVal,MATCH(CtryCode&amp;".distn.bsh."&amp;S$10&amp;$E373&amp;S$11,DHHKey,0),MATCH(S$41,DHHVar,0))</f>
        <v>96.80980676428182</v>
      </c>
      <c r="T373" s="203">
        <f>INDEX(DHHVal,MATCH(CtryCode&amp;".distn.bsh."&amp;T$10&amp;$E373&amp;T$11,DHHKey,0),MATCH(T$41,DHHVar,0))</f>
        <v>98.15134740705967</v>
      </c>
      <c r="U373" s="203">
        <f>INDEX(DHHVal,MATCH(CtryCode&amp;".distn.bsh."&amp;U$10&amp;$E373&amp;U$11,DHHKey,0),MATCH(U$41,DHHVar,0))</f>
        <v>94.3274650048809</v>
      </c>
      <c r="V373" s="203">
        <f>INDEX(DHHVal,MATCH(CtryCode&amp;".distn.bsh."&amp;V$10&amp;$E373&amp;V$11,DHHKey,0),MATCH(V$41,DHHVar,0))</f>
        <v>100.0</v>
      </c>
      <c r="W373" s="207" t="str">
        <f>IF(X$5=K$5,SUM(Y373:AI373)-SUM(L373:V373),"")</f>
        <v/>
      </c>
      <c r="X373" s="9" t="str">
        <f>LOWER(CtryCode)&amp;".distn."&amp;$A373&amp;IF($B373="","","."&amp;$B373)&amp;IF($C373="","",".dec."&amp;$C373)&amp;"."&amp;X$5</f>
        <v>egy.distn.acs.dec.ove.2</v>
      </c>
      <c r="Z373" s="203">
        <f>INDEX(DHHVal,MATCH(CtryCode&amp;".distn.bsh."&amp;Z$10&amp;$E373&amp;Z$11,DHHKey,0),MATCH(Z$41,DHHVar,0))</f>
        <v>72.13515435239665</v>
      </c>
      <c r="AA373" s="203">
        <f>INDEX(DHHVal,MATCH(CtryCode&amp;".distn.bsh."&amp;AA$10&amp;$E373&amp;AA$11,DHHKey,0),MATCH(AA$41,DHHVar,0))</f>
        <v>79.16133762104785</v>
      </c>
      <c r="AB373" s="203">
        <f>INDEX(DHHVal,MATCH(CtryCode&amp;".distn.bsh."&amp;AB$10&amp;$E373&amp;AB$11,DHHKey,0),MATCH(AB$41,DHHVar,0))</f>
        <v>88.02387000783635</v>
      </c>
      <c r="AC373" s="203">
        <f>INDEX(DHHVal,MATCH(CtryCode&amp;".distn.bsh."&amp;AC$10&amp;$E373&amp;AC$11,DHHKey,0),MATCH(AC$41,DHHVar,0))</f>
        <v>89.62614181341716</v>
      </c>
      <c r="AD373" s="203">
        <f>INDEX(DHHVal,MATCH(CtryCode&amp;".distn.bsh."&amp;AD$10&amp;$E373&amp;AD$11,DHHKey,0),MATCH(AD$41,DHHVar,0))</f>
        <v>87.16385777420584</v>
      </c>
      <c r="AE373" s="203">
        <f>INDEX(DHHVal,MATCH(CtryCode&amp;".distn.bsh."&amp;AE$10&amp;$E373&amp;AE$11,DHHKey,0),MATCH(AE$41,DHHVar,0))</f>
        <v>94.5554357683431</v>
      </c>
      <c r="AF373" s="203">
        <f>INDEX(DHHVal,MATCH(CtryCode&amp;".distn.bsh."&amp;AF$10&amp;$E373&amp;AF$11,DHHKey,0),MATCH(AF$41,DHHVar,0))</f>
        <v>96.80980676428182</v>
      </c>
      <c r="AG373" s="203">
        <f>INDEX(DHHVal,MATCH(CtryCode&amp;".distn.bsh."&amp;AG$10&amp;$E373&amp;AG$11,DHHKey,0),MATCH(AG$41,DHHVar,0))</f>
        <v>98.15134740705967</v>
      </c>
      <c r="AH373" s="203">
        <f>INDEX(DHHVal,MATCH(CtryCode&amp;".distn.bsh."&amp;AH$10&amp;$E373&amp;AH$11,DHHKey,0),MATCH(AH$41,DHHVar,0))</f>
        <v>94.3274650048809</v>
      </c>
      <c r="AI373" s="203">
        <f>INDEX(DHHVal,MATCH(CtryCode&amp;".distn.bsh."&amp;AI$10&amp;$E373&amp;AI$11,DHHKey,0),MATCH(AI$41,DHHVar,0))</f>
        <v>100.0</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85.17951781181102</v>
      </c>
      <c r="N374" s="203">
        <f>INDEX(DHHVal,MATCH(CtryCode&amp;".distn.bsh."&amp;N$10&amp;$E374&amp;N$11,DHHKey,0),MATCH(N$41,DHHVar,0))</f>
        <v>93.37305951633226</v>
      </c>
      <c r="O374" s="203">
        <f>INDEX(DHHVal,MATCH(CtryCode&amp;".distn.bsh."&amp;O$10&amp;$E374&amp;O$11,DHHKey,0),MATCH(O$41,DHHVar,0))</f>
        <v>103.0508306438568</v>
      </c>
      <c r="P374" s="203">
        <f>INDEX(DHHVal,MATCH(CtryCode&amp;".distn.bsh."&amp;P$10&amp;$E374&amp;P$11,DHHKey,0),MATCH(P$41,DHHVar,0))</f>
        <v>92.49080418474472</v>
      </c>
      <c r="Q374" s="203">
        <f>INDEX(DHHVal,MATCH(CtryCode&amp;".distn.bsh."&amp;Q$10&amp;$E374&amp;Q$11,DHHKey,0),MATCH(Q$41,DHHVar,0))</f>
        <v>99.1378676889698</v>
      </c>
      <c r="R374" s="203">
        <f>INDEX(DHHVal,MATCH(CtryCode&amp;".distn.bsh."&amp;R$10&amp;$E374&amp;R$11,DHHKey,0),MATCH(R$41,DHHVar,0))</f>
        <v>93.92731961967152</v>
      </c>
      <c r="S374" s="203">
        <f>INDEX(DHHVal,MATCH(CtryCode&amp;".distn.bsh."&amp;S$10&amp;$E374&amp;S$11,DHHKey,0),MATCH(S$41,DHHVar,0))</f>
        <v>98.16557689163074</v>
      </c>
      <c r="T374" s="203">
        <f>INDEX(DHHVal,MATCH(CtryCode&amp;".distn.bsh."&amp;T$10&amp;$E374&amp;T$11,DHHKey,0),MATCH(T$41,DHHVar,0))</f>
        <v>100.0</v>
      </c>
      <c r="U374" s="203">
        <f>INDEX(DHHVal,MATCH(CtryCode&amp;".distn.bsh."&amp;U$10&amp;$E374&amp;U$11,DHHKey,0),MATCH(U$41,DHHVar,0))</f>
        <v>101.7985440826464</v>
      </c>
      <c r="V374" s="203">
        <f>INDEX(DHHVal,MATCH(CtryCode&amp;".distn.bsh."&amp;V$10&amp;$E374&amp;V$11,DHHKey,0),MATCH(V$41,DHHVar,0))</f>
        <v>100.0</v>
      </c>
      <c r="W374" s="207" t="str">
        <f>IF(X$5=K$5,SUM(Y374:AI374)-SUM(L374:V374),"")</f>
        <v/>
      </c>
      <c r="X374" s="9" t="str">
        <f>LOWER(CtryCode)&amp;".distn."&amp;$A374&amp;IF($B374="","","."&amp;$B374)&amp;IF($C374="","",".dec."&amp;$C374)&amp;"."&amp;X$5</f>
        <v>egy.distn.acs.dec.urb.2</v>
      </c>
      <c r="Z374" s="203">
        <f>INDEX(DHHVal,MATCH(CtryCode&amp;".distn.bsh."&amp;Z$10&amp;$E374&amp;Z$11,DHHKey,0),MATCH(Z$41,DHHVar,0))</f>
        <v>85.17951781181102</v>
      </c>
      <c r="AA374" s="203">
        <f>INDEX(DHHVal,MATCH(CtryCode&amp;".distn.bsh."&amp;AA$10&amp;$E374&amp;AA$11,DHHKey,0),MATCH(AA$41,DHHVar,0))</f>
        <v>93.37305951633226</v>
      </c>
      <c r="AB374" s="203">
        <f>INDEX(DHHVal,MATCH(CtryCode&amp;".distn.bsh."&amp;AB$10&amp;$E374&amp;AB$11,DHHKey,0),MATCH(AB$41,DHHVar,0))</f>
        <v>103.0508306438568</v>
      </c>
      <c r="AC374" s="203">
        <f>INDEX(DHHVal,MATCH(CtryCode&amp;".distn.bsh."&amp;AC$10&amp;$E374&amp;AC$11,DHHKey,0),MATCH(AC$41,DHHVar,0))</f>
        <v>92.49080418474472</v>
      </c>
      <c r="AD374" s="203">
        <f>INDEX(DHHVal,MATCH(CtryCode&amp;".distn.bsh."&amp;AD$10&amp;$E374&amp;AD$11,DHHKey,0),MATCH(AD$41,DHHVar,0))</f>
        <v>99.1378676889698</v>
      </c>
      <c r="AE374" s="203">
        <f>INDEX(DHHVal,MATCH(CtryCode&amp;".distn.bsh."&amp;AE$10&amp;$E374&amp;AE$11,DHHKey,0),MATCH(AE$41,DHHVar,0))</f>
        <v>93.92731961967152</v>
      </c>
      <c r="AF374" s="203">
        <f>INDEX(DHHVal,MATCH(CtryCode&amp;".distn.bsh."&amp;AF$10&amp;$E374&amp;AF$11,DHHKey,0),MATCH(AF$41,DHHVar,0))</f>
        <v>98.16557689163074</v>
      </c>
      <c r="AG374" s="203">
        <f>INDEX(DHHVal,MATCH(CtryCode&amp;".distn.bsh."&amp;AG$10&amp;$E374&amp;AG$11,DHHKey,0),MATCH(AG$41,DHHVar,0))</f>
        <v>100.0</v>
      </c>
      <c r="AH374" s="203">
        <f>INDEX(DHHVal,MATCH(CtryCode&amp;".distn.bsh."&amp;AH$10&amp;$E374&amp;AH$11,DHHKey,0),MATCH(AH$41,DHHVar,0))</f>
        <v>101.7985440826464</v>
      </c>
      <c r="AI374" s="203">
        <f>INDEX(DHHVal,MATCH(CtryCode&amp;".distn.bsh."&amp;AI$10&amp;$E374&amp;AI$11,DHHKey,0),MATCH(AI$41,DHHVar,0))</f>
        <v>100.0</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67.9794772576432</v>
      </c>
      <c r="N375" s="203">
        <f>INDEX(DHHVal,MATCH(CtryCode&amp;".distn.bsh."&amp;N$10&amp;$E375&amp;N$11,DHHKey,0),MATCH(N$41,DHHVar,0))</f>
        <v>73.22720768583567</v>
      </c>
      <c r="O375" s="203">
        <f>INDEX(DHHVal,MATCH(CtryCode&amp;".distn.bsh."&amp;O$10&amp;$E375&amp;O$11,DHHKey,0),MATCH(O$41,DHHVar,0))</f>
        <v>78.6857330333069</v>
      </c>
      <c r="P375" s="203">
        <f>INDEX(DHHVal,MATCH(CtryCode&amp;".distn.bsh."&amp;P$10&amp;$E375&amp;P$11,DHHKey,0),MATCH(P$41,DHHVar,0))</f>
        <v>86.77285473491706</v>
      </c>
      <c r="Q375" s="203">
        <f>INDEX(DHHVal,MATCH(CtryCode&amp;".distn.bsh."&amp;Q$10&amp;$E375&amp;Q$11,DHHKey,0),MATCH(Q$41,DHHVar,0))</f>
        <v>88.66235543078997</v>
      </c>
      <c r="R375" s="203">
        <f>INDEX(DHHVal,MATCH(CtryCode&amp;".distn.bsh."&amp;R$10&amp;$E375&amp;R$11,DHHKey,0),MATCH(R$41,DHHVar,0))</f>
        <v>84.65564962687053</v>
      </c>
      <c r="S375" s="203">
        <f>INDEX(DHHVal,MATCH(CtryCode&amp;".distn.bsh."&amp;S$10&amp;$E375&amp;S$11,DHHKey,0),MATCH(S$41,DHHVar,0))</f>
        <v>87.92761433442986</v>
      </c>
      <c r="T375" s="203">
        <f>INDEX(DHHVal,MATCH(CtryCode&amp;".distn.bsh."&amp;T$10&amp;$E375&amp;T$11,DHHKey,0),MATCH(T$41,DHHVar,0))</f>
        <v>85.63572709566586</v>
      </c>
      <c r="U375" s="203">
        <f>INDEX(DHHVal,MATCH(CtryCode&amp;".distn.bsh."&amp;U$10&amp;$E375&amp;U$11,DHHKey,0),MATCH(U$41,DHHVar,0))</f>
        <v>84.03216877464148</v>
      </c>
      <c r="V375" s="203">
        <f>INDEX(DHHVal,MATCH(CtryCode&amp;".distn.bsh."&amp;V$10&amp;$E375&amp;V$11,DHHKey,0),MATCH(V$41,DHHVar,0))</f>
        <v>80.05990278103917</v>
      </c>
      <c r="W375" s="207" t="str">
        <f>IF(X$5=K$5,SUM(Y375:AI375)-SUM(L375:V375),"")</f>
        <v/>
      </c>
      <c r="X375" s="9" t="str">
        <f>LOWER(CtryCode)&amp;".distn."&amp;$A375&amp;IF($B375="","","."&amp;$B375)&amp;IF($C375="","",".dec."&amp;$C375)&amp;"."&amp;X$5</f>
        <v>egy.distn.acs.dec.rur.2</v>
      </c>
      <c r="Z375" s="203">
        <f>INDEX(DHHVal,MATCH(CtryCode&amp;".distn.bsh."&amp;Z$10&amp;$E375&amp;Z$11,DHHKey,0),MATCH(Z$41,DHHVar,0))</f>
        <v>67.9794772576432</v>
      </c>
      <c r="AA375" s="203">
        <f>INDEX(DHHVal,MATCH(CtryCode&amp;".distn.bsh."&amp;AA$10&amp;$E375&amp;AA$11,DHHKey,0),MATCH(AA$41,DHHVar,0))</f>
        <v>73.22720768583567</v>
      </c>
      <c r="AB375" s="203">
        <f>INDEX(DHHVal,MATCH(CtryCode&amp;".distn.bsh."&amp;AB$10&amp;$E375&amp;AB$11,DHHKey,0),MATCH(AB$41,DHHVar,0))</f>
        <v>78.6857330333069</v>
      </c>
      <c r="AC375" s="203">
        <f>INDEX(DHHVal,MATCH(CtryCode&amp;".distn.bsh."&amp;AC$10&amp;$E375&amp;AC$11,DHHKey,0),MATCH(AC$41,DHHVar,0))</f>
        <v>86.77285473491706</v>
      </c>
      <c r="AD375" s="203">
        <f>INDEX(DHHVal,MATCH(CtryCode&amp;".distn.bsh."&amp;AD$10&amp;$E375&amp;AD$11,DHHKey,0),MATCH(AD$41,DHHVar,0))</f>
        <v>88.66235543078997</v>
      </c>
      <c r="AE375" s="203">
        <f>INDEX(DHHVal,MATCH(CtryCode&amp;".distn.bsh."&amp;AE$10&amp;$E375&amp;AE$11,DHHKey,0),MATCH(AE$41,DHHVar,0))</f>
        <v>84.65564962687053</v>
      </c>
      <c r="AF375" s="203">
        <f>INDEX(DHHVal,MATCH(CtryCode&amp;".distn.bsh."&amp;AF$10&amp;$E375&amp;AF$11,DHHKey,0),MATCH(AF$41,DHHVar,0))</f>
        <v>87.92761433442986</v>
      </c>
      <c r="AG375" s="203">
        <f>INDEX(DHHVal,MATCH(CtryCode&amp;".distn.bsh."&amp;AG$10&amp;$E375&amp;AG$11,DHHKey,0),MATCH(AG$41,DHHVar,0))</f>
        <v>85.63572709566586</v>
      </c>
      <c r="AH375" s="203">
        <f>INDEX(DHHVal,MATCH(CtryCode&amp;".distn.bsh."&amp;AH$10&amp;$E375&amp;AH$11,DHHKey,0),MATCH(AH$41,DHHVar,0))</f>
        <v>84.03216877464148</v>
      </c>
      <c r="AI375" s="203">
        <f>INDEX(DHHVal,MATCH(CtryCode&amp;".distn.bsh."&amp;AI$10&amp;$E375&amp;AI$11,DHHKey,0),MATCH(AI$41,DHHVar,0))</f>
        <v>80.05990278103917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0.2786484564760334</v>
      </c>
      <c r="N376" s="203">
        <f>1-N373/PctPerUnit</f>
        <v>0.20838662378952155</v>
      </c>
      <c r="O376" s="203">
        <f>1-O373/PctPerUnit</f>
        <v>0.11976129992163653</v>
      </c>
      <c r="P376" s="203">
        <f>1-P373/PctPerUnit</f>
        <v>0.1037385818658284</v>
      </c>
      <c r="Q376" s="203">
        <f>1-Q373/PctPerUnit</f>
        <v>0.12836142225794167</v>
      </c>
      <c r="R376" s="203">
        <f>1-R373/PctPerUnit</f>
        <v>0.05444564231656901</v>
      </c>
      <c r="S376" s="203">
        <f>1-S373/PctPerUnit</f>
        <v>0.03190193235718186</v>
      </c>
      <c r="T376" s="203">
        <f>1-T373/PctPerUnit</f>
        <v>0.018486525929403252</v>
      </c>
      <c r="U376" s="203">
        <f>1-U373/PctPerUnit</f>
        <v>0.05672534995119094</v>
      </c>
      <c r="V376" s="203">
        <f>1-V373/PctPerUnit</f>
        <v>0.0</v>
      </c>
      <c r="W376" s="207" t="str">
        <f>IF(X$5=K$5,SUM(Y376:AI376)-SUM(L376:V376),"")</f>
        <v/>
      </c>
      <c r="X376" s="9" t="str">
        <f>LOWER(CtryCode)&amp;".distn."&amp;$A376&amp;IF($B376="","","."&amp;$B376)&amp;IF($C376="","",".dec."&amp;$C376)&amp;"."&amp;X$5</f>
        <v>egy.distn.noacc.dec.ove.2</v>
      </c>
      <c r="Z376" s="203">
        <f>1-Z373/PctPerUnit</f>
        <v>0.2786484564760334</v>
      </c>
      <c r="AA376" s="203">
        <f>1-AA373/PctPerUnit</f>
        <v>0.20838662378952155</v>
      </c>
      <c r="AB376" s="203">
        <f>1-AB373/PctPerUnit</f>
        <v>0.11976129992163653</v>
      </c>
      <c r="AC376" s="203">
        <f>1-AC373/PctPerUnit</f>
        <v>0.1037385818658284</v>
      </c>
      <c r="AD376" s="203">
        <f>1-AD373/PctPerUnit</f>
        <v>0.12836142225794167</v>
      </c>
      <c r="AE376" s="203">
        <f>1-AE373/PctPerUnit</f>
        <v>0.05444564231656901</v>
      </c>
      <c r="AF376" s="203">
        <f>1-AF373/PctPerUnit</f>
        <v>0.03190193235718186</v>
      </c>
      <c r="AG376" s="203">
        <f>1-AG373/PctPerUnit</f>
        <v>0.018486525929403252</v>
      </c>
      <c r="AH376" s="203">
        <f>1-AH373/PctPerUnit</f>
        <v>0.05672534995119094</v>
      </c>
      <c r="AI376" s="203">
        <f>1-AI373/PctPerUnit</f>
        <v>0.0</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0.14820482188188977</v>
      </c>
      <c r="N377" s="203">
        <f>1-N374/PctPerUnit</f>
        <v>0.06626940483667743</v>
      </c>
      <c r="O377" s="203">
        <f>1-O374/PctPerUnit</f>
        <v>-0.030508306438568056</v>
      </c>
      <c r="P377" s="203">
        <f>1-P374/PctPerUnit</f>
        <v>0.07509195815255287</v>
      </c>
      <c r="Q377" s="203">
        <f>1-Q374/PctPerUnit</f>
        <v>0.008621323110301948</v>
      </c>
      <c r="R377" s="203">
        <f>1-R374/PctPerUnit</f>
        <v>0.06072680380328477</v>
      </c>
      <c r="S377" s="203">
        <f>1-S374/PctPerUnit</f>
        <v>0.018344231083692653</v>
      </c>
      <c r="T377" s="203">
        <f>1-T374/PctPerUnit</f>
        <v>0.0</v>
      </c>
      <c r="U377" s="203">
        <f>1-U374/PctPerUnit</f>
        <v>-0.017985440826463917</v>
      </c>
      <c r="V377" s="203">
        <f>1-V374/PctPerUnit</f>
        <v>0.0</v>
      </c>
      <c r="W377" s="207" t="str">
        <f>IF(X$5=K$5,SUM(Y377:AI377)-SUM(L377:V377),"")</f>
        <v/>
      </c>
      <c r="X377" s="9" t="str">
        <f>LOWER(CtryCode)&amp;".distn."&amp;$A377&amp;IF($B377="","","."&amp;$B377)&amp;IF($C377="","",".dec."&amp;$C377)&amp;"."&amp;X$5</f>
        <v>egy.distn.noacc.dec.urb.2</v>
      </c>
      <c r="Z377" s="203">
        <f>1-Z374/PctPerUnit</f>
        <v>0.14820482188188977</v>
      </c>
      <c r="AA377" s="203">
        <f>1-AA374/PctPerUnit</f>
        <v>0.06626940483667743</v>
      </c>
      <c r="AB377" s="203">
        <f>1-AB374/PctPerUnit</f>
        <v>-0.030508306438568056</v>
      </c>
      <c r="AC377" s="203">
        <f>1-AC374/PctPerUnit</f>
        <v>0.07509195815255287</v>
      </c>
      <c r="AD377" s="203">
        <f>1-AD374/PctPerUnit</f>
        <v>0.008621323110301948</v>
      </c>
      <c r="AE377" s="203">
        <f>1-AE374/PctPerUnit</f>
        <v>0.06072680380328477</v>
      </c>
      <c r="AF377" s="203">
        <f>1-AF374/PctPerUnit</f>
        <v>0.018344231083692653</v>
      </c>
      <c r="AG377" s="203">
        <f>1-AG374/PctPerUnit</f>
        <v>0.0</v>
      </c>
      <c r="AH377" s="203">
        <f>1-AH374/PctPerUnit</f>
        <v>-0.017985440826463917</v>
      </c>
      <c r="AI377" s="203">
        <f>1-AI374/PctPerUnit</f>
        <v>0.0</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0.32020522742356805</v>
      </c>
      <c r="N378" s="203">
        <f>1-N375/PctPerUnit</f>
        <v>0.2677279231416434</v>
      </c>
      <c r="O378" s="203">
        <f>1-O375/PctPerUnit</f>
        <v>0.21314266966693096</v>
      </c>
      <c r="P378" s="203">
        <f>1-P375/PctPerUnit</f>
        <v>0.1322714526508294</v>
      </c>
      <c r="Q378" s="203">
        <f>1-Q375/PctPerUnit</f>
        <v>0.11337644569210026</v>
      </c>
      <c r="R378" s="203">
        <f>1-R375/PctPerUnit</f>
        <v>0.15344350373129467</v>
      </c>
      <c r="S378" s="203">
        <f>1-S375/PctPerUnit</f>
        <v>0.1207238566557014</v>
      </c>
      <c r="T378" s="203">
        <f>1-T375/PctPerUnit</f>
        <v>0.1436427290433414</v>
      </c>
      <c r="U378" s="203">
        <f>1-U375/PctPerUnit</f>
        <v>0.1596783122535852</v>
      </c>
      <c r="V378" s="203">
        <f>1-V375/PctPerUnit</f>
        <v>0.19940097218960828</v>
      </c>
      <c r="W378" s="207" t="str">
        <f>IF(X$5=K$5,SUM(Y378:AI378)-SUM(L378:V378),"")</f>
        <v/>
      </c>
      <c r="X378" s="9" t="str">
        <f>LOWER(CtryCode)&amp;".distn."&amp;$A378&amp;IF($B378="","","."&amp;$B378)&amp;IF($C378="","",".dec."&amp;$C378)&amp;"."&amp;X$5</f>
        <v>egy.distn.noacc.dec.rur.2</v>
      </c>
      <c r="Z378" s="203">
        <f>1-Z375/PctPerUnit</f>
        <v>0.32020522742356805</v>
      </c>
      <c r="AA378" s="203">
        <f>1-AA375/PctPerUnit</f>
        <v>0.2677279231416434</v>
      </c>
      <c r="AB378" s="203">
        <f>1-AB375/PctPerUnit</f>
        <v>0.21314266966693096</v>
      </c>
      <c r="AC378" s="203">
        <f>1-AC375/PctPerUnit</f>
        <v>0.1322714526508294</v>
      </c>
      <c r="AD378" s="203">
        <f>1-AD375/PctPerUnit</f>
        <v>0.11337644569210026</v>
      </c>
      <c r="AE378" s="203">
        <f>1-AE375/PctPerUnit</f>
        <v>0.15344350373129467</v>
      </c>
      <c r="AF378" s="203">
        <f>1-AF375/PctPerUnit</f>
        <v>0.1207238566557014</v>
      </c>
      <c r="AG378" s="203">
        <f>1-AG375/PctPerUnit</f>
        <v>0.1436427290433414</v>
      </c>
      <c r="AH378" s="203">
        <f>1-AH375/PctPerUnit</f>
        <v>0.1596783122535852</v>
      </c>
      <c r="AI378" s="203">
        <f>1-AI375/PctPerUnit</f>
        <v>0.19940097218960828</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3175.878176373289</v>
      </c>
      <c r="Z379" s="125">
        <f>Y379</f>
        <v>3175.878176373289</v>
      </c>
      <c r="AA379" s="125">
        <f>Z379</f>
        <v>3175.878176373289</v>
      </c>
      <c r="AB379" s="125">
        <f>AA379</f>
        <v>3175.878176373289</v>
      </c>
      <c r="AC379" s="125">
        <f>AB379</f>
        <v>3175.878176373289</v>
      </c>
      <c r="AD379" s="125">
        <f>AC379</f>
        <v>3175.878176373289</v>
      </c>
      <c r="AE379" s="125">
        <f>AD379</f>
        <v>3175.878176373289</v>
      </c>
      <c r="AF379" s="125">
        <f>AE379</f>
        <v>3175.878176373289</v>
      </c>
      <c r="AG379" s="125">
        <f>AF379</f>
        <v>3175.878176373289</v>
      </c>
      <c r="AH379" s="125">
        <f>AG379</f>
        <v>3175.878176373289</v>
      </c>
      <c r="AI379" s="125">
        <f>AH379</f>
        <v>3175.878176373289</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884.9535518023368</v>
      </c>
      <c r="AA380" s="125">
        <f>AA$379*AA376</f>
        <v>661.8105307412524</v>
      </c>
      <c r="AB380" s="125">
        <f>AB$379*AB376</f>
        <v>380.34729879522155</v>
      </c>
      <c r="AC380" s="125">
        <f>AC$379*AC376</f>
        <v>329.46109819559825</v>
      </c>
      <c r="AD380" s="125">
        <f>AD$379*AD376</f>
        <v>407.66023963723353</v>
      </c>
      <c r="AE380" s="125">
        <f>AE$379*AE376</f>
        <v>172.91272723181757</v>
      </c>
      <c r="AF380" s="125">
        <f>AF$379*AF376</f>
        <v>101.31665075731075</v>
      </c>
      <c r="AG380" s="125">
        <f>AG$379*AG376</f>
        <v>58.71095425615072</v>
      </c>
      <c r="AH380" s="125">
        <f>AH$379*AH376</f>
        <v>180.15280095712492</v>
      </c>
      <c r="AI380" s="125">
        <f>AI$379*AI376</f>
        <v>0.0</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470.6804594479842</v>
      </c>
      <c r="AA381" s="125">
        <f>AA$379*AA377</f>
        <v>210.46355658205033</v>
      </c>
      <c r="AB381" s="125">
        <f>AB$379*AB377</f>
        <v>-96.89066461635699</v>
      </c>
      <c r="AC381" s="125">
        <f>AC$379*AC377</f>
        <v>238.48291111782896</v>
      </c>
      <c r="AD381" s="125">
        <f>AD$379*AD377</f>
        <v>27.380271917470644</v>
      </c>
      <c r="AE381" s="125">
        <f>AE$379*AE377</f>
        <v>192.86093091975454</v>
      </c>
      <c r="AF381" s="125">
        <f>AF$379*AF377</f>
        <v>58.25904316104803</v>
      </c>
      <c r="AG381" s="125">
        <f>AG$379*AG377</f>
        <v>0.0</v>
      </c>
      <c r="AH381" s="125">
        <f>AH$379*AH377</f>
        <v>-57.11956901321992</v>
      </c>
      <c r="AI381" s="125">
        <f>AI$379*AI377</f>
        <v>0.0</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1016.9327937351555</v>
      </c>
      <c r="AA382" s="125">
        <f>AA$379*AA378</f>
        <v>850.2712683112906</v>
      </c>
      <c r="AB382" s="125">
        <f>AB$379*AB378</f>
        <v>676.9151530491471</v>
      </c>
      <c r="AC382" s="125">
        <f>AC$379*AC378</f>
        <v>420.0780198309619</v>
      </c>
      <c r="AD382" s="125">
        <f>AD$379*AD378</f>
        <v>360.0697795883126</v>
      </c>
      <c r="AE382" s="125">
        <f>AE$379*AE378</f>
        <v>487.3178748064721</v>
      </c>
      <c r="AF382" s="125">
        <f>AF$379*AF378</f>
        <v>383.4042617204593</v>
      </c>
      <c r="AG382" s="125">
        <f>AG$379*AG378</f>
        <v>456.1918083634496</v>
      </c>
      <c r="AH382" s="125">
        <f>AH$379*AH378</f>
        <v>507.1188671262808</v>
      </c>
      <c r="AI382" s="125">
        <f>AI$379*AI378</f>
        <v>633.2731959245941</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0.3672274655419854</v>
      </c>
      <c r="AA390" s="203">
        <f>AA355/AA326*PctPerUnit</f>
        <v>0.4283603610439034</v>
      </c>
      <c r="AB390" s="203">
        <f>AB355/AB326*PctPerUnit</f>
        <v>0.37124083737703584</v>
      </c>
      <c r="AC390" s="203">
        <f>AC355/AC326*PctPerUnit</f>
        <v>0.34802958286870855</v>
      </c>
      <c r="AD390" s="203">
        <f>AD355/AD326*PctPerUnit</f>
        <v>0.27342154838622684</v>
      </c>
      <c r="AE390" s="203">
        <f>AE355/AE326*PctPerUnit</f>
        <v>0.2763028075732106</v>
      </c>
      <c r="AF390" s="203">
        <f>AF355/AF326*PctPerUnit</f>
        <v>0.24693333051412444</v>
      </c>
      <c r="AG390" s="203">
        <f>AG355/AG326*PctPerUnit</f>
        <v>0.20809456063170229</v>
      </c>
      <c r="AH390" s="203">
        <f>AH355/AH326*PctPerUnit</f>
        <v>0.16441569294053396</v>
      </c>
      <c r="AI390" s="203">
        <f>AI355/AI326*PctPerUnit</f>
        <v>0.11349398559847838</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1.4515903525673728</v>
      </c>
      <c r="AA391" s="203">
        <f>AA381/AA326*PctPerUnit</f>
        <v>0.46076580015853946</v>
      </c>
      <c r="AB391" s="203">
        <f>AB381/AB326*PctPerUnit</f>
        <v>-0.18383649617037232</v>
      </c>
      <c r="AC391" s="203">
        <f>AC381/AC326*PctPerUnit</f>
        <v>0.4241968906753347</v>
      </c>
      <c r="AD391" s="203">
        <f>AD381/AD326*PctPerUnit</f>
        <v>0.038261725417328085</v>
      </c>
      <c r="AE391" s="203">
        <f>AE381/AE326*PctPerUnit</f>
        <v>0.2723476373576385</v>
      </c>
      <c r="AF391" s="203">
        <f>AF381/AF326*PctPerUnit</f>
        <v>0.07352535278723275</v>
      </c>
      <c r="AG391" s="203">
        <f>AG381/AG326*PctPerUnit</f>
        <v>0.0</v>
      </c>
      <c r="AH391" s="203">
        <f>AH381/AH326*PctPerUnit</f>
        <v>-0.047997900876157115</v>
      </c>
      <c r="AI391" s="203">
        <f>AI381/AI326*PctPerUnit</f>
        <v>0.0</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0.9677621812057107</v>
      </c>
      <c r="AA393" s="203">
        <f>AA370/AA326*PctPerUnit</f>
        <v>0.6869957864660783</v>
      </c>
      <c r="AB393" s="203">
        <f>AB370/AB326*PctPerUnit</f>
        <v>0.5953886359154101</v>
      </c>
      <c r="AC393" s="203">
        <f>AC370/AC326*PctPerUnit</f>
        <v>0.558162889800731</v>
      </c>
      <c r="AD393" s="203">
        <f>AD370/AD326*PctPerUnit</f>
        <v>0.019250628490961614</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2.7865799993150686</v>
      </c>
      <c r="AA394" s="203">
        <f>SUM(AA390:AA393)</f>
        <v>1.576121947668521</v>
      </c>
      <c r="AB394" s="203">
        <f>SUM(AB390:AB393)</f>
        <v>0.7827929771220736</v>
      </c>
      <c r="AC394" s="203">
        <f>SUM(AC390:AC393)</f>
        <v>1.3303893633447743</v>
      </c>
      <c r="AD394" s="203">
        <f>SUM(AD390:AD393)</f>
        <v>0.3309339022945165</v>
      </c>
      <c r="AE394" s="203">
        <f>SUM(AE390:AE393)</f>
        <v>0.5486504449308491</v>
      </c>
      <c r="AF394" s="203">
        <f>SUM(AF390:AF393)</f>
        <v>0.3204586833013572</v>
      </c>
      <c r="AG394" s="203">
        <f>SUM(AG390:AG393)</f>
        <v>0.20809456063170229</v>
      </c>
      <c r="AH394" s="203">
        <f>SUM(AH390:AH393)</f>
        <v>0.11641779206437684</v>
      </c>
      <c r="AI394" s="203">
        <f>SUM(AI390:AI393)</f>
        <v>0.11349398559847838</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0.415080567746331</v>
      </c>
      <c r="AA396" s="203">
        <f>AA355/AA327*PctPerUnit</f>
        <v>0.555293296260911</v>
      </c>
      <c r="AB396" s="203">
        <f>AB355/AB327*PctPerUnit</f>
        <v>0.4782368505971353</v>
      </c>
      <c r="AC396" s="203">
        <f>AC355/AC327*PctPerUnit</f>
        <v>0.4118899169958802</v>
      </c>
      <c r="AD396" s="203">
        <f>AD355/AD327*PctPerUnit</f>
        <v>0.361903297985488</v>
      </c>
      <c r="AE396" s="203">
        <f>AE355/AE327*PctPerUnit</f>
        <v>0.33965126216830416</v>
      </c>
      <c r="AF396" s="203">
        <f>AF355/AF327*PctPerUnit</f>
        <v>0.29005767009855543</v>
      </c>
      <c r="AG396" s="203">
        <f>AG355/AG327*PctPerUnit</f>
        <v>0.271207369342805</v>
      </c>
      <c r="AH396" s="203">
        <f>AH355/AH327*PctPerUnit</f>
        <v>0.23231614736946393</v>
      </c>
      <c r="AI396" s="203">
        <f>AI355/AI327*PctPerUnit</f>
        <v>0.1543792606571073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3.5449278774191963</v>
      </c>
      <c r="AA397" s="203">
        <f>AA382/AA327*PctPerUnit</f>
        <v>2.4130926117659057</v>
      </c>
      <c r="AB397" s="203">
        <f>AB382/AB327*PctPerUnit</f>
        <v>1.6545173633123589</v>
      </c>
      <c r="AC397" s="203">
        <f>AC382/AC327*PctPerUnit</f>
        <v>0.8843112991411927</v>
      </c>
      <c r="AD397" s="203">
        <f>AD382/AD327*PctPerUnit</f>
        <v>0.66599852774129</v>
      </c>
      <c r="AE397" s="203">
        <f>AE382/AE327*PctPerUnit</f>
        <v>0.8459401342380104</v>
      </c>
      <c r="AF397" s="203">
        <f>AF382/AF327*PctPerUnit</f>
        <v>0.5683754951694151</v>
      </c>
      <c r="AG397" s="203">
        <f>AG382/AG327*PctPerUnit</f>
        <v>0.6323288896594226</v>
      </c>
      <c r="AH397" s="203">
        <f>AH382/AH327*PctPerUnit</f>
        <v>0.602120232918689</v>
      </c>
      <c r="AI397" s="203">
        <f>AI382/AI327*PctPerUnit</f>
        <v>0.4996594648827927</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1.093870457171367</v>
      </c>
      <c r="AA399" s="203">
        <f>AA370/AA327*PctPerUnit</f>
        <v>0.8905682912733529</v>
      </c>
      <c r="AB399" s="203">
        <f>AB370/AB327*PctPerUnit</f>
        <v>0.7669867036538567</v>
      </c>
      <c r="AC399" s="203">
        <f>AC370/AC327*PctPerUnit</f>
        <v>0.6605808174557746</v>
      </c>
      <c r="AD399" s="203">
        <f>AD370/AD327*PctPerUnit</f>
        <v>0.02548031045940544</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5.053878902336894</v>
      </c>
      <c r="AA400" s="203">
        <f>SUM(AA396:AA399)</f>
        <v>3.85895419930017</v>
      </c>
      <c r="AB400" s="203">
        <f>SUM(AB396:AB399)</f>
        <v>2.8997409175633506</v>
      </c>
      <c r="AC400" s="203">
        <f>SUM(AC396:AC399)</f>
        <v>1.9567820335928474</v>
      </c>
      <c r="AD400" s="203">
        <f>SUM(AD396:AD399)</f>
        <v>1.0533821361861835</v>
      </c>
      <c r="AE400" s="203">
        <f>SUM(AE396:AE399)</f>
        <v>1.1855913964063145</v>
      </c>
      <c r="AF400" s="203">
        <f>SUM(AF396:AF399)</f>
        <v>0.8584331652679705</v>
      </c>
      <c r="AG400" s="203">
        <f>SUM(AG396:AG399)</f>
        <v>0.9035362590022276</v>
      </c>
      <c r="AH400" s="203">
        <f>SUM(AH396:AH399)</f>
        <v>0.8344363802881529</v>
      </c>
      <c r="AI400" s="203">
        <f>SUM(AI396:AI399)</f>
        <v>0.6540387255399001</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0.39156579918999695</v>
      </c>
      <c r="AA402" s="203">
        <f>AA355/AA325*PctPerUnit</f>
        <v>0.5049273529950038</v>
      </c>
      <c r="AB402" s="203">
        <f>AB355/AB325*PctPerUnit</f>
        <v>0.4087755473492105</v>
      </c>
      <c r="AC402" s="203">
        <f>AC355/AC325*PctPerUnit</f>
        <v>0.34294374006577377</v>
      </c>
      <c r="AD402" s="203">
        <f>AD355/AD325*PctPerUnit</f>
        <v>0.32515798605137797</v>
      </c>
      <c r="AE402" s="203">
        <f>AE355/AE325*PctPerUnit</f>
        <v>0.30552981553950587</v>
      </c>
      <c r="AF402" s="203">
        <f>AF355/AF325*PctPerUnit</f>
        <v>0.2434386157393957</v>
      </c>
      <c r="AG402" s="203">
        <f>AG355/AG325*PctPerUnit</f>
        <v>0.21202084256038922</v>
      </c>
      <c r="AH402" s="203">
        <f>AH355/AH325*PctPerUnit</f>
        <v>0.17802776708059806</v>
      </c>
      <c r="AI402" s="203">
        <f>AI355/AI325*PctPerUnit</f>
        <v>0.12799638312215209</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2.910100433764139</v>
      </c>
      <c r="AA403" s="203">
        <f>AA380/AA325*PctPerUnit</f>
        <v>1.7078771451352768</v>
      </c>
      <c r="AB403" s="203">
        <f>AB380/AB325*PctPerUnit</f>
        <v>0.794619650020276</v>
      </c>
      <c r="AC403" s="203">
        <f>AC380/AC325*PctPerUnit</f>
        <v>0.5774588970905293</v>
      </c>
      <c r="AD403" s="203">
        <f>AD380/AD325*PctPerUnit</f>
        <v>0.6774649575308928</v>
      </c>
      <c r="AE403" s="203">
        <f>AE380/AE325*PctPerUnit</f>
        <v>0.27000674539928293</v>
      </c>
      <c r="AF403" s="203">
        <f>AF380/AF325*PctPerUnit</f>
        <v>0.12605624035668012</v>
      </c>
      <c r="AG403" s="203">
        <f>AG380/AG325*PctPerUnit</f>
        <v>0.06361971961013543</v>
      </c>
      <c r="AH403" s="203">
        <f>AH380/AH325*PctPerUnit</f>
        <v>0.1639165553556749</v>
      </c>
      <c r="AI403" s="203">
        <f>AI380/AI325*PctPerUnit</f>
        <v>0.0</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1.0319014982999521</v>
      </c>
      <c r="AA405" s="203">
        <f>AA370/AA325*PctPerUnit</f>
        <v>0.8097923980026834</v>
      </c>
      <c r="AB405" s="203">
        <f>AB370/AB325*PctPerUnit</f>
        <v>0.6555860536556277</v>
      </c>
      <c r="AC405" s="203">
        <f>AC370/AC325*PctPerUnit</f>
        <v>0.5500063167515107</v>
      </c>
      <c r="AD405" s="203">
        <f>AD370/AD325*PctPerUnit</f>
        <v>0.022893205116015163</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4.333567731254088</v>
      </c>
      <c r="AA407" s="216">
        <f>SUM(AA402:AA405)</f>
        <v>3.022596896132964</v>
      </c>
      <c r="AB407" s="216">
        <f>SUM(AB402:AB405)</f>
        <v>1.8589812510251142</v>
      </c>
      <c r="AC407" s="216">
        <f>SUM(AC402:AC405)</f>
        <v>1.4704089539078138</v>
      </c>
      <c r="AD407" s="216">
        <f>SUM(AD402:AD405)</f>
        <v>1.0255161486982858</v>
      </c>
      <c r="AE407" s="216">
        <f>SUM(AE402:AE405)</f>
        <v>0.5755365609387888</v>
      </c>
      <c r="AF407" s="216">
        <f>SUM(AF402:AF405)</f>
        <v>0.3694948560960758</v>
      </c>
      <c r="AG407" s="216">
        <f>SUM(AG402:AG405)</f>
        <v>0.2756405621705247</v>
      </c>
      <c r="AH407" s="216">
        <f>SUM(AH402:AH405)</f>
        <v>0.34194432243627293</v>
      </c>
      <c r="AI407" s="216">
        <f>SUM(AI402:AI405)</f>
        <v>0.12799638312215209</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-12569855719822.156</v>
      </c>
      <c r="Z412" s="224">
        <f>Y412</f>
        <v>-12569855719822.156</v>
      </c>
      <c r="AA412" s="224">
        <f>Z412</f>
        <v>-12569855719822.156</v>
      </c>
      <c r="AB412" s="224">
        <f>AA412</f>
        <v>-12569855719822.156</v>
      </c>
      <c r="AC412" s="224">
        <f>AB412</f>
        <v>-12569855719822.156</v>
      </c>
      <c r="AD412" s="224">
        <f>AC412</f>
        <v>-12569855719822.156</v>
      </c>
      <c r="AE412" s="224">
        <f>AD412</f>
        <v>-12569855719822.156</v>
      </c>
      <c r="AF412" s="224">
        <f>AE412</f>
        <v>-12569855719822.156</v>
      </c>
      <c r="AG412" s="224">
        <f>AF412</f>
        <v>-12569855719822.156</v>
      </c>
      <c r="AH412" s="224">
        <f>AG412</f>
        <v>-12569855719822.156</v>
      </c>
      <c r="AI412" s="224">
        <f>AH412</f>
        <v>-12569855719822.156</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4.6061656611092445</v>
      </c>
      <c r="AA413" s="203">
        <f>IF(AA$412=0,0,AA305*AA331/AA$412*PctPerUnit)</f>
        <v>5.264096735970368</v>
      </c>
      <c r="AB413" s="203">
        <f>IF(AB$412=0,0,AB305*AB331/AB$412*PctPerUnit)</f>
        <v>7.333302522541196</v>
      </c>
      <c r="AC413" s="203">
        <f>IF(AC$412=0,0,AC305*AC331/AC$412*PctPerUnit)</f>
        <v>7.347528822097331</v>
      </c>
      <c r="AD413" s="203">
        <f>IF(AD$412=0,0,AD305*AD331/AD$412*PctPerUnit)</f>
        <v>7.805863267092669</v>
      </c>
      <c r="AE413" s="203">
        <f>IF(AE$412=0,0,AE305*AE331/AE$412*PctPerUnit)</f>
        <v>9.098796581610294</v>
      </c>
      <c r="AF413" s="203">
        <f>IF(AF$412=0,0,AF305*AF331/AF$412*PctPerUnit)</f>
        <v>10.85143451503888</v>
      </c>
      <c r="AG413" s="203">
        <f>IF(AG$412=0,0,AG305*AG331/AG$412*PctPerUnit)</f>
        <v>13.422695476233008</v>
      </c>
      <c r="AH413" s="203">
        <f>IF(AH$412=0,0,AH305*AH331/AH$412*PctPerUnit)</f>
        <v>14.18475972411915</v>
      </c>
      <c r="AI413" s="203">
        <f>IF(AI$412=0,0,AI305*AI331/AI$412*PctPerUnit)</f>
        <v>20.08535669418787</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-6305757336707.3125</v>
      </c>
      <c r="Z414" s="224">
        <f>Y414</f>
        <v>-6305757336707.3125</v>
      </c>
      <c r="AA414" s="224">
        <f>Z414</f>
        <v>-6305757336707.3125</v>
      </c>
      <c r="AB414" s="224">
        <f>AA414</f>
        <v>-6305757336707.3125</v>
      </c>
      <c r="AC414" s="224">
        <f>AB414</f>
        <v>-6305757336707.3125</v>
      </c>
      <c r="AD414" s="224">
        <f>AC414</f>
        <v>-6305757336707.3125</v>
      </c>
      <c r="AE414" s="224">
        <f>AD414</f>
        <v>-6305757336707.3125</v>
      </c>
      <c r="AF414" s="224">
        <f>AE414</f>
        <v>-6305757336707.3125</v>
      </c>
      <c r="AG414" s="224">
        <f>AF414</f>
        <v>-6305757336707.3125</v>
      </c>
      <c r="AH414" s="224">
        <f>AG414</f>
        <v>-6305757336707.3125</v>
      </c>
      <c r="AI414" s="224">
        <f>AH414</f>
        <v>-6305757336707.3125</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4.4281661009389985</v>
      </c>
      <c r="AA415" s="203">
        <f>IF(AA$414=0,0,AA302*AA328/AA$414*PctPerUnit)</f>
        <v>5.32033104195974</v>
      </c>
      <c r="AB415" s="203">
        <f>IF(AB$414=0,0,AB302*AB328/AB$414*PctPerUnit)</f>
        <v>6.358206711967998</v>
      </c>
      <c r="AC415" s="203">
        <f>IF(AC$414=0,0,AC302*AC328/AC$414*PctPerUnit)</f>
        <v>6.693319298491231</v>
      </c>
      <c r="AD415" s="203">
        <f>IF(AD$414=0,0,AD302*AD328/AD$414*PctPerUnit)</f>
        <v>8.899620252949479</v>
      </c>
      <c r="AE415" s="203">
        <f>IF(AE$414=0,0,AE302*AE328/AE$414*PctPerUnit)</f>
        <v>8.651599155585485</v>
      </c>
      <c r="AF415" s="203">
        <f>IF(AF$414=0,0,AF302*AF328/AF$414*PctPerUnit)</f>
        <v>10.606519564478019</v>
      </c>
      <c r="AG415" s="203">
        <f>IF(AG$414=0,0,AG302*AG328/AG$414*PctPerUnit)</f>
        <v>11.644298654993646</v>
      </c>
      <c r="AH415" s="203">
        <f>IF(AH$414=0,0,AH302*AH328/AH$414*PctPerUnit)</f>
        <v>14.523107066737756</v>
      </c>
      <c r="AI415" s="203">
        <f>IF(AI$414=0,0,AI302*AI328/AI$414*PctPerUnit)</f>
        <v>22.874832151897653</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-5941886986774.714</v>
      </c>
      <c r="Z416" s="224">
        <f>Y416</f>
        <v>-5941886986774.714</v>
      </c>
      <c r="AA416" s="224">
        <f>Z416</f>
        <v>-5941886986774.714</v>
      </c>
      <c r="AB416" s="224">
        <f>AA416</f>
        <v>-5941886986774.714</v>
      </c>
      <c r="AC416" s="224">
        <f>AB416</f>
        <v>-5941886986774.714</v>
      </c>
      <c r="AD416" s="224">
        <f>AC416</f>
        <v>-5941886986774.714</v>
      </c>
      <c r="AE416" s="224">
        <f>AD416</f>
        <v>-5941886986774.714</v>
      </c>
      <c r="AF416" s="224">
        <f>AE416</f>
        <v>-5941886986774.714</v>
      </c>
      <c r="AG416" s="224">
        <f>AF416</f>
        <v>-5941886986774.714</v>
      </c>
      <c r="AH416" s="224">
        <f>AG416</f>
        <v>-5941886986774.714</v>
      </c>
      <c r="AI416" s="224">
        <f>AH416</f>
        <v>-5941886986774.714</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5.275304760454609</v>
      </c>
      <c r="AA417" s="203">
        <f>IF(AA$416=0,0,AA303*AA329/AA$416*PctPerUnit)</f>
        <v>5.662114768194802</v>
      </c>
      <c r="AB417" s="203">
        <f>IF(AB$416=0,0,AB303*AB329/AB$416*PctPerUnit)</f>
        <v>6.820802609856054</v>
      </c>
      <c r="AC417" s="203">
        <f>IF(AC$416=0,0,AC303*AC329/AC$416*PctPerUnit)</f>
        <v>7.393206739126801</v>
      </c>
      <c r="AD417" s="203">
        <f>IF(AD$416=0,0,AD303*AD329/AD$416*PctPerUnit)</f>
        <v>8.013175143843988</v>
      </c>
      <c r="AE417" s="203">
        <f>IF(AE$416=0,0,AE303*AE329/AE$416*PctPerUnit)</f>
        <v>9.149747723911858</v>
      </c>
      <c r="AF417" s="203">
        <f>IF(AF$416=0,0,AF303*AF329/AF$416*PctPerUnit)</f>
        <v>10.637162639141572</v>
      </c>
      <c r="AG417" s="203">
        <f>IF(AG$416=0,0,AG303*AG329/AG$416*PctPerUnit)</f>
        <v>11.471267980948127</v>
      </c>
      <c r="AH417" s="203">
        <f>IF(AH$416=0,0,AH303*AH329/AH$416*PctPerUnit)</f>
        <v>13.135767760672753</v>
      </c>
      <c r="AI417" s="203">
        <f>IF(AI$416=0,0,AI303*AI329/AI$416*PctPerUnit)</f>
        <v>22.441449873849447</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347604223750.0758</v>
      </c>
      <c r="N420" s="218">
        <f>N331*(1+N305/PctPerUnit)</f>
        <v>435211028821.8011</v>
      </c>
      <c r="O420" s="218">
        <f>O331*(1+O305/PctPerUnit)</f>
        <v>611217278193.0446</v>
      </c>
      <c r="P420" s="218">
        <f>P331*(1+P305/PctPerUnit)</f>
        <v>655357444410.5134</v>
      </c>
      <c r="Q420" s="218">
        <f>Q331*(1+Q305/PctPerUnit)</f>
        <v>705152307297.339</v>
      </c>
      <c r="R420" s="218">
        <f>R331*(1+R305/PctPerUnit)</f>
        <v>824159892463.1051</v>
      </c>
      <c r="S420" s="218">
        <f>S331*(1+S305/PctPerUnit)</f>
        <v>961869164245.437</v>
      </c>
      <c r="T420" s="218">
        <f>T331*(1+T305/PctPerUnit)</f>
        <v>1155257263141.3003</v>
      </c>
      <c r="U420" s="218">
        <f>U331*(1+U305/PctPerUnit)</f>
        <v>1263383731192.2397</v>
      </c>
      <c r="V420" s="218">
        <f>V331*(1+V305/PctPerUnit)</f>
        <v>1695909796282.2302</v>
      </c>
      <c r="W420" s="207" t="str">
        <f>IF(X$5=K$5,SUM(Y420:AI420)-SUM(L420:V420),"")</f>
        <v/>
      </c>
      <c r="X420" s="9" t="str">
        <f>LOWER(CtryCode)&amp;".distn."&amp;$A420&amp;IF($B420="","","."&amp;$B420)&amp;IF($C420="","",".dec."&amp;$C420)&amp;"."&amp;X$5</f>
        <v>egy.distn.postx.dec.ove.2</v>
      </c>
      <c r="Z420" s="225">
        <f>DPOST(Z331,Z305)</f>
        <v>341814339971.90155</v>
      </c>
      <c r="AA420" s="225">
        <f>DPOST(AA331,AA305)</f>
        <v>428594135175.16766</v>
      </c>
      <c r="AB420" s="225">
        <f>DPOST(AB331,AB305)</f>
        <v>601999422727.2295</v>
      </c>
      <c r="AC420" s="225">
        <f>DPOST(AC331,AC305)</f>
        <v>646121706691.4136</v>
      </c>
      <c r="AD420" s="225">
        <f>DPOST(AD331,AD305)</f>
        <v>695340449793.7375</v>
      </c>
      <c r="AE420" s="225">
        <f>DPOST(AE331,AE305)</f>
        <v>812722836437.6199</v>
      </c>
      <c r="AF420" s="225">
        <f>DPOST(AF331,AF305)</f>
        <v>948229067624.7233</v>
      </c>
      <c r="AG420" s="225">
        <f>DPOST(AG331,AG305)</f>
        <v>1138385128590.5645</v>
      </c>
      <c r="AH420" s="225">
        <f>DPOST(AH331,AH305)</f>
        <v>1245553692876.9875</v>
      </c>
      <c r="AI420" s="225">
        <f>DPOST(AI331,AI305)</f>
        <v>1670662792709.5195</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347604223750.0758</v>
      </c>
      <c r="N421" s="218">
        <f>N331*(1+N447/PctPerUnit)</f>
        <v>435211028821.8011</v>
      </c>
      <c r="O421" s="218">
        <f>O331*(1+O447/PctPerUnit)</f>
        <v>611217278193.0446</v>
      </c>
      <c r="P421" s="218">
        <f>P331*(1+P447/PctPerUnit)</f>
        <v>655357444410.5134</v>
      </c>
      <c r="Q421" s="218">
        <f>Q331*(1+Q447/PctPerUnit)</f>
        <v>705152307297.339</v>
      </c>
      <c r="R421" s="218">
        <f>R331*(1+R447/PctPerUnit)</f>
        <v>824159892463.1051</v>
      </c>
      <c r="S421" s="218">
        <f>S331*(1+S447/PctPerUnit)</f>
        <v>961869164245.437</v>
      </c>
      <c r="T421" s="218">
        <f>T331*(1+T447/PctPerUnit)</f>
        <v>1155257263141.3003</v>
      </c>
      <c r="U421" s="218">
        <f>U331*(1+U447/PctPerUnit)</f>
        <v>1263383731192.2397</v>
      </c>
      <c r="V421" s="218">
        <f>V331*(1+V447/PctPerUnit)</f>
        <v>1695909796282.2302</v>
      </c>
      <c r="W421" s="207" t="str">
        <f>IF(X$5=K$5,SUM(Y421:AI421)-SUM(L421:V421),"")</f>
        <v/>
      </c>
      <c r="X421" s="9" t="str">
        <f>LOWER(CtryCode)&amp;".distn."&amp;$A421&amp;IF($B421="","","."&amp;$B421)&amp;IF($C421="","",".dec."&amp;$C421)&amp;"."&amp;X$5</f>
        <v>egy.distn.posti.dec.ove.2</v>
      </c>
      <c r="Z421" s="225">
        <f>DPOST(Z331,Z447)</f>
        <v>356878004444.81116</v>
      </c>
      <c r="AA421" s="225">
        <f>DPOST(AA331,AA447)</f>
        <v>441748810223.9638</v>
      </c>
      <c r="AB421" s="225">
        <f>DPOST(AB331,AB447)</f>
        <v>613361837331.8641</v>
      </c>
      <c r="AC421" s="225">
        <f>DPOST(AC331,AC447)</f>
        <v>655758141234.1272</v>
      </c>
      <c r="AD421" s="225">
        <f>DPOST(AD331,AD447)</f>
        <v>702571900577.9904</v>
      </c>
      <c r="AE421" s="225">
        <f>DPOST(AE331,AE447)</f>
        <v>817466177939.3389</v>
      </c>
      <c r="AF421" s="225">
        <f>DPOST(AF331,AF447)</f>
        <v>951783124708.9845</v>
      </c>
      <c r="AG421" s="225">
        <f>DPOST(AG331,AG447)</f>
        <v>1141569486205.203</v>
      </c>
      <c r="AH421" s="225">
        <f>DPOST(AH331,AH447)</f>
        <v>1249873761816.383</v>
      </c>
      <c r="AI421" s="225">
        <f>DPOST(AI331,AI447)</f>
        <v>1672833495909.7751</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0.2537623871181127</v>
      </c>
      <c r="M422" s="60">
        <f>L422</f>
        <v>0.2537623871181127</v>
      </c>
      <c r="N422" s="60">
        <f>M422</f>
        <v>0.2537623871181127</v>
      </c>
      <c r="O422" s="60">
        <f>N422</f>
        <v>0.2537623871181127</v>
      </c>
      <c r="P422" s="60">
        <f>O422</f>
        <v>0.2537623871181127</v>
      </c>
      <c r="Q422" s="60">
        <f>P422</f>
        <v>0.2537623871181127</v>
      </c>
      <c r="R422" s="60">
        <f>Q422</f>
        <v>0.2537623871181127</v>
      </c>
      <c r="S422" s="60">
        <f>R422</f>
        <v>0.2537623871181127</v>
      </c>
      <c r="T422" s="60">
        <f>S422</f>
        <v>0.2537623871181127</v>
      </c>
      <c r="U422" s="60">
        <f>T422</f>
        <v>0.2537623871181127</v>
      </c>
      <c r="V422" s="60">
        <f>U422</f>
        <v>0.2537623871181127</v>
      </c>
      <c r="W422" s="207" t="str">
        <f>IF(X$5=K$5,SUM(Y422:AI422)-SUM(L422:V422),"")</f>
        <v/>
      </c>
      <c r="X422" s="9" t="str">
        <f>LOWER(CtryCode)&amp;".distn."&amp;$A422&amp;IF($B422="","","."&amp;$B422)&amp;IF($C422="","",".dec."&amp;$C422)&amp;"."&amp;X$5</f>
        <v>egy.distn.gini.g0.dec.ove.2</v>
      </c>
      <c r="Y422" s="118">
        <f>DGINI(Z331:AI331,DGiniW)</f>
        <v>0.2537623871181127</v>
      </c>
      <c r="Z422" s="60">
        <f>Y422</f>
        <v>0.2537623871181127</v>
      </c>
      <c r="AA422" s="60">
        <f>Z422</f>
        <v>0.2537623871181127</v>
      </c>
      <c r="AB422" s="60">
        <f>AA422</f>
        <v>0.2537623871181127</v>
      </c>
      <c r="AC422" s="60">
        <f>AB422</f>
        <v>0.2537623871181127</v>
      </c>
      <c r="AD422" s="60">
        <f>AC422</f>
        <v>0.2537623871181127</v>
      </c>
      <c r="AE422" s="60">
        <f>AD422</f>
        <v>0.2537623871181127</v>
      </c>
      <c r="AF422" s="60">
        <f>AE422</f>
        <v>0.2537623871181127</v>
      </c>
      <c r="AG422" s="60">
        <f>AF422</f>
        <v>0.2537623871181127</v>
      </c>
      <c r="AH422" s="60">
        <f>AG422</f>
        <v>0.2537623871181127</v>
      </c>
      <c r="AI422" s="60">
        <f>AH422</f>
        <v>0.2537623871181127</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0.2537623871181127</v>
      </c>
      <c r="M423" s="60">
        <f>L423</f>
        <v>0.2537623871181127</v>
      </c>
      <c r="N423" s="60">
        <f>M423</f>
        <v>0.2537623871181127</v>
      </c>
      <c r="O423" s="60">
        <f>N423</f>
        <v>0.2537623871181127</v>
      </c>
      <c r="P423" s="60">
        <f>O423</f>
        <v>0.2537623871181127</v>
      </c>
      <c r="Q423" s="60">
        <f>P423</f>
        <v>0.2537623871181127</v>
      </c>
      <c r="R423" s="60">
        <f>Q423</f>
        <v>0.2537623871181127</v>
      </c>
      <c r="S423" s="60">
        <f>R423</f>
        <v>0.2537623871181127</v>
      </c>
      <c r="T423" s="60">
        <f>S423</f>
        <v>0.2537623871181127</v>
      </c>
      <c r="U423" s="60">
        <f>T423</f>
        <v>0.2537623871181127</v>
      </c>
      <c r="V423" s="60">
        <f>U423</f>
        <v>0.2537623871181127</v>
      </c>
      <c r="W423" s="207" t="str">
        <f>IF(X$5=K$5,SUM(Y423:AI423)-SUM(L423:V423),"")</f>
        <v/>
      </c>
      <c r="X423" s="9" t="str">
        <f>LOWER(CtryCode)&amp;".distn."&amp;$A423&amp;IF($B423="","","."&amp;$B423)&amp;IF($C423="","",".dec."&amp;$C423)&amp;"."&amp;X$5</f>
        <v>egy.distn.gini.gx.dec.ove.2</v>
      </c>
      <c r="Y423" s="118">
        <f>DGINI(Z420:AI420,DGiniW)</f>
        <v>0.25384909777202735</v>
      </c>
      <c r="Z423" s="60">
        <f>Y423</f>
        <v>0.25384909777202735</v>
      </c>
      <c r="AA423" s="60">
        <f>Z423</f>
        <v>0.25384909777202735</v>
      </c>
      <c r="AB423" s="60">
        <f>AA423</f>
        <v>0.25384909777202735</v>
      </c>
      <c r="AC423" s="60">
        <f>AB423</f>
        <v>0.25384909777202735</v>
      </c>
      <c r="AD423" s="60">
        <f>AC423</f>
        <v>0.25384909777202735</v>
      </c>
      <c r="AE423" s="60">
        <f>AD423</f>
        <v>0.25384909777202735</v>
      </c>
      <c r="AF423" s="60">
        <f>AE423</f>
        <v>0.25384909777202735</v>
      </c>
      <c r="AG423" s="60">
        <f>AF423</f>
        <v>0.25384909777202735</v>
      </c>
      <c r="AH423" s="60">
        <f>AG423</f>
        <v>0.25384909777202735</v>
      </c>
      <c r="AI423" s="60">
        <f>AH423</f>
        <v>0.25384909777202735</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0.2537623871181127</v>
      </c>
      <c r="M424" s="60">
        <f>L424</f>
        <v>0.2537623871181127</v>
      </c>
      <c r="N424" s="60">
        <f>M424</f>
        <v>0.2537623871181127</v>
      </c>
      <c r="O424" s="60">
        <f>N424</f>
        <v>0.2537623871181127</v>
      </c>
      <c r="P424" s="60">
        <f>O424</f>
        <v>0.2537623871181127</v>
      </c>
      <c r="Q424" s="60">
        <f>P424</f>
        <v>0.2537623871181127</v>
      </c>
      <c r="R424" s="60">
        <f>Q424</f>
        <v>0.2537623871181127</v>
      </c>
      <c r="S424" s="60">
        <f>R424</f>
        <v>0.2537623871181127</v>
      </c>
      <c r="T424" s="60">
        <f>S424</f>
        <v>0.2537623871181127</v>
      </c>
      <c r="U424" s="60">
        <f>T424</f>
        <v>0.2537623871181127</v>
      </c>
      <c r="V424" s="60">
        <f>U424</f>
        <v>0.2537623871181127</v>
      </c>
      <c r="W424" s="207" t="str">
        <f>IF(X$5=K$5,SUM(Y424:AI424)-SUM(L424:V424),"")</f>
        <v/>
      </c>
      <c r="X424" s="9" t="str">
        <f>LOWER(CtryCode)&amp;".distn."&amp;$A424&amp;IF($B424="","","."&amp;$B424)&amp;IF($C424="","",".dec."&amp;$C424)&amp;"."&amp;X$5</f>
        <v>egy.distn.gini.gi.dec.ove.2</v>
      </c>
      <c r="Y424" s="118">
        <f>DGINI(Z421:AI421,DGiniW)</f>
        <v>0.2488670674508503</v>
      </c>
      <c r="Z424" s="60">
        <f>Y424</f>
        <v>0.2488670674508503</v>
      </c>
      <c r="AA424" s="60">
        <f>Z424</f>
        <v>0.2488670674508503</v>
      </c>
      <c r="AB424" s="60">
        <f>AA424</f>
        <v>0.2488670674508503</v>
      </c>
      <c r="AC424" s="60">
        <f>AB424</f>
        <v>0.2488670674508503</v>
      </c>
      <c r="AD424" s="60">
        <f>AC424</f>
        <v>0.2488670674508503</v>
      </c>
      <c r="AE424" s="60">
        <f>AD424</f>
        <v>0.2488670674508503</v>
      </c>
      <c r="AF424" s="60">
        <f>AE424</f>
        <v>0.2488670674508503</v>
      </c>
      <c r="AG424" s="60">
        <f>AF424</f>
        <v>0.2488670674508503</v>
      </c>
      <c r="AH424" s="60">
        <f>AG424</f>
        <v>0.2488670674508503</v>
      </c>
      <c r="AI424" s="60">
        <f>AH424</f>
        <v>0.2488670674508503</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243269189134.69867</v>
      </c>
      <c r="O425" s="218">
        <f>O328*(1+O302/PctPerUnit)</f>
        <v>284849198869.73956</v>
      </c>
      <c r="P425" s="218">
        <f>P328*(1+P302/PctPerUnit)</f>
        <v>310498547778.4625</v>
      </c>
      <c r="Q425" s="218">
        <f>Q328*(1+Q302/PctPerUnit)</f>
        <v>420023235753.0785</v>
      </c>
      <c r="R425" s="218">
        <f>R328*(1+R302/PctPerUnit)</f>
        <v>407455409984.98676</v>
      </c>
      <c r="S425" s="218">
        <f>S328*(1+S302/PctPerUnit)</f>
        <v>468753882092.82556</v>
      </c>
      <c r="T425" s="218">
        <f>T328*(1+T302/PctPerUnit)</f>
        <v>545578732824.25726</v>
      </c>
      <c r="U425" s="218">
        <f>U328*(1+U302/PctPerUnit)</f>
        <v>653956368327.6937</v>
      </c>
      <c r="V425" s="218">
        <f>V328*(1+V302/PctPerUnit)</f>
        <v>1014038474031.4926</v>
      </c>
      <c r="W425" s="207" t="str">
        <f>IF(X$5=K$5,SUM(Y425:AI425)-SUM(L425:V425),"")</f>
        <v/>
      </c>
      <c r="X425" s="9" t="str">
        <f>LOWER(CtryCode)&amp;".distn."&amp;$A425&amp;IF($B425="","","."&amp;$B425)&amp;IF($C425="","",".dec."&amp;$C425)&amp;"."&amp;X$5</f>
        <v>egy.distn.postx.dec.urb.2</v>
      </c>
      <c r="Z425" s="225">
        <f>DPOST(Z328,Z302)</f>
        <v>176313025361.96692</v>
      </c>
      <c r="AA425" s="225">
        <f>DPOST(AA328,AA302)</f>
        <v>239914317484.54373</v>
      </c>
      <c r="AB425" s="225">
        <f>DPOST(AB328,AB302)</f>
        <v>280839868007.5102</v>
      </c>
      <c r="AC425" s="225">
        <f>DPOST(AC328,AC302)</f>
        <v>306277903051.12396</v>
      </c>
      <c r="AD425" s="225">
        <f>DPOST(AD328,AD302)</f>
        <v>414411351182.684</v>
      </c>
      <c r="AE425" s="225">
        <f>DPOST(AE328,AE302)</f>
        <v>401999921500.0283</v>
      </c>
      <c r="AF425" s="225">
        <f>DPOST(AF328,AF302)</f>
        <v>462065668236.7619</v>
      </c>
      <c r="AG425" s="225">
        <f>DPOST(AG328,AG302)</f>
        <v>538236120656.8035</v>
      </c>
      <c r="AH425" s="225">
        <f>DPOST(AH328,AH302)</f>
        <v>644798449433.907</v>
      </c>
      <c r="AI425" s="225">
        <f>DPOST(AI328,AI302)</f>
        <v>999614159964.7148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243269189134.69867</v>
      </c>
      <c r="O426" s="218">
        <f>O328*(1+O444/PctPerUnit)</f>
        <v>284849198869.73956</v>
      </c>
      <c r="P426" s="218">
        <f>P328*(1+P444/PctPerUnit)</f>
        <v>310498547778.4625</v>
      </c>
      <c r="Q426" s="218">
        <f>Q328*(1+Q444/PctPerUnit)</f>
        <v>420023235753.0785</v>
      </c>
      <c r="R426" s="218">
        <f>R328*(1+R444/PctPerUnit)</f>
        <v>407455409984.98676</v>
      </c>
      <c r="S426" s="218">
        <f>S328*(1+S444/PctPerUnit)</f>
        <v>468753882092.82556</v>
      </c>
      <c r="T426" s="218">
        <f>T328*(1+T444/PctPerUnit)</f>
        <v>545578732824.25726</v>
      </c>
      <c r="U426" s="218">
        <f>U328*(1+U444/PctPerUnit)</f>
        <v>653956368327.6937</v>
      </c>
      <c r="V426" s="218">
        <f>V328*(1+V444/PctPerUnit)</f>
        <v>1014038474031.4926</v>
      </c>
      <c r="W426" s="207" t="str">
        <f>IF(X$5=K$5,SUM(Y426:AI426)-SUM(L426:V426),"")</f>
        <v/>
      </c>
      <c r="X426" s="9" t="str">
        <f>LOWER(CtryCode)&amp;".distn."&amp;$A426&amp;IF($B426="","","."&amp;$B426)&amp;IF($C426="","",".dec."&amp;$C426)&amp;"."&amp;X$5</f>
        <v>egy.distn.posti.dec.urb.2</v>
      </c>
      <c r="Z426" s="225">
        <f>DPOST(Z328,Z444)</f>
        <v>181303938371.46667</v>
      </c>
      <c r="AA426" s="225">
        <f>DPOST(AA328,AA444)</f>
        <v>243748536566.41098</v>
      </c>
      <c r="AB426" s="225">
        <f>DPOST(AB328,AB444)</f>
        <v>283069647531.651</v>
      </c>
      <c r="AC426" s="225">
        <f>DPOST(AC328,AC444)</f>
        <v>310408742704.1086</v>
      </c>
      <c r="AD426" s="225">
        <f>DPOST(AD328,AD444)</f>
        <v>415801350467.30536</v>
      </c>
      <c r="AE426" s="225">
        <f>DPOST(AE328,AE444)</f>
        <v>404235427419.8058</v>
      </c>
      <c r="AF426" s="225">
        <f>DPOST(AF328,AF444)</f>
        <v>463567830755.24054</v>
      </c>
      <c r="AG426" s="225">
        <f>DPOST(AG328,AG444)</f>
        <v>539371440323.7742</v>
      </c>
      <c r="AH426" s="225">
        <f>DPOST(AH328,AH444)</f>
        <v>645559770998.9784</v>
      </c>
      <c r="AI426" s="225">
        <f>DPOST(AI328,AI444)</f>
        <v>1000765032644.3953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0.27127438921118974</v>
      </c>
      <c r="Z428" s="60">
        <f>Y428</f>
        <v>0.27127438921118974</v>
      </c>
      <c r="AA428" s="60">
        <f>Z428</f>
        <v>0.27127438921118974</v>
      </c>
      <c r="AB428" s="60">
        <f>AA428</f>
        <v>0.27127438921118974</v>
      </c>
      <c r="AC428" s="60">
        <f>AB428</f>
        <v>0.27127438921118974</v>
      </c>
      <c r="AD428" s="60">
        <f>AC428</f>
        <v>0.27127438921118974</v>
      </c>
      <c r="AE428" s="60">
        <f>AD428</f>
        <v>0.27127438921118974</v>
      </c>
      <c r="AF428" s="60">
        <f>AE428</f>
        <v>0.27127438921118974</v>
      </c>
      <c r="AG428" s="60">
        <f>AF428</f>
        <v>0.27127438921118974</v>
      </c>
      <c r="AH428" s="60">
        <f>AG428</f>
        <v>0.27127438921118974</v>
      </c>
      <c r="AI428" s="60">
        <f>AH428</f>
        <v>0.27127438921118974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0.2683458809836182</v>
      </c>
      <c r="Z429" s="60">
        <f>Y429</f>
        <v>0.2683458809836182</v>
      </c>
      <c r="AA429" s="60">
        <f>Z429</f>
        <v>0.2683458809836182</v>
      </c>
      <c r="AB429" s="60">
        <f>AA429</f>
        <v>0.2683458809836182</v>
      </c>
      <c r="AC429" s="60">
        <f>AB429</f>
        <v>0.2683458809836182</v>
      </c>
      <c r="AD429" s="60">
        <f>AC429</f>
        <v>0.2683458809836182</v>
      </c>
      <c r="AE429" s="60">
        <f>AD429</f>
        <v>0.2683458809836182</v>
      </c>
      <c r="AF429" s="60">
        <f>AE429</f>
        <v>0.2683458809836182</v>
      </c>
      <c r="AG429" s="60">
        <f>AF429</f>
        <v>0.2683458809836182</v>
      </c>
      <c r="AH429" s="60">
        <f>AG429</f>
        <v>0.2683458809836182</v>
      </c>
      <c r="AI429" s="60">
        <f>AH429</f>
        <v>0.2683458809836182</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182412947964.83926</v>
      </c>
      <c r="N430" s="218">
        <f>N329*(1+N303/PctPerUnit)</f>
        <v>217671969195.48755</v>
      </c>
      <c r="O430" s="218">
        <f>O329*(1+O303/PctPerUnit)</f>
        <v>280277023438.82465</v>
      </c>
      <c r="P430" s="218">
        <f>P329*(1+P303/PctPerUnit)</f>
        <v>296239560503.04456</v>
      </c>
      <c r="Q430" s="218">
        <f>Q329*(1+Q303/PctPerUnit)</f>
        <v>334618902529.57587</v>
      </c>
      <c r="R430" s="218">
        <f>R329*(1+R303/PctPerUnit)</f>
        <v>385889668631.5192</v>
      </c>
      <c r="S430" s="218">
        <f>S329*(1+S303/PctPerUnit)</f>
        <v>462943413890.8613</v>
      </c>
      <c r="T430" s="218">
        <f>T329*(1+T303/PctPerUnit)</f>
        <v>476245702558.2531</v>
      </c>
      <c r="U430" s="218">
        <f>U329*(1+U303/PctPerUnit)</f>
        <v>531211579783.11993</v>
      </c>
      <c r="V430" s="218">
        <f>V329*(1+V303/PctPerUnit)</f>
        <v>883929403281.1234</v>
      </c>
      <c r="W430" s="207" t="str">
        <f>IF(X$5=K$5,SUM(Y430:AI430)-SUM(L430:V430),"")</f>
        <v/>
      </c>
      <c r="X430" s="9" t="str">
        <f>LOWER(CtryCode)&amp;".distn."&amp;$A430&amp;IF($B430="","","."&amp;$B430)&amp;IF($C430="","",".dec."&amp;$C430)&amp;"."&amp;X$5</f>
        <v>egy.distn.postx.dec.rur.2</v>
      </c>
      <c r="Z430" s="225">
        <f>DPOST(Z329,Z303)</f>
        <v>179278421494.0977</v>
      </c>
      <c r="AA430" s="225">
        <f>DPOST(AA329,AA303)</f>
        <v>214307604589.6114</v>
      </c>
      <c r="AB430" s="225">
        <f>DPOST(AB329,AB303)</f>
        <v>276224179612.13837</v>
      </c>
      <c r="AC430" s="225">
        <f>DPOST(AC329,AC303)</f>
        <v>291846600611.6693</v>
      </c>
      <c r="AD430" s="225">
        <f>DPOST(AD329,AD303)</f>
        <v>329857564418.58057</v>
      </c>
      <c r="AE430" s="225">
        <f>DPOST(AE329,AE303)</f>
        <v>380452991938.2209</v>
      </c>
      <c r="AF430" s="225">
        <f>DPOST(AF329,AF303)</f>
        <v>456622932064.6892</v>
      </c>
      <c r="AG430" s="225">
        <f>DPOST(AG329,AG303)</f>
        <v>469429604764.47296</v>
      </c>
      <c r="AH430" s="225">
        <f>DPOST(AH329,AH303)</f>
        <v>523406455031.2763</v>
      </c>
      <c r="AI430" s="225">
        <f>DPOST(AI329,AI303)</f>
        <v>870594947384.1451</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182412947964.83926</v>
      </c>
      <c r="N431" s="218">
        <f>N329*(1+N445/PctPerUnit)</f>
        <v>217671969195.48755</v>
      </c>
      <c r="O431" s="218">
        <f>O329*(1+O445/PctPerUnit)</f>
        <v>280277023438.82465</v>
      </c>
      <c r="P431" s="218">
        <f>P329*(1+P445/PctPerUnit)</f>
        <v>296239560503.04456</v>
      </c>
      <c r="Q431" s="218">
        <f>Q329*(1+Q445/PctPerUnit)</f>
        <v>334618902529.57587</v>
      </c>
      <c r="R431" s="218">
        <f>R329*(1+R445/PctPerUnit)</f>
        <v>385889668631.5192</v>
      </c>
      <c r="S431" s="218">
        <f>S329*(1+S445/PctPerUnit)</f>
        <v>462943413890.8613</v>
      </c>
      <c r="T431" s="218">
        <f>T329*(1+T445/PctPerUnit)</f>
        <v>476245702558.2531</v>
      </c>
      <c r="U431" s="218">
        <f>U329*(1+U445/PctPerUnit)</f>
        <v>531211579783.11993</v>
      </c>
      <c r="V431" s="218">
        <f>V329*(1+V445/PctPerUnit)</f>
        <v>883929403281.1234</v>
      </c>
      <c r="W431" s="207" t="str">
        <f>IF(X$5=K$5,SUM(Y431:AI431)-SUM(L431:V431),"")</f>
        <v/>
      </c>
      <c r="X431" s="9" t="str">
        <f>LOWER(CtryCode)&amp;".distn."&amp;$A431&amp;IF($B431="","","."&amp;$B431)&amp;IF($C431="","",".dec."&amp;$C431)&amp;"."&amp;X$5</f>
        <v>egy.distn.posti.dec.rur.2</v>
      </c>
      <c r="Z431" s="225">
        <f>DPOST(Z329,Z445)</f>
        <v>188497350986.42346</v>
      </c>
      <c r="AA431" s="225">
        <f>DPOST(AA329,AA445)</f>
        <v>222707466185.58005</v>
      </c>
      <c r="AB431" s="225">
        <f>DPOST(AB329,AB445)</f>
        <v>284351487143.32263</v>
      </c>
      <c r="AC431" s="225">
        <f>DPOST(AC329,AC445)</f>
        <v>297643363107.98724</v>
      </c>
      <c r="AD431" s="225">
        <f>DPOST(AD329,AD445)</f>
        <v>333382380162.1294</v>
      </c>
      <c r="AE431" s="225">
        <f>DPOST(AE329,AE445)</f>
        <v>385028066649.137</v>
      </c>
      <c r="AF431" s="225">
        <f>DPOST(AF329,AF445)</f>
        <v>460596991865.9521</v>
      </c>
      <c r="AG431" s="225">
        <f>DPOST(AG329,AG445)</f>
        <v>473732657369.02673</v>
      </c>
      <c r="AH431" s="225">
        <f>DPOST(AH329,AH445)</f>
        <v>527839077709.2901</v>
      </c>
      <c r="AI431" s="225">
        <f>DPOST(AI329,AI445)</f>
        <v>876376187988.0375</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0.2504577510062236</v>
      </c>
      <c r="Z433" s="60">
        <f>Y433</f>
        <v>0.2504577510062236</v>
      </c>
      <c r="AA433" s="60">
        <f>Z433</f>
        <v>0.2504577510062236</v>
      </c>
      <c r="AB433" s="60">
        <f>AA433</f>
        <v>0.2504577510062236</v>
      </c>
      <c r="AC433" s="60">
        <f>AB433</f>
        <v>0.2504577510062236</v>
      </c>
      <c r="AD433" s="60">
        <f>AC433</f>
        <v>0.2504577510062236</v>
      </c>
      <c r="AE433" s="60">
        <f>AD433</f>
        <v>0.2504577510062236</v>
      </c>
      <c r="AF433" s="60">
        <f>AE433</f>
        <v>0.2504577510062236</v>
      </c>
      <c r="AG433" s="60">
        <f>AF433</f>
        <v>0.2504577510062236</v>
      </c>
      <c r="AH433" s="60">
        <f>AG433</f>
        <v>0.2504577510062236</v>
      </c>
      <c r="AI433" s="60">
        <f>AH433</f>
        <v>0.2504577510062236</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0.24487734026740549</v>
      </c>
      <c r="Z434" s="60">
        <f>Y434</f>
        <v>0.24487734026740549</v>
      </c>
      <c r="AA434" s="60">
        <f>Z434</f>
        <v>0.24487734026740549</v>
      </c>
      <c r="AB434" s="60">
        <f>AA434</f>
        <v>0.24487734026740549</v>
      </c>
      <c r="AC434" s="60">
        <f>AB434</f>
        <v>0.24487734026740549</v>
      </c>
      <c r="AD434" s="60">
        <f>AC434</f>
        <v>0.24487734026740549</v>
      </c>
      <c r="AE434" s="60">
        <f>AD434</f>
        <v>0.24487734026740549</v>
      </c>
      <c r="AF434" s="60">
        <f>AE434</f>
        <v>0.24487734026740549</v>
      </c>
      <c r="AG434" s="60">
        <f>AF434</f>
        <v>0.24487734026740549</v>
      </c>
      <c r="AH434" s="60">
        <f>AG434</f>
        <v>0.24487734026740549</v>
      </c>
      <c r="AI434" s="60">
        <f>AH434</f>
        <v>0.24487734026740549</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0.03417001822034749</v>
      </c>
      <c r="Z436" s="203">
        <f>Y436</f>
        <v>0.03417001822034749</v>
      </c>
      <c r="AA436" s="203">
        <f>Z436</f>
        <v>0.03417001822034749</v>
      </c>
      <c r="AB436" s="203">
        <f>AA436</f>
        <v>0.03417001822034749</v>
      </c>
      <c r="AC436" s="203">
        <f>AB436</f>
        <v>0.03417001822034749</v>
      </c>
      <c r="AD436" s="203">
        <f>AC436</f>
        <v>0.03417001822034749</v>
      </c>
      <c r="AE436" s="203">
        <f>AD436</f>
        <v>0.03417001822034749</v>
      </c>
      <c r="AF436" s="203">
        <f>AE436</f>
        <v>0.03417001822034749</v>
      </c>
      <c r="AG436" s="203">
        <f>AF436</f>
        <v>0.03417001822034749</v>
      </c>
      <c r="AH436" s="203">
        <f>AG436</f>
        <v>0.03417001822034749</v>
      </c>
      <c r="AI436" s="203">
        <f>AH436</f>
        <v>0.03417001822034749</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-1.929095845470552</v>
      </c>
      <c r="Z437" s="203">
        <f>Y437</f>
        <v>-1.929095845470552</v>
      </c>
      <c r="AA437" s="203">
        <f>Z437</f>
        <v>-1.929095845470552</v>
      </c>
      <c r="AB437" s="203">
        <f>AA437</f>
        <v>-1.929095845470552</v>
      </c>
      <c r="AC437" s="203">
        <f>AB437</f>
        <v>-1.929095845470552</v>
      </c>
      <c r="AD437" s="203">
        <f>AC437</f>
        <v>-1.929095845470552</v>
      </c>
      <c r="AE437" s="203">
        <f>AD437</f>
        <v>-1.929095845470552</v>
      </c>
      <c r="AF437" s="203">
        <f>AE437</f>
        <v>-1.929095845470552</v>
      </c>
      <c r="AG437" s="203">
        <f>AF437</f>
        <v>-1.929095845470552</v>
      </c>
      <c r="AH437" s="203">
        <f>AG437</f>
        <v>-1.929095845470552</v>
      </c>
      <c r="AI437" s="203">
        <f>AH437</f>
        <v>-1.929095845470552</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-0.00369755764714208</v>
      </c>
      <c r="Z438" s="203">
        <f>Y438</f>
        <v>-0.00369755764714208</v>
      </c>
      <c r="AA438" s="203">
        <f>Z438</f>
        <v>-0.00369755764714208</v>
      </c>
      <c r="AB438" s="203">
        <f>AA438</f>
        <v>-0.00369755764714208</v>
      </c>
      <c r="AC438" s="203">
        <f>AB438</f>
        <v>-0.00369755764714208</v>
      </c>
      <c r="AD438" s="203">
        <f>AC438</f>
        <v>-0.00369755764714208</v>
      </c>
      <c r="AE438" s="203">
        <f>AD438</f>
        <v>-0.00369755764714208</v>
      </c>
      <c r="AF438" s="203">
        <f>AE438</f>
        <v>-0.00369755764714208</v>
      </c>
      <c r="AG438" s="203">
        <f>AF438</f>
        <v>-0.00369755764714208</v>
      </c>
      <c r="AH438" s="203">
        <f>AG438</f>
        <v>-0.00369755764714208</v>
      </c>
      <c r="AI438" s="203">
        <f>AH438</f>
        <v>-0.00369755764714208</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-1.0831949450735068</v>
      </c>
      <c r="Z439" s="203">
        <f>Y439</f>
        <v>-1.0831949450735068</v>
      </c>
      <c r="AA439" s="203">
        <f>Z439</f>
        <v>-1.0831949450735068</v>
      </c>
      <c r="AB439" s="203">
        <f>AA439</f>
        <v>-1.0831949450735068</v>
      </c>
      <c r="AC439" s="203">
        <f>AB439</f>
        <v>-1.0831949450735068</v>
      </c>
      <c r="AD439" s="203">
        <f>AC439</f>
        <v>-1.0831949450735068</v>
      </c>
      <c r="AE439" s="203">
        <f>AD439</f>
        <v>-1.0831949450735068</v>
      </c>
      <c r="AF439" s="203">
        <f>AE439</f>
        <v>-1.0831949450735068</v>
      </c>
      <c r="AG439" s="203">
        <f>AF439</f>
        <v>-1.0831949450735068</v>
      </c>
      <c r="AH439" s="203">
        <f>AG439</f>
        <v>-1.0831949450735068</v>
      </c>
      <c r="AI439" s="203">
        <f>AH439</f>
        <v>-1.0831949450735068</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0.03616238316823672</v>
      </c>
      <c r="Z440" s="203">
        <f>Y440</f>
        <v>0.03616238316823672</v>
      </c>
      <c r="AA440" s="203">
        <f>Z440</f>
        <v>0.03616238316823672</v>
      </c>
      <c r="AB440" s="203">
        <f>AA440</f>
        <v>0.03616238316823672</v>
      </c>
      <c r="AC440" s="203">
        <f>AB440</f>
        <v>0.03616238316823672</v>
      </c>
      <c r="AD440" s="203">
        <f>AC440</f>
        <v>0.03616238316823672</v>
      </c>
      <c r="AE440" s="203">
        <f>AD440</f>
        <v>0.03616238316823672</v>
      </c>
      <c r="AF440" s="203">
        <f>AE440</f>
        <v>0.03616238316823672</v>
      </c>
      <c r="AG440" s="203">
        <f>AF440</f>
        <v>0.03616238316823672</v>
      </c>
      <c r="AH440" s="203">
        <f>AG440</f>
        <v>0.03616238316823672</v>
      </c>
      <c r="AI440" s="203">
        <f>AH440</f>
        <v>0.03616238316823672</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-2.1927280088856027</v>
      </c>
      <c r="Z441" s="203">
        <f>Y441</f>
        <v>-2.1927280088856027</v>
      </c>
      <c r="AA441" s="203">
        <f>Z441</f>
        <v>-2.1927280088856027</v>
      </c>
      <c r="AB441" s="203">
        <f>AA441</f>
        <v>-2.1927280088856027</v>
      </c>
      <c r="AC441" s="203">
        <f>AB441</f>
        <v>-2.1927280088856027</v>
      </c>
      <c r="AD441" s="203">
        <f>AC441</f>
        <v>-2.1927280088856027</v>
      </c>
      <c r="AE441" s="203">
        <f>AD441</f>
        <v>-2.1927280088856027</v>
      </c>
      <c r="AF441" s="203">
        <f>AE441</f>
        <v>-2.1927280088856027</v>
      </c>
      <c r="AG441" s="203">
        <f>AF441</f>
        <v>-2.1927280088856027</v>
      </c>
      <c r="AH441" s="203">
        <f>AG441</f>
        <v>-2.1927280088856027</v>
      </c>
      <c r="AI441" s="203">
        <f>AH441</f>
        <v>-2.1927280088856027</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1.2275564613811127</v>
      </c>
      <c r="AA444" s="203">
        <f>AA302+AA394</f>
        <v>0.19704403727300046</v>
      </c>
      <c r="AB444" s="203">
        <f>AB302+AB394</f>
        <v>-0.624734542048812</v>
      </c>
      <c r="AC444" s="203">
        <f>AC302+AC394</f>
        <v>-0.02892286453397186</v>
      </c>
      <c r="AD444" s="203">
        <f>AD302+AD394</f>
        <v>-1.0051551739044982</v>
      </c>
      <c r="AE444" s="203">
        <f>AE302+AE394</f>
        <v>-0.7902662441761652</v>
      </c>
      <c r="AF444" s="203">
        <f>AF302+AF394</f>
        <v>-1.1063484561303436</v>
      </c>
      <c r="AG444" s="203">
        <f>AG302+AG394</f>
        <v>-1.1377445869911837</v>
      </c>
      <c r="AH444" s="203">
        <f>AH302+AH394</f>
        <v>-1.2839690437126796</v>
      </c>
      <c r="AI444" s="203">
        <f>AI302+AI394</f>
        <v>-1.3089682223127497</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3.3355104938915767</v>
      </c>
      <c r="AA445" s="203">
        <f>AA303+AA400</f>
        <v>2.313341956111116</v>
      </c>
      <c r="AB445" s="203">
        <f>AB303+AB400</f>
        <v>1.453727335372275</v>
      </c>
      <c r="AC445" s="203">
        <f>AC303+AC400</f>
        <v>0.47387411814915104</v>
      </c>
      <c r="AD445" s="203">
        <f>AD303+AD400</f>
        <v>-0.3695315351580344</v>
      </c>
      <c r="AE445" s="203">
        <f>AE303+AE400</f>
        <v>-0.22327676857421808</v>
      </c>
      <c r="AF445" s="203">
        <f>AF303+AF400</f>
        <v>-0.5068485595655093</v>
      </c>
      <c r="AG445" s="203">
        <f>AG303+AG400</f>
        <v>-0.5276782920511514</v>
      </c>
      <c r="AH445" s="203">
        <f>AH303+AH400</f>
        <v>-0.6348698338253003</v>
      </c>
      <c r="AI445" s="203">
        <f>AI303+AI400</f>
        <v>-0.8545043603084885</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2.6679136964121186</v>
      </c>
      <c r="AA447" s="216">
        <f>AA305+AA407</f>
        <v>1.5022094958994234</v>
      </c>
      <c r="AB447" s="216">
        <f>AB305+AB407</f>
        <v>0.3508669036908858</v>
      </c>
      <c r="AC447" s="216">
        <f>AC305+AC407</f>
        <v>0.06114172151873665</v>
      </c>
      <c r="AD447" s="216">
        <f>AD305+AD407</f>
        <v>-0.36593608113383125</v>
      </c>
      <c r="AE447" s="216">
        <f>AE305+AE407</f>
        <v>-0.812186395501638</v>
      </c>
      <c r="AF447" s="216">
        <f>AF305+AF407</f>
        <v>-1.048587470247552</v>
      </c>
      <c r="AG447" s="216">
        <f>AG305+AG407</f>
        <v>-1.1848250058933572</v>
      </c>
      <c r="AH447" s="216">
        <f>AH305+AH407</f>
        <v>-1.069348056517049</v>
      </c>
      <c r="AI447" s="216">
        <f>AI305+AI407</f>
        <v>-1.3607032887623425</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19100.536447478313</v>
      </c>
      <c r="N454" s="125">
        <f>INDEX(DHHVal,N$453,MATCH("dec_"&amp;N$1&amp;"_p1",DHHVar,0))*N$320</f>
        <v>42392.93704203088</v>
      </c>
      <c r="O454" s="125">
        <f>INDEX(DHHVal,O$453,MATCH("dec_"&amp;O$1&amp;"_p1",DHHVar,0))*O$320</f>
        <v>51201.39444280677</v>
      </c>
      <c r="P454" s="125">
        <f>INDEX(DHHVal,P$453,MATCH("dec_"&amp;P$1&amp;"_p1",DHHVar,0))*P$320</f>
        <v>56812.996404936646</v>
      </c>
      <c r="Q454" s="125">
        <f>INDEX(DHHVal,Q$453,MATCH("dec_"&amp;Q$1&amp;"_p1",DHHVar,0))*Q$320</f>
        <v>67409.6537629197</v>
      </c>
      <c r="R454" s="125">
        <f>INDEX(DHHVal,R$453,MATCH("dec_"&amp;R$1&amp;"_p1",DHHVar,0))*R$320</f>
        <v>72913.03655467991</v>
      </c>
      <c r="S454" s="125">
        <f>INDEX(DHHVal,S$453,MATCH("dec_"&amp;S$1&amp;"_p1",DHHVar,0))*S$320</f>
        <v>81257.33295463258</v>
      </c>
      <c r="T454" s="125">
        <f>INDEX(DHHVal,T$453,MATCH("dec_"&amp;T$1&amp;"_p1",DHHVar,0))*T$320</f>
        <v>91545.80605723956</v>
      </c>
      <c r="U454" s="125">
        <f>INDEX(DHHVal,U$453,MATCH("dec_"&amp;U$1&amp;"_p1",DHHVar,0))*U$320</f>
        <v>112629.23739367719</v>
      </c>
      <c r="V454" s="125">
        <f>INDEX(DHHVal,V$453,MATCH("dec_"&amp;V$1&amp;"_p1",DHHVar,0))*V$320</f>
        <v>130363.64025337924</v>
      </c>
      <c r="W454" s="207" t="str">
        <f>IF(X$5=K$5,SUM(Y454:AI454)-SUM(L454:V454),"")</f>
        <v/>
      </c>
      <c r="X454" s="9" t="str">
        <f>LOWER(CtryCode)&amp;".distn."&amp;$A454&amp;IF($B454="","","."&amp;$B454)&amp;IF($C454="","",".dec."&amp;$C454)&amp;"."&amp;X$5</f>
        <v>egy.distn.dbr.p1.2</v>
      </c>
      <c r="Z454" s="125">
        <f>INDEX(DHHVal,Z$453,MATCH("dec_"&amp;Z$1&amp;"_p1",DHHVar,0))*Z$320</f>
        <v>19100.536447478313</v>
      </c>
      <c r="AA454" s="125">
        <f>INDEX(DHHVal,AA$453,MATCH("dec_"&amp;AA$1&amp;"_p1",DHHVar,0))*AA$320</f>
        <v>42392.93704203088</v>
      </c>
      <c r="AB454" s="125">
        <f>INDEX(DHHVal,AB$453,MATCH("dec_"&amp;AB$1&amp;"_p1",DHHVar,0))*AB$320</f>
        <v>51201.39444280677</v>
      </c>
      <c r="AC454" s="125">
        <f>INDEX(DHHVal,AC$453,MATCH("dec_"&amp;AC$1&amp;"_p1",DHHVar,0))*AC$320</f>
        <v>56812.996404936646</v>
      </c>
      <c r="AD454" s="125">
        <f>INDEX(DHHVal,AD$453,MATCH("dec_"&amp;AD$1&amp;"_p1",DHHVar,0))*AD$320</f>
        <v>67409.6537629197</v>
      </c>
      <c r="AE454" s="125">
        <f>INDEX(DHHVal,AE$453,MATCH("dec_"&amp;AE$1&amp;"_p1",DHHVar,0))*AE$320</f>
        <v>72913.03655467991</v>
      </c>
      <c r="AF454" s="125">
        <f>INDEX(DHHVal,AF$453,MATCH("dec_"&amp;AF$1&amp;"_p1",DHHVar,0))*AF$320</f>
        <v>81257.33295463258</v>
      </c>
      <c r="AG454" s="125">
        <f>INDEX(DHHVal,AG$453,MATCH("dec_"&amp;AG$1&amp;"_p1",DHHVar,0))*AG$320</f>
        <v>91545.80605723956</v>
      </c>
      <c r="AH454" s="125">
        <f>INDEX(DHHVal,AH$453,MATCH("dec_"&amp;AH$1&amp;"_p1",DHHVar,0))*AH$320</f>
        <v>112629.23739367719</v>
      </c>
      <c r="AI454" s="125">
        <f>INDEX(DHHVal,AI$453,MATCH("dec_"&amp;AI$1&amp;"_p1",DHHVar,0))*AI$320</f>
        <v>130363.64025337924</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40946.70828208868</v>
      </c>
      <c r="N455" s="125">
        <f>INDEX(DHHVal,N$453,MATCH("dec_"&amp;N$1&amp;"_p99",DHHVar,0))*N$320</f>
        <v>52199.69739016868</v>
      </c>
      <c r="O455" s="125">
        <f>INDEX(DHHVal,O$453,MATCH("dec_"&amp;O$1&amp;"_p99",DHHVar,0))*O$320</f>
        <v>59293.92880689263</v>
      </c>
      <c r="P455" s="125">
        <f>INDEX(DHHVal,P$453,MATCH("dec_"&amp;P$1&amp;"_p99",DHHVar,0))*P$320</f>
        <v>59434.13739979022</v>
      </c>
      <c r="Q455" s="125">
        <f>INDEX(DHHVal,Q$453,MATCH("dec_"&amp;Q$1&amp;"_p99",DHHVar,0))*Q$320</f>
        <v>75181.48023369948</v>
      </c>
      <c r="R455" s="125">
        <f>INDEX(DHHVal,R$453,MATCH("dec_"&amp;R$1&amp;"_p99",DHHVar,0))*R$320</f>
        <v>81029.63330343123</v>
      </c>
      <c r="S455" s="125">
        <f>INDEX(DHHVal,S$453,MATCH("dec_"&amp;S$1&amp;"_p99",DHHVar,0))*S$320</f>
        <v>88853.790935386</v>
      </c>
      <c r="T455" s="125">
        <f>INDEX(DHHVal,T$453,MATCH("dec_"&amp;T$1&amp;"_p99",DHHVar,0))*T$320</f>
        <v>104971.63674189422</v>
      </c>
      <c r="U455" s="125">
        <f>INDEX(DHHVal,U$453,MATCH("dec_"&amp;U$1&amp;"_p99",DHHVar,0))*U$320</f>
        <v>127634.16626749407</v>
      </c>
      <c r="V455" s="125">
        <f>INDEX(DHHVal,V$453,MATCH("dec_"&amp;V$1&amp;"_p99",DHHVar,0))*V$320</f>
        <v>360761.1981114826</v>
      </c>
      <c r="W455" s="207" t="str">
        <f>IF(X$5=K$5,SUM(Y455:AI455)-SUM(L455:V455),"")</f>
        <v/>
      </c>
      <c r="X455" s="9" t="str">
        <f>LOWER(CtryCode)&amp;".distn."&amp;$A455&amp;IF($B455="","","."&amp;$B455)&amp;IF($C455="","",".dec."&amp;$C455)&amp;"."&amp;X$5</f>
        <v>egy.distn.dbr.p99.2</v>
      </c>
      <c r="Z455" s="125">
        <f>INDEX(DHHVal,Z$453,MATCH("dec_"&amp;Z$1&amp;"_p99",DHHVar,0))*Z$320</f>
        <v>40946.70828208868</v>
      </c>
      <c r="AA455" s="125">
        <f>INDEX(DHHVal,AA$453,MATCH("dec_"&amp;AA$1&amp;"_p99",DHHVar,0))*AA$320</f>
        <v>52199.69739016868</v>
      </c>
      <c r="AB455" s="125">
        <f>INDEX(DHHVal,AB$453,MATCH("dec_"&amp;AB$1&amp;"_p99",DHHVar,0))*AB$320</f>
        <v>59293.92880689263</v>
      </c>
      <c r="AC455" s="125">
        <f>INDEX(DHHVal,AC$453,MATCH("dec_"&amp;AC$1&amp;"_p99",DHHVar,0))*AC$320</f>
        <v>59434.13739979022</v>
      </c>
      <c r="AD455" s="125">
        <f>INDEX(DHHVal,AD$453,MATCH("dec_"&amp;AD$1&amp;"_p99",DHHVar,0))*AD$320</f>
        <v>75181.48023369948</v>
      </c>
      <c r="AE455" s="125">
        <f>INDEX(DHHVal,AE$453,MATCH("dec_"&amp;AE$1&amp;"_p99",DHHVar,0))*AE$320</f>
        <v>81029.63330343123</v>
      </c>
      <c r="AF455" s="125">
        <f>INDEX(DHHVal,AF$453,MATCH("dec_"&amp;AF$1&amp;"_p99",DHHVar,0))*AF$320</f>
        <v>88853.790935386</v>
      </c>
      <c r="AG455" s="125">
        <f>INDEX(DHHVal,AG$453,MATCH("dec_"&amp;AG$1&amp;"_p99",DHHVar,0))*AG$320</f>
        <v>104971.63674189422</v>
      </c>
      <c r="AH455" s="125">
        <f>INDEX(DHHVal,AH$453,MATCH("dec_"&amp;AH$1&amp;"_p99",DHHVar,0))*AH$320</f>
        <v>127634.16626749407</v>
      </c>
      <c r="AI455" s="125">
        <f>INDEX(DHHVal,AI$453,MATCH("dec_"&amp;AI$1&amp;"_p99",DHHVar,0))*AI$320</f>
        <v>360761.1981114826</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6.298713443037109</v>
      </c>
      <c r="M459" s="203">
        <f>SUM(M185:M192)</f>
        <v>7.0935296250956</v>
      </c>
      <c r="N459" s="203">
        <f>SUM(N185:N192)</f>
        <v>6.452152475461048</v>
      </c>
      <c r="O459" s="203">
        <f>SUM(O185:O192)</f>
        <v>6.494518449523458</v>
      </c>
      <c r="P459" s="203">
        <f>SUM(P185:P192)</f>
        <v>6.0701812477017745</v>
      </c>
      <c r="Q459" s="203">
        <f>SUM(Q185:Q192)</f>
        <v>5.98175098240506</v>
      </c>
      <c r="R459" s="203">
        <f>SUM(R185:R192)</f>
        <v>5.967170429149361</v>
      </c>
      <c r="S459" s="203">
        <f>SUM(S185:S192)</f>
        <v>6.1577053924771885</v>
      </c>
      <c r="T459" s="203">
        <f>SUM(T185:T192)</f>
        <v>6.376530690646368</v>
      </c>
      <c r="U459" s="203">
        <f>SUM(U185:U192)</f>
        <v>6.205668803994179</v>
      </c>
      <c r="V459" s="203">
        <f>SUM(V185:V192)</f>
        <v>6.597331096887357</v>
      </c>
      <c r="W459" s="207" t="str">
        <f>IF(X$5=K$5,SUM(Y459:AI459)-SUM(L459:V459),"")</f>
        <v/>
      </c>
      <c r="X459" s="9" t="str">
        <f>LOWER(CtryCode)&amp;".distn."&amp;$A459&amp;IF($B459="","","."&amp;$B459)&amp;IF($C459="","",".dec."&amp;$C459)&amp;"."&amp;X$5</f>
        <v>egy.distn.bshg.fos.dec.ove.2</v>
      </c>
      <c r="Y459" s="208">
        <f>SUM(Y185:Y192)</f>
        <v>6.298713443037109</v>
      </c>
      <c r="Z459" s="203">
        <f>SUM(Z185:Z192)</f>
        <v>7.0935296250956</v>
      </c>
      <c r="AA459" s="203">
        <f>SUM(AA185:AA192)</f>
        <v>6.452152475461048</v>
      </c>
      <c r="AB459" s="203">
        <f>SUM(AB185:AB192)</f>
        <v>6.494518449523458</v>
      </c>
      <c r="AC459" s="203">
        <f>SUM(AC185:AC192)</f>
        <v>6.0701812477017745</v>
      </c>
      <c r="AD459" s="203">
        <f>SUM(AD185:AD192)</f>
        <v>5.98175098240506</v>
      </c>
      <c r="AE459" s="203">
        <f>SUM(AE185:AE192)</f>
        <v>5.967170429149361</v>
      </c>
      <c r="AF459" s="203">
        <f>SUM(AF185:AF192)</f>
        <v>6.1577053924771885</v>
      </c>
      <c r="AG459" s="203">
        <f>SUM(AG185:AG192)</f>
        <v>6.376530690646368</v>
      </c>
      <c r="AH459" s="203">
        <f>SUM(AH185:AH192)</f>
        <v>6.205668803994179</v>
      </c>
      <c r="AI459" s="203">
        <f>SUM(AI185:AI192)</f>
        <v>6.597331096887357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0.004356684180816941</v>
      </c>
      <c r="M460" s="203">
        <f>SUM(M207:M209)</f>
        <v>0.009515263454794799</v>
      </c>
      <c r="N460" s="203">
        <f>SUM(N207:N209)</f>
        <v>0.005538531624066502</v>
      </c>
      <c r="O460" s="203">
        <f>SUM(O207:O209)</f>
        <v>0.005837629461503736</v>
      </c>
      <c r="P460" s="203">
        <f>SUM(P207:P209)</f>
        <v>0.004023207325199364</v>
      </c>
      <c r="Q460" s="203">
        <f>SUM(Q207:Q209)</f>
        <v>0.0031280740890662186</v>
      </c>
      <c r="R460" s="203">
        <f>SUM(R207:R209)</f>
        <v>0.0029715947582904627</v>
      </c>
      <c r="S460" s="203">
        <f>SUM(S207:S209)</f>
        <v>0.003311442563381579</v>
      </c>
      <c r="T460" s="203">
        <f>SUM(T207:T209)</f>
        <v>0.0032648194864711125</v>
      </c>
      <c r="U460" s="203">
        <f>SUM(U207:U209)</f>
        <v>0.002533561121598936</v>
      </c>
      <c r="V460" s="203">
        <f>SUM(V207:V209)</f>
        <v>0.0013118278894356994</v>
      </c>
      <c r="W460" s="207" t="str">
        <f>IF(X$5=K$5,SUM(Y460:AI460)-SUM(L460:V460),"")</f>
        <v/>
      </c>
      <c r="X460" s="9" t="str">
        <f>LOWER(CtryCode)&amp;".distn."&amp;$A460&amp;IF($B460="","","."&amp;$B460)&amp;IF($C460="","",".dec."&amp;$C460)&amp;"."&amp;X$5</f>
        <v>egy.distn.bshg.bio.dec.ove.2</v>
      </c>
      <c r="Y460" s="208">
        <f>SUM(Y207:Y209)</f>
        <v>0.004356684180816941</v>
      </c>
      <c r="Z460" s="203">
        <f>SUM(Z207:Z209)</f>
        <v>0.009515263454794799</v>
      </c>
      <c r="AA460" s="203">
        <f>SUM(AA207:AA209)</f>
        <v>0.005538531624066502</v>
      </c>
      <c r="AB460" s="203">
        <f>SUM(AB207:AB209)</f>
        <v>0.005837629461503736</v>
      </c>
      <c r="AC460" s="203">
        <f>SUM(AC207:AC209)</f>
        <v>0.004023207325199364</v>
      </c>
      <c r="AD460" s="203">
        <f>SUM(AD207:AD209)</f>
        <v>0.0031280740890662186</v>
      </c>
      <c r="AE460" s="203">
        <f>SUM(AE207:AE209)</f>
        <v>0.0029715947582904627</v>
      </c>
      <c r="AF460" s="203">
        <f>SUM(AF207:AF209)</f>
        <v>0.003311442563381579</v>
      </c>
      <c r="AG460" s="203">
        <f>SUM(AG207:AG209)</f>
        <v>0.0032648194864711125</v>
      </c>
      <c r="AH460" s="203">
        <f>SUM(AH207:AH209)</f>
        <v>0.002533561121598936</v>
      </c>
      <c r="AI460" s="203">
        <f>SUM(AI207:AI209)</f>
        <v>0.0013118278894356994</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99.32526688832634</v>
      </c>
      <c r="M461" s="203">
        <f>SUM(M193:M206)</f>
        <v>99.37834835445885</v>
      </c>
      <c r="N461" s="203">
        <f>SUM(N193:N206)</f>
        <v>103.49760573772008</v>
      </c>
      <c r="O461" s="203">
        <f>SUM(O193:O206)</f>
        <v>100.46857254135656</v>
      </c>
      <c r="P461" s="203">
        <f>SUM(P193:P206)</f>
        <v>99.62251395410905</v>
      </c>
      <c r="Q461" s="203">
        <f>SUM(Q193:Q206)</f>
        <v>101.18416155320429</v>
      </c>
      <c r="R461" s="203">
        <f>SUM(R193:R206)</f>
        <v>105.95560429449895</v>
      </c>
      <c r="S461" s="203">
        <f>SUM(S193:S206)</f>
        <v>101.16274000905071</v>
      </c>
      <c r="T461" s="203">
        <f>SUM(T193:T206)</f>
        <v>104.62265957118653</v>
      </c>
      <c r="U461" s="203">
        <f>SUM(U193:U206)</f>
        <v>105.52834985111126</v>
      </c>
      <c r="V461" s="203">
        <f>SUM(V193:V206)</f>
        <v>100.61184514521402</v>
      </c>
      <c r="W461" s="207" t="str">
        <f>IF(X$5=K$5,SUM(Y461:AI461)-SUM(L461:V461),"")</f>
        <v/>
      </c>
      <c r="X461" s="9" t="str">
        <f>LOWER(CtryCode)&amp;".distn."&amp;$A461&amp;IF($B461="","","."&amp;$B461)&amp;IF($C461="","",".dec."&amp;$C461)&amp;"."&amp;X$5</f>
        <v>egy.distn.bshg.nfu.dec.ove.2</v>
      </c>
      <c r="Y461" s="208">
        <f>SUM(Y193:Y206)</f>
        <v>99.32526688832634</v>
      </c>
      <c r="Z461" s="203">
        <f>SUM(Z193:Z206)</f>
        <v>99.37834835445885</v>
      </c>
      <c r="AA461" s="203">
        <f>SUM(AA193:AA206)</f>
        <v>103.49760573772008</v>
      </c>
      <c r="AB461" s="203">
        <f>SUM(AB193:AB206)</f>
        <v>100.46857254135656</v>
      </c>
      <c r="AC461" s="203">
        <f>SUM(AC193:AC206)</f>
        <v>99.62251395410905</v>
      </c>
      <c r="AD461" s="203">
        <f>SUM(AD193:AD206)</f>
        <v>101.18416155320429</v>
      </c>
      <c r="AE461" s="203">
        <f>SUM(AE193:AE206)</f>
        <v>105.95560429449895</v>
      </c>
      <c r="AF461" s="203">
        <f>SUM(AF193:AF206)</f>
        <v>101.16274000905071</v>
      </c>
      <c r="AG461" s="203">
        <f>SUM(AG193:AG206)</f>
        <v>104.62265957118653</v>
      </c>
      <c r="AH461" s="203">
        <f>SUM(AH193:AH206)</f>
        <v>105.52834985111126</v>
      </c>
      <c r="AI461" s="203">
        <f>SUM(AI193:AI206)</f>
        <v>100.61184514521402</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-0.591941184836692</v>
      </c>
      <c r="Z465" s="203">
        <f>-Z158*Z213*Z$271</f>
        <v>-0.566057127488672</v>
      </c>
      <c r="AA465" s="203">
        <f>-AA158*AA213*AA$271</f>
        <v>-0.5072659683494096</v>
      </c>
      <c r="AB465" s="203">
        <f>-AB158*AB213*AB$271</f>
        <v>-0.5721694538115113</v>
      </c>
      <c r="AC465" s="203">
        <f>-AC158*AC213*AC$271</f>
        <v>-0.5443188653811925</v>
      </c>
      <c r="AD465" s="203">
        <f>-AD158*AD213*AD$271</f>
        <v>-0.5263185460739893</v>
      </c>
      <c r="AE465" s="203">
        <f>-AE158*AE213*AE$271</f>
        <v>-0.5158918189192344</v>
      </c>
      <c r="AF465" s="203">
        <f>-AF158*AF213*AF$271</f>
        <v>-0.5624045715930057</v>
      </c>
      <c r="AG465" s="203">
        <f>-AG158*AG213*AG$271</f>
        <v>-0.5354282697292759</v>
      </c>
      <c r="AH465" s="203">
        <f>-AH158*AH213*AH$271</f>
        <v>-0.5482810514387175</v>
      </c>
      <c r="AI465" s="203">
        <f>-AI158*AI213*AI$271</f>
        <v>-0.5955933611692621</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-0.3259479920214267</v>
      </c>
      <c r="Z466" s="203">
        <f>-Z159*Z214*Z$271</f>
        <v>-0.2906580690512355</v>
      </c>
      <c r="AA466" s="203">
        <f>-AA159*AA214*AA$271</f>
        <v>-0.26363896361847283</v>
      </c>
      <c r="AB466" s="203">
        <f>-AB159*AB214*AB$271</f>
        <v>-0.281814929887544</v>
      </c>
      <c r="AC466" s="203">
        <f>-AC159*AC214*AC$271</f>
        <v>-0.28066227501546775</v>
      </c>
      <c r="AD466" s="203">
        <f>-AD159*AD214*AD$271</f>
        <v>-0.3135716002077996</v>
      </c>
      <c r="AE466" s="203">
        <f>-AE159*AE214*AE$271</f>
        <v>-0.30322498615809956</v>
      </c>
      <c r="AF466" s="203">
        <f>-AF159*AF214*AF$271</f>
        <v>-0.3349514772367767</v>
      </c>
      <c r="AG466" s="203">
        <f>-AG159*AG214*AG$271</f>
        <v>-0.34429481381713883</v>
      </c>
      <c r="AH466" s="203">
        <f>-AH159*AH214*AH$271</f>
        <v>-0.34510945200821275</v>
      </c>
      <c r="AI466" s="203">
        <f>-AI159*AI214*AI$271</f>
        <v>-0.36012128594146053</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-0.034430038584777015</v>
      </c>
      <c r="Z467" s="203">
        <f>-Z160*Z215*Z$271</f>
        <v>-0.025998109969006915</v>
      </c>
      <c r="AA467" s="203">
        <f>-AA160*AA215*AA$271</f>
        <v>-0.02817354860706229</v>
      </c>
      <c r="AB467" s="203">
        <f>-AB160*AB215*AB$271</f>
        <v>-0.02328223743440108</v>
      </c>
      <c r="AC467" s="203">
        <f>-AC160*AC215*AC$271</f>
        <v>-0.033878728359974686</v>
      </c>
      <c r="AD467" s="203">
        <f>-AD160*AD215*AD$271</f>
        <v>-0.04036423799670011</v>
      </c>
      <c r="AE467" s="203">
        <f>-AE160*AE215*AE$271</f>
        <v>-0.028332027159386423</v>
      </c>
      <c r="AF467" s="203">
        <f>-AF160*AF215*AF$271</f>
        <v>-0.044831999315879036</v>
      </c>
      <c r="AG467" s="203">
        <f>-AG160*AG215*AG$271</f>
        <v>-0.03948145905345373</v>
      </c>
      <c r="AH467" s="203">
        <f>-AH160*AH215*AH$271</f>
        <v>-0.046396843500395905</v>
      </c>
      <c r="AI467" s="203">
        <f>-AI160*AI215*AI$271</f>
        <v>-0.0490606651643714</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-0.08070627721838648</v>
      </c>
      <c r="Z468" s="203">
        <f>-Z161*Z216*Z$271</f>
        <v>-0.03547908683147579</v>
      </c>
      <c r="AA468" s="203">
        <f>-AA161*AA216*AA$271</f>
        <v>-0.0493795334671195</v>
      </c>
      <c r="AB468" s="203">
        <f>-AB161*AB216*AB$271</f>
        <v>-0.05550774030151531</v>
      </c>
      <c r="AC468" s="203">
        <f>-AC161*AC216*AC$271</f>
        <v>-0.06799746195931705</v>
      </c>
      <c r="AD468" s="203">
        <f>-AD161*AD216*AD$271</f>
        <v>-0.07080116329350487</v>
      </c>
      <c r="AE468" s="203">
        <f>-AE161*AE216*AE$271</f>
        <v>-0.0831332347824041</v>
      </c>
      <c r="AF468" s="203">
        <f>-AF161*AF216*AF$271</f>
        <v>-0.09380862207433979</v>
      </c>
      <c r="AG468" s="203">
        <f>-AG161*AG216*AG$271</f>
        <v>-0.08657819036270797</v>
      </c>
      <c r="AH468" s="203">
        <f>-AH161*AH216*AH$271</f>
        <v>-0.11718004392935198</v>
      </c>
      <c r="AI468" s="203">
        <f>-AI161*AI216*AI$271</f>
        <v>-0.1242103851406061</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-8.936392440886596e-06</v>
      </c>
      <c r="Z470" s="203">
        <f>-Z163*Z218*Z$271</f>
        <v>-5.130411554077599e-06</v>
      </c>
      <c r="AA470" s="203">
        <f>-AA163*AA218*AA$271</f>
        <v>-0.0</v>
      </c>
      <c r="AB470" s="203">
        <f>-AB163*AB218*AB$271</f>
        <v>-3.5235917984553523e-06</v>
      </c>
      <c r="AC470" s="203">
        <f>-AC163*AC218*AC$271</f>
        <v>-0.0</v>
      </c>
      <c r="AD470" s="203">
        <f>-AD163*AD218*AD$271</f>
        <v>-1.5031420005793439e-05</v>
      </c>
      <c r="AE470" s="203">
        <f>-AE163*AE218*AE$271</f>
        <v>-8.00094265119948e-06</v>
      </c>
      <c r="AF470" s="203">
        <f>-AF163*AF218*AF$271</f>
        <v>-1.9149836517210558e-05</v>
      </c>
      <c r="AG470" s="203">
        <f>-AG163*AG218*AG$271</f>
        <v>-1.598492019625557e-05</v>
      </c>
      <c r="AH470" s="203">
        <f>-AH163*AH218*AH$271</f>
        <v>-9.812285180168461e-06</v>
      </c>
      <c r="AI470" s="203">
        <f>-AI163*AI218*AI$271</f>
        <v>-2.0597054008028684e-05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-0.25320641490083673</v>
      </c>
      <c r="Z471" s="203">
        <f>-Z164*Z219*Z$271</f>
        <v>-0.48094281117694576</v>
      </c>
      <c r="AA471" s="203">
        <f>-AA164*AA219*AA$271</f>
        <v>-0.3669240628195956</v>
      </c>
      <c r="AB471" s="203">
        <f>-AB164*AB219*AB$271</f>
        <v>-0.3066937909452815</v>
      </c>
      <c r="AC471" s="203">
        <f>-AC164*AC219*AC$271</f>
        <v>-0.26793481401408736</v>
      </c>
      <c r="AD471" s="203">
        <f>-AD164*AD219*AD$271</f>
        <v>-0.22344991732957808</v>
      </c>
      <c r="AE471" s="203">
        <f>-AE164*AE219*AE$271</f>
        <v>-0.24588542807243374</v>
      </c>
      <c r="AF471" s="203">
        <f>-AF164*AF219*AF$271</f>
        <v>-0.22665392445272578</v>
      </c>
      <c r="AG471" s="203">
        <f>-AG164*AG219*AG$271</f>
        <v>-0.1778625205055294</v>
      </c>
      <c r="AH471" s="203">
        <f>-AH164*AH219*AH$271</f>
        <v>-0.18172802513807795</v>
      </c>
      <c r="AI471" s="203">
        <f>-AI164*AI219*AI$271</f>
        <v>-0.13649005911673753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-1.2862408439545598</v>
      </c>
      <c r="Z472" s="203">
        <f>SUM(Z464:Z471)</f>
        <v>-1.39914033492889</v>
      </c>
      <c r="AA472" s="203">
        <f>SUM(AA464:AA471)</f>
        <v>-1.2153820768616599</v>
      </c>
      <c r="AB472" s="203">
        <f>SUM(AB464:AB471)</f>
        <v>-1.2394716759720517</v>
      </c>
      <c r="AC472" s="203">
        <f>SUM(AC464:AC471)</f>
        <v>-1.1947921447300394</v>
      </c>
      <c r="AD472" s="203">
        <f>SUM(AD464:AD471)</f>
        <v>-1.1745204963215778</v>
      </c>
      <c r="AE472" s="203">
        <f>SUM(AE464:AE471)</f>
        <v>-1.1764754960342094</v>
      </c>
      <c r="AF472" s="203">
        <f>SUM(AF464:AF471)</f>
        <v>-1.262669744509244</v>
      </c>
      <c r="AG472" s="203">
        <f>SUM(AG464:AG471)</f>
        <v>-1.183661238388302</v>
      </c>
      <c r="AH472" s="203">
        <f>SUM(AH464:AH471)</f>
        <v>-1.2387052282999362</v>
      </c>
      <c r="AI472" s="203">
        <f>SUM(AI464:AI471)</f>
        <v>-1.2654963535864456</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-0.004461056338690818</v>
      </c>
      <c r="Z473" s="203">
        <f>-Z165*Z220*Z$271</f>
        <v>-0.003881361129089238</v>
      </c>
      <c r="AA473" s="203">
        <f>-AA165*AA220*AA$271</f>
        <v>-0.004081319774234847</v>
      </c>
      <c r="AB473" s="203">
        <f>-AB165*AB220*AB$271</f>
        <v>-0.004359276049870812</v>
      </c>
      <c r="AC473" s="203">
        <f>-AC165*AC220*AC$271</f>
        <v>-0.003968772430654891</v>
      </c>
      <c r="AD473" s="203">
        <f>-AD165*AD220*AD$271</f>
        <v>-0.004537154012445809</v>
      </c>
      <c r="AE473" s="203">
        <f>-AE165*AE220*AE$271</f>
        <v>-0.004767537174176073</v>
      </c>
      <c r="AF473" s="203">
        <f>-AF165*AF220*AF$271</f>
        <v>-0.004049607798105562</v>
      </c>
      <c r="AG473" s="203">
        <f>-AG165*AG220*AG$271</f>
        <v>-0.004229435697190891</v>
      </c>
      <c r="AH473" s="203">
        <f>-AH165*AH220*AH$271</f>
        <v>-0.004210405258297634</v>
      </c>
      <c r="AI473" s="203">
        <f>-AI165*AI220*AI$271</f>
        <v>-0.005007286168393673</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-0.021013208760496876</v>
      </c>
      <c r="Z474" s="203">
        <f>-Z166*Z221*Z$271</f>
        <v>-0.0230918873934231</v>
      </c>
      <c r="AA474" s="203">
        <f>-AA166*AA221*AA$271</f>
        <v>-0.02414563483628645</v>
      </c>
      <c r="AB474" s="203">
        <f>-AB166*AB221*AB$271</f>
        <v>-0.025725992572955853</v>
      </c>
      <c r="AC474" s="203">
        <f>-AC166*AC221*AC$271</f>
        <v>-0.023134657596329277</v>
      </c>
      <c r="AD474" s="203">
        <f>-AD166*AD221*AD$271</f>
        <v>-0.02229446717007295</v>
      </c>
      <c r="AE474" s="203">
        <f>-AE166*AE221*AE$271</f>
        <v>-0.023753338457343457</v>
      </c>
      <c r="AF474" s="203">
        <f>-AF166*AF221*AF$271</f>
        <v>-0.023735558500840553</v>
      </c>
      <c r="AG474" s="203">
        <f>-AG166*AG221*AG$271</f>
        <v>-0.021100001475745127</v>
      </c>
      <c r="AH474" s="203">
        <f>-AH166*AH221*AH$271</f>
        <v>-0.02401060606481156</v>
      </c>
      <c r="AI474" s="203">
        <f>-AI166*AI221*AI$271</f>
        <v>-0.02173551776039156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-0.005776520369291492</v>
      </c>
      <c r="Z475" s="203">
        <f>-Z167*Z222*Z$271</f>
        <v>-0.006518298827391763</v>
      </c>
      <c r="AA475" s="203">
        <f>-AA167*AA222*AA$271</f>
        <v>-0.005957807589844854</v>
      </c>
      <c r="AB475" s="203">
        <f>-AB167*AB222*AB$271</f>
        <v>-0.00635907073025575</v>
      </c>
      <c r="AC475" s="203">
        <f>-AC167*AC222*AC$271</f>
        <v>-0.006569891869638656</v>
      </c>
      <c r="AD475" s="203">
        <f>-AD167*AD222*AD$271</f>
        <v>-0.00670532540298446</v>
      </c>
      <c r="AE475" s="203">
        <f>-AE167*AE222*AE$271</f>
        <v>-0.00612715037589312</v>
      </c>
      <c r="AF475" s="203">
        <f>-AF167*AF222*AF$271</f>
        <v>-0.005900063595764815</v>
      </c>
      <c r="AG475" s="203">
        <f>-AG167*AG222*AG$271</f>
        <v>-0.0058095738828383755</v>
      </c>
      <c r="AH475" s="203">
        <f>-AH167*AH222*AH$271</f>
        <v>-0.0053067353939479905</v>
      </c>
      <c r="AI475" s="203">
        <f>-AI167*AI222*AI$271</f>
        <v>-0.004959593240887734</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-0.00142405585888403</v>
      </c>
      <c r="Z476" s="203">
        <f>-Z168*Z223*Z$271</f>
        <v>-0.001193080970950522</v>
      </c>
      <c r="AA476" s="203">
        <f>-AA168*AA223*AA$271</f>
        <v>-0.0012702220262564407</v>
      </c>
      <c r="AB476" s="203">
        <f>-AB168*AB223*AB$271</f>
        <v>-0.0013692479266249524</v>
      </c>
      <c r="AC476" s="203">
        <f>-AC168*AC223*AC$271</f>
        <v>-0.0014903241572820998</v>
      </c>
      <c r="AD476" s="203">
        <f>-AD168*AD223*AD$271</f>
        <v>-0.0014560415617172419</v>
      </c>
      <c r="AE476" s="203">
        <f>-AE168*AE223*AE$271</f>
        <v>-0.00144980629999619</v>
      </c>
      <c r="AF476" s="203">
        <f>-AF168*AF223*AF$271</f>
        <v>-0.0014734704427267922</v>
      </c>
      <c r="AG476" s="203">
        <f>-AG168*AG223*AG$271</f>
        <v>-0.0016018447547786231</v>
      </c>
      <c r="AH476" s="203">
        <f>-AH168*AH223*AH$271</f>
        <v>-0.0014508859068411608</v>
      </c>
      <c r="AI476" s="203">
        <f>-AI168*AI223*AI$271</f>
        <v>-0.0015318789369036271</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-0.00426191136103102</v>
      </c>
      <c r="Z477" s="203">
        <f>-Z169*Z224*Z$271</f>
        <v>-0.00365504070743164</v>
      </c>
      <c r="AA477" s="203">
        <f>-AA169*AA224*AA$271</f>
        <v>-0.004969409042821257</v>
      </c>
      <c r="AB477" s="203">
        <f>-AB169*AB224*AB$271</f>
        <v>-0.00502849328910994</v>
      </c>
      <c r="AC477" s="203">
        <f>-AC169*AC224*AC$271</f>
        <v>-0.004999779620243281</v>
      </c>
      <c r="AD477" s="203">
        <f>-AD169*AD224*AD$271</f>
        <v>-0.0051552141714396125</v>
      </c>
      <c r="AE477" s="203">
        <f>-AE169*AE224*AE$271</f>
        <v>-0.0050709885209578665</v>
      </c>
      <c r="AF477" s="203">
        <f>-AF169*AF224*AF$271</f>
        <v>-0.004232394486097515</v>
      </c>
      <c r="AG477" s="203">
        <f>-AG169*AG224*AG$271</f>
        <v>-0.004010253137919124</v>
      </c>
      <c r="AH477" s="203">
        <f>-AH169*AH224*AH$271</f>
        <v>-0.0031757445284164624</v>
      </c>
      <c r="AI477" s="203">
        <f>-AI169*AI224*AI$271</f>
        <v>-0.0014888214139889896</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-0.059755540114776004</v>
      </c>
      <c r="Z478" s="203">
        <f>-Z170*Z225*Z$271</f>
        <v>-0.057713413718922316</v>
      </c>
      <c r="AA478" s="203">
        <f>-AA170*AA225*AA$271</f>
        <v>-0.06276058178055625</v>
      </c>
      <c r="AB478" s="203">
        <f>-AB170*AB225*AB$271</f>
        <v>-0.06305101378401087</v>
      </c>
      <c r="AC478" s="203">
        <f>-AC170*AC225*AC$271</f>
        <v>-0.06150998838615526</v>
      </c>
      <c r="AD478" s="203">
        <f>-AD170*AD225*AD$271</f>
        <v>-0.05696000222724949</v>
      </c>
      <c r="AE478" s="203">
        <f>-AE170*AE225*AE$271</f>
        <v>-0.0569077053656308</v>
      </c>
      <c r="AF478" s="203">
        <f>-AF170*AF225*AF$271</f>
        <v>-0.06216173514853982</v>
      </c>
      <c r="AG478" s="203">
        <f>-AG170*AG225*AG$271</f>
        <v>-0.05953732216918753</v>
      </c>
      <c r="AH478" s="203">
        <f>-AH170*AH225*AH$271</f>
        <v>-0.05612959723802765</v>
      </c>
      <c r="AI478" s="203">
        <f>-AI170*AI225*AI$271</f>
        <v>-0.05255620176397633</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-0.004509719335886011</v>
      </c>
      <c r="Z479" s="203">
        <f>-Z171*Z226*Z$271</f>
        <v>-0.0033160405246514</v>
      </c>
      <c r="AA479" s="203">
        <f>-AA171*AA226*AA$271</f>
        <v>-0.003822331681886282</v>
      </c>
      <c r="AB479" s="203">
        <f>-AB171*AB226*AB$271</f>
        <v>-0.00434413952081402</v>
      </c>
      <c r="AC479" s="203">
        <f>-AC171*AC226*AC$271</f>
        <v>-0.004457322513549848</v>
      </c>
      <c r="AD479" s="203">
        <f>-AD171*AD226*AD$271</f>
        <v>-0.005082169986536158</v>
      </c>
      <c r="AE479" s="203">
        <f>-AE171*AE226*AE$271</f>
        <v>-0.004694950298276227</v>
      </c>
      <c r="AF479" s="203">
        <f>-AF171*AF226*AF$271</f>
        <v>-0.00528526726058071</v>
      </c>
      <c r="AG479" s="203">
        <f>-AG171*AG226*AG$271</f>
        <v>-0.005263421016479986</v>
      </c>
      <c r="AH479" s="203">
        <f>-AH171*AH226*AH$271</f>
        <v>-0.0059549353256005974</v>
      </c>
      <c r="AI479" s="203">
        <f>-AI171*AI226*AI$271</f>
        <v>-0.0074866391002627215</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-0.005863870186343024</v>
      </c>
      <c r="Z480" s="203">
        <f>-Z172*Z227*Z$271</f>
        <v>-0.007170154663195645</v>
      </c>
      <c r="AA480" s="203">
        <f>-AA172*AA227*AA$271</f>
        <v>-0.006221981933304166</v>
      </c>
      <c r="AB480" s="203">
        <f>-AB172*AB227*AB$271</f>
        <v>-0.005778359056341607</v>
      </c>
      <c r="AC480" s="203">
        <f>-AC172*AC227*AC$271</f>
        <v>-0.005445514823740346</v>
      </c>
      <c r="AD480" s="203">
        <f>-AD172*AD227*AD$271</f>
        <v>-0.00538256858092259</v>
      </c>
      <c r="AE480" s="203">
        <f>-AE172*AE227*AE$271</f>
        <v>-0.0049931520386213</v>
      </c>
      <c r="AF480" s="203">
        <f>-AF172*AF227*AF$271</f>
        <v>-0.0047861082151104475</v>
      </c>
      <c r="AG480" s="203">
        <f>-AG172*AG227*AG$271</f>
        <v>-0.004953195545818982</v>
      </c>
      <c r="AH480" s="203">
        <f>-AH172*AH227*AH$271</f>
        <v>-0.005624113805135241</v>
      </c>
      <c r="AI480" s="203">
        <f>-AI172*AI227*AI$271</f>
        <v>-0.006229600836032447</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-1.1325596384678097e-05</v>
      </c>
      <c r="Z481" s="203">
        <f>-Z173*Z228*Z$271</f>
        <v>-8.61681757324168e-06</v>
      </c>
      <c r="AA481" s="203">
        <f>-AA173*AA228*AA$271</f>
        <v>-4.512602999169371e-06</v>
      </c>
      <c r="AB481" s="203">
        <f>-AB173*AB228*AB$271</f>
        <v>-3.0173096407049353e-06</v>
      </c>
      <c r="AC481" s="203">
        <f>-AC173*AC228*AC$271</f>
        <v>-1.3021361508863629e-05</v>
      </c>
      <c r="AD481" s="203">
        <f>-AD173*AD228*AD$271</f>
        <v>-1.088327544722117e-05</v>
      </c>
      <c r="AE481" s="203">
        <f>-AE173*AE228*AE$271</f>
        <v>-8.378843873422465e-06</v>
      </c>
      <c r="AF481" s="203">
        <f>-AF173*AF228*AF$271</f>
        <v>-1.1008386136487509e-05</v>
      </c>
      <c r="AG481" s="203">
        <f>-AG173*AG228*AG$271</f>
        <v>-1.327353835080887e-05</v>
      </c>
      <c r="AH481" s="203">
        <f>-AH173*AH228*AH$271</f>
        <v>-1.3426389164166433e-05</v>
      </c>
      <c r="AI481" s="203">
        <f>-AI173*AI228*AI$271</f>
        <v>-1.947404130239934e-05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-0.003950450679622263</v>
      </c>
      <c r="Z482" s="203">
        <f>-Z174*Z229*Z$271</f>
        <v>-0.00538892440319659</v>
      </c>
      <c r="AA482" s="203">
        <f>-AA174*AA229*AA$271</f>
        <v>-0.004460495448103323</v>
      </c>
      <c r="AB482" s="203">
        <f>-AB174*AB229*AB$271</f>
        <v>-0.004742533593773958</v>
      </c>
      <c r="AC482" s="203">
        <f>-AC174*AC229*AC$271</f>
        <v>-0.00456435271530694</v>
      </c>
      <c r="AD482" s="203">
        <f>-AD174*AD229*AD$271</f>
        <v>-0.004211426400956021</v>
      </c>
      <c r="AE482" s="203">
        <f>-AE174*AE229*AE$271</f>
        <v>-0.0036043801725395685</v>
      </c>
      <c r="AF482" s="203">
        <f>-AF174*AF229*AF$271</f>
        <v>-0.003038499031598601</v>
      </c>
      <c r="AG482" s="203">
        <f>-AG174*AG229*AG$271</f>
        <v>-0.0028463934810066993</v>
      </c>
      <c r="AH482" s="203">
        <f>-AH174*AH229*AH$271</f>
        <v>-0.002164527783997971</v>
      </c>
      <c r="AI482" s="203">
        <f>-AI174*AI229*AI$271</f>
        <v>-0.001809025465248546</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-0.014776855579611968</v>
      </c>
      <c r="Z483" s="203">
        <f>-Z175*Z230*Z$271</f>
        <v>-0.0118914742845241</v>
      </c>
      <c r="AA483" s="203">
        <f>-AA175*AA230*AA$271</f>
        <v>-0.011598076520974202</v>
      </c>
      <c r="AB483" s="203">
        <f>-AB175*AB230*AB$271</f>
        <v>-0.012107248334095653</v>
      </c>
      <c r="AC483" s="203">
        <f>-AC175*AC230*AC$271</f>
        <v>-0.012527267684526305</v>
      </c>
      <c r="AD483" s="203">
        <f>-AD175*AD230*AD$271</f>
        <v>-0.012795248611318198</v>
      </c>
      <c r="AE483" s="203">
        <f>-AE175*AE230*AE$271</f>
        <v>-0.013083559917177473</v>
      </c>
      <c r="AF483" s="203">
        <f>-AF175*AF230*AF$271</f>
        <v>-0.015740434896916542</v>
      </c>
      <c r="AG483" s="203">
        <f>-AG175*AG230*AG$271</f>
        <v>-0.01683036992303394</v>
      </c>
      <c r="AH483" s="203">
        <f>-AH175*AH230*AH$271</f>
        <v>-0.019952231809679956</v>
      </c>
      <c r="AI483" s="203">
        <f>-AI175*AI230*AI$271</f>
        <v>-0.022706600633579963</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-0.0069246516651278525</v>
      </c>
      <c r="Z484" s="203">
        <f>-Z176*Z231*Z$271</f>
        <v>-0.007326889797719261</v>
      </c>
      <c r="AA484" s="203">
        <f>-AA176*AA231*AA$271</f>
        <v>-0.006641392948538564</v>
      </c>
      <c r="AB484" s="203">
        <f>-AB176*AB231*AB$271</f>
        <v>-0.006948735231249249</v>
      </c>
      <c r="AC484" s="203">
        <f>-AC176*AC231*AC$271</f>
        <v>-0.006732267751328184</v>
      </c>
      <c r="AD484" s="203">
        <f>-AD176*AD231*AD$271</f>
        <v>-0.006918297744417545</v>
      </c>
      <c r="AE484" s="203">
        <f>-AE176*AE231*AE$271</f>
        <v>-0.00754249042485568</v>
      </c>
      <c r="AF484" s="203">
        <f>-AF176*AF231*AF$271</f>
        <v>-0.0071598402579611175</v>
      </c>
      <c r="AG484" s="203">
        <f>-AG176*AG231*AG$271</f>
        <v>-0.007115398142293517</v>
      </c>
      <c r="AH484" s="203">
        <f>-AH176*AH231*AH$271</f>
        <v>-0.007802477347356288</v>
      </c>
      <c r="AI484" s="203">
        <f>-AI176*AI231*AI$271</f>
        <v>-0.0072645221028809675</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-0.0006121078523862159</v>
      </c>
      <c r="Z485" s="203">
        <f>-Z177*Z232*Z$271</f>
        <v>-0.0005314248165712032</v>
      </c>
      <c r="AA485" s="203">
        <f>-AA177*AA232*AA$271</f>
        <v>-0.0003654433856847286</v>
      </c>
      <c r="AB485" s="203">
        <f>-AB177*AB232*AB$271</f>
        <v>-0.00030791418507620204</v>
      </c>
      <c r="AC485" s="203">
        <f>-AC177*AC232*AC$271</f>
        <v>-0.00034402487106547296</v>
      </c>
      <c r="AD485" s="203">
        <f>-AD177*AD232*AD$271</f>
        <v>-0.0005334068907420064</v>
      </c>
      <c r="AE485" s="203">
        <f>-AE177*AE232*AE$271</f>
        <v>-0.0005939765970685745</v>
      </c>
      <c r="AF485" s="203">
        <f>-AF177*AF232*AF$271</f>
        <v>-0.0006925570924011708</v>
      </c>
      <c r="AG485" s="203">
        <f>-AG177*AG232*AG$271</f>
        <v>-0.000715204697053842</v>
      </c>
      <c r="AH485" s="203">
        <f>-AH177*AH232*AH$271</f>
        <v>-0.0006858992159781441</v>
      </c>
      <c r="AI485" s="203">
        <f>-AI177*AI232*AI$271</f>
        <v>-0.001081296325801155</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-0.027644844007029802</v>
      </c>
      <c r="Z486" s="203">
        <f>-Z178*Z233*Z$271</f>
        <v>-0.02819659495042584</v>
      </c>
      <c r="AA486" s="203">
        <f>-AA178*AA233*AA$271</f>
        <v>-0.027396623962370276</v>
      </c>
      <c r="AB486" s="203">
        <f>-AB178*AB233*AB$271</f>
        <v>-0.02793080161501441</v>
      </c>
      <c r="AC486" s="203">
        <f>-AC178*AC233*AC$271</f>
        <v>-0.02876289736737752</v>
      </c>
      <c r="AD486" s="203">
        <f>-AD178*AD233*AD$271</f>
        <v>-0.02952637384118764</v>
      </c>
      <c r="AE486" s="203">
        <f>-AE178*AE233*AE$271</f>
        <v>-0.029843778586395194</v>
      </c>
      <c r="AF486" s="203">
        <f>-AF178*AF233*AF$271</f>
        <v>-0.0258708498096764</v>
      </c>
      <c r="AG486" s="203">
        <f>-AG178*AG233*AG$271</f>
        <v>-0.028152221772886617</v>
      </c>
      <c r="AH486" s="203">
        <f>-AH178*AH233*AH$271</f>
        <v>-0.0252000214098653</v>
      </c>
      <c r="AI486" s="203">
        <f>-AI178*AI233*AI$271</f>
        <v>-0.02308939653513236</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-0.16098611770556204</v>
      </c>
      <c r="Z487" s="203">
        <f>SUM(Z473:Z486)</f>
        <v>-0.15988320300506587</v>
      </c>
      <c r="AA487" s="203">
        <f>SUM(AA473:AA486)</f>
        <v>-0.1636958335338608</v>
      </c>
      <c r="AB487" s="203">
        <f>SUM(AB473:AB486)</f>
        <v>-0.168055843198834</v>
      </c>
      <c r="AC487" s="203">
        <f>SUM(AC473:AC486)</f>
        <v>-0.16452008314870695</v>
      </c>
      <c r="AD487" s="203">
        <f>SUM(AD473:AD486)</f>
        <v>-0.16156857987743695</v>
      </c>
      <c r="AE487" s="203">
        <f>SUM(AE473:AE486)</f>
        <v>-0.16244119307280494</v>
      </c>
      <c r="AF487" s="203">
        <f>SUM(AF473:AF486)</f>
        <v>-0.16413739492245655</v>
      </c>
      <c r="AG487" s="203">
        <f>SUM(AG473:AG486)</f>
        <v>-0.16217790923458406</v>
      </c>
      <c r="AH487" s="203">
        <f>SUM(AH473:AH486)</f>
        <v>-0.16168160747712013</v>
      </c>
      <c r="AI487" s="203">
        <f>SUM(AI473:AI486)</f>
        <v>-0.1569658543247825</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-0.6010716674507047</v>
      </c>
      <c r="Z491" s="203">
        <f>-Z158*Z237*Z$271</f>
        <v>-0.6239490222618663</v>
      </c>
      <c r="AA491" s="203">
        <f>-AA158*AA237*AA$271</f>
        <v>-0.5795059269543285</v>
      </c>
      <c r="AB491" s="203">
        <f>-AB158*AB237*AB$271</f>
        <v>-0.5157896974054588</v>
      </c>
      <c r="AC491" s="203">
        <f>-AC158*AC237*AC$271</f>
        <v>-0.536611950512471</v>
      </c>
      <c r="AD491" s="203">
        <f>-AD158*AD237*AD$271</f>
        <v>-0.5271007714201554</v>
      </c>
      <c r="AE491" s="203">
        <f>-AE158*AE237*AE$271</f>
        <v>-0.5675736080799793</v>
      </c>
      <c r="AF491" s="203">
        <f>-AF158*AF237*AF$271</f>
        <v>-0.5122997855141509</v>
      </c>
      <c r="AG491" s="203">
        <f>-AG158*AG237*AG$271</f>
        <v>-0.5397812894207331</v>
      </c>
      <c r="AH491" s="203">
        <f>-AH158*AH237*AH$271</f>
        <v>-0.5508009083205319</v>
      </c>
      <c r="AI491" s="203">
        <f>-AI158*AI237*AI$271</f>
        <v>-0.6377998576822569</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-0.02561443266444813</v>
      </c>
      <c r="Z492" s="203">
        <f>-Z159*Z238*Z$271</f>
        <v>-0.02089435139408915</v>
      </c>
      <c r="AA492" s="203">
        <f>-AA159*AA238*AA$271</f>
        <v>-0.02799141155037543</v>
      </c>
      <c r="AB492" s="203">
        <f>-AB159*AB238*AB$271</f>
        <v>-0.029817894444110617</v>
      </c>
      <c r="AC492" s="203">
        <f>-AC159*AC238*AC$271</f>
        <v>-0.026017345717437437</v>
      </c>
      <c r="AD492" s="203">
        <f>-AD159*AD238*AD$271</f>
        <v>-0.0285482608597257</v>
      </c>
      <c r="AE492" s="203">
        <f>-AE159*AE238*AE$271</f>
        <v>-0.029053314057176427</v>
      </c>
      <c r="AF492" s="203">
        <f>-AF159*AF238*AF$271</f>
        <v>-0.030891339149543867</v>
      </c>
      <c r="AG492" s="203">
        <f>-AG159*AG238*AG$271</f>
        <v>-0.034293506069434994</v>
      </c>
      <c r="AH492" s="203">
        <f>-AH159*AH238*AH$271</f>
        <v>-0.025485577225396787</v>
      </c>
      <c r="AI492" s="203">
        <f>-AI159*AI238*AI$271</f>
        <v>-0.025752464566048787</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-0.03587130213586984</v>
      </c>
      <c r="Z493" s="203">
        <f>-Z160*Z239*Z$271</f>
        <v>-0.027240734501516813</v>
      </c>
      <c r="AA493" s="203">
        <f>-AA160*AA239*AA$271</f>
        <v>-0.02985815410848272</v>
      </c>
      <c r="AB493" s="203">
        <f>-AB160*AB239*AB$271</f>
        <v>-0.03483633066335876</v>
      </c>
      <c r="AC493" s="203">
        <f>-AC160*AC239*AC$271</f>
        <v>-0.0428836246887439</v>
      </c>
      <c r="AD493" s="203">
        <f>-AD160*AD239*AD$271</f>
        <v>-0.032624939983995765</v>
      </c>
      <c r="AE493" s="203">
        <f>-AE160*AE239*AE$271</f>
        <v>-0.04138270579343709</v>
      </c>
      <c r="AF493" s="203">
        <f>-AF160*AF239*AF$271</f>
        <v>-0.03973098726298508</v>
      </c>
      <c r="AG493" s="203">
        <f>-AG160*AG239*AG$271</f>
        <v>-0.04323734811532377</v>
      </c>
      <c r="AH493" s="203">
        <f>-AH160*AH239*AH$271</f>
        <v>-0.04460105126388004</v>
      </c>
      <c r="AI493" s="203">
        <f>-AI160*AI239*AI$271</f>
        <v>-0.03742071955458716</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-0.06020417696770106</v>
      </c>
      <c r="Z494" s="203">
        <f>-Z161*Z240*Z$271</f>
        <v>-0.03837798899344771</v>
      </c>
      <c r="AA494" s="203">
        <f>-AA161*AA240*AA$271</f>
        <v>-0.046369301454552245</v>
      </c>
      <c r="AB494" s="203">
        <f>-AB161*AB240*AB$271</f>
        <v>-0.056672097474687474</v>
      </c>
      <c r="AC494" s="203">
        <f>-AC161*AC240*AC$271</f>
        <v>-0.06650451903920604</v>
      </c>
      <c r="AD494" s="203">
        <f>-AD161*AD240*AD$271</f>
        <v>-0.05539450449387657</v>
      </c>
      <c r="AE494" s="203">
        <f>-AE161*AE240*AE$271</f>
        <v>-0.06616139338340363</v>
      </c>
      <c r="AF494" s="203">
        <f>-AF161*AF240*AF$271</f>
        <v>-0.0724975125731872</v>
      </c>
      <c r="AG494" s="203">
        <f>-AG161*AG240*AG$271</f>
        <v>-0.08760437322910918</v>
      </c>
      <c r="AH494" s="203">
        <f>-AH161*AH240*AH$271</f>
        <v>-0.07609750797048988</v>
      </c>
      <c r="AI494" s="203">
        <f>-AI161*AI240*AI$271</f>
        <v>-0.0671877605825631</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-7.0534847703697535e-06</v>
      </c>
      <c r="Z496" s="203">
        <f>-Z163*Z242*Z$271</f>
        <v>-5.519990797809848e-06</v>
      </c>
      <c r="AA496" s="203">
        <f>-AA163*AA242*AA$271</f>
        <v>-0.0</v>
      </c>
      <c r="AB496" s="203">
        <f>-AB163*AB242*AB$271</f>
        <v>-3.7226991024144188e-06</v>
      </c>
      <c r="AC496" s="203">
        <f>-AC163*AC242*AC$271</f>
        <v>-0.0</v>
      </c>
      <c r="AD496" s="203">
        <f>-AD163*AD242*AD$271</f>
        <v>-1.963707822377899e-05</v>
      </c>
      <c r="AE496" s="203">
        <f>-AE163*AE242*AE$271</f>
        <v>-1.1308398300075695e-05</v>
      </c>
      <c r="AF496" s="203">
        <f>-AF163*AF242*AF$271</f>
        <v>-0.0</v>
      </c>
      <c r="AG496" s="203">
        <f>-AG163*AG242*AG$271</f>
        <v>-0.0</v>
      </c>
      <c r="AH496" s="203">
        <f>-AH163*AH242*AH$271</f>
        <v>-7.185528029535475e-06</v>
      </c>
      <c r="AI496" s="203">
        <f>-AI163*AI242*AI$271</f>
        <v>-2.699056573588016e-05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-0.5899422581478382</v>
      </c>
      <c r="Z497" s="203">
        <f>-Z164*Z243*Z$271</f>
        <v>-0.8462420389578027</v>
      </c>
      <c r="AA497" s="203">
        <f>-AA164*AA243*AA$271</f>
        <v>-0.7066540190224679</v>
      </c>
      <c r="AB497" s="203">
        <f>-AB164*AB243*AB$271</f>
        <v>-0.6571710641019064</v>
      </c>
      <c r="AC497" s="203">
        <f>-AC164*AC243*AC$271</f>
        <v>-0.6583889413897069</v>
      </c>
      <c r="AD497" s="203">
        <f>-AD164*AD243*AD$271</f>
        <v>-0.6245187702138812</v>
      </c>
      <c r="AE497" s="203">
        <f>-AE164*AE243*AE$271</f>
        <v>-0.5470444111299125</v>
      </c>
      <c r="AF497" s="203">
        <f>-AF164*AF243*AF$271</f>
        <v>-0.5489549484572729</v>
      </c>
      <c r="AG497" s="203">
        <f>-AG164*AG243*AG$271</f>
        <v>-0.5684417895673598</v>
      </c>
      <c r="AH497" s="203">
        <f>-AH164*AH243*AH$271</f>
        <v>-0.6163329224326796</v>
      </c>
      <c r="AI497" s="203">
        <f>-AI164*AI243*AI$271</f>
        <v>-0.5819669842473014</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-1.3127108908513323</v>
      </c>
      <c r="Z498" s="203">
        <f>SUM(Z490:Z497)</f>
        <v>-1.5567096560995206</v>
      </c>
      <c r="AA498" s="203">
        <f>SUM(AA490:AA497)</f>
        <v>-1.3903788130902068</v>
      </c>
      <c r="AB498" s="203">
        <f>SUM(AB490:AB497)</f>
        <v>-1.2942908067886245</v>
      </c>
      <c r="AC498" s="203">
        <f>SUM(AC490:AC497)</f>
        <v>-1.3304063813475653</v>
      </c>
      <c r="AD498" s="203">
        <f>SUM(AD490:AD497)</f>
        <v>-1.2682068840498584</v>
      </c>
      <c r="AE498" s="203">
        <f>SUM(AE490:AE497)</f>
        <v>-1.2512267408422089</v>
      </c>
      <c r="AF498" s="203">
        <f>SUM(AF490:AF497)</f>
        <v>-1.20437457295714</v>
      </c>
      <c r="AG498" s="203">
        <f>SUM(AG490:AG497)</f>
        <v>-1.273358306401961</v>
      </c>
      <c r="AH498" s="203">
        <f>SUM(AH490:AH497)</f>
        <v>-1.3133251527410077</v>
      </c>
      <c r="AI498" s="203">
        <f>SUM(AI490:AI497)</f>
        <v>-1.3501547771984932</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-0.005011907771612576</v>
      </c>
      <c r="Z499" s="203">
        <f>-Z165*Z244*Z$271</f>
        <v>-0.005186839346147601</v>
      </c>
      <c r="AA499" s="203">
        <f>-AA165*AA244*AA$271</f>
        <v>-0.0048115200647263</v>
      </c>
      <c r="AB499" s="203">
        <f>-AB165*AB244*AB$271</f>
        <v>-0.004920842347788823</v>
      </c>
      <c r="AC499" s="203">
        <f>-AC165*AC244*AC$271</f>
        <v>-0.0050082822022962815</v>
      </c>
      <c r="AD499" s="203">
        <f>-AD165*AD244*AD$271</f>
        <v>-0.004674627946199321</v>
      </c>
      <c r="AE499" s="203">
        <f>-AE165*AE244*AE$271</f>
        <v>-0.004916014294161532</v>
      </c>
      <c r="AF499" s="203">
        <f>-AF165*AF244*AF$271</f>
        <v>-0.005558674018017833</v>
      </c>
      <c r="AG499" s="203">
        <f>-AG165*AG244*AG$271</f>
        <v>-0.005108131936021708</v>
      </c>
      <c r="AH499" s="203">
        <f>-AH165*AH244*AH$271</f>
        <v>-0.004734885661470935</v>
      </c>
      <c r="AI499" s="203">
        <f>-AI165*AI244*AI$271</f>
        <v>-0.0056454863480587545</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-0.021537691384048138</v>
      </c>
      <c r="Z500" s="203">
        <f>-Z166*Z245*Z$271</f>
        <v>-0.026369522294096236</v>
      </c>
      <c r="AA500" s="203">
        <f>-AA166*AA245*AA$271</f>
        <v>-0.02220217666310805</v>
      </c>
      <c r="AB500" s="203">
        <f>-AB166*AB245*AB$271</f>
        <v>-0.022376501999435746</v>
      </c>
      <c r="AC500" s="203">
        <f>-AC166*AC245*AC$271</f>
        <v>-0.01933513412651788</v>
      </c>
      <c r="AD500" s="203">
        <f>-AD166*AD245*AD$271</f>
        <v>-0.020870064613689652</v>
      </c>
      <c r="AE500" s="203">
        <f>-AE166*AE245*AE$271</f>
        <v>-0.021312290954053428</v>
      </c>
      <c r="AF500" s="203">
        <f>-AF166*AF245*AF$271</f>
        <v>-0.022989048192010156</v>
      </c>
      <c r="AG500" s="203">
        <f>-AG166*AG245*AG$271</f>
        <v>-0.020534226626179167</v>
      </c>
      <c r="AH500" s="203">
        <f>-AH166*AH245*AH$271</f>
        <v>-0.021749457332652787</v>
      </c>
      <c r="AI500" s="203">
        <f>-AI166*AI245*AI$271</f>
        <v>-0.02047935539251659</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-0.006866228310228633</v>
      </c>
      <c r="Z501" s="203">
        <f>-Z167*Z246*Z$271</f>
        <v>-0.006361377862913885</v>
      </c>
      <c r="AA501" s="203">
        <f>-AA167*AA246*AA$271</f>
        <v>-0.00648170214103323</v>
      </c>
      <c r="AB501" s="203">
        <f>-AB167*AB246*AB$271</f>
        <v>-0.006837477741656825</v>
      </c>
      <c r="AC501" s="203">
        <f>-AC167*AC246*AC$271</f>
        <v>-0.007305285372010071</v>
      </c>
      <c r="AD501" s="203">
        <f>-AD167*AD246*AD$271</f>
        <v>-0.007367303342464379</v>
      </c>
      <c r="AE501" s="203">
        <f>-AE167*AE246*AE$271</f>
        <v>-0.007608957121179678</v>
      </c>
      <c r="AF501" s="203">
        <f>-AF167*AF246*AF$271</f>
        <v>-0.007491985022651351</v>
      </c>
      <c r="AG501" s="203">
        <f>-AG167*AG246*AG$271</f>
        <v>-0.006161357663489787</v>
      </c>
      <c r="AH501" s="203">
        <f>-AH167*AH246*AH$271</f>
        <v>-0.00615208793339331</v>
      </c>
      <c r="AI501" s="203">
        <f>-AI167*AI246*AI$271</f>
        <v>-0.004665557714841976</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-0.0010219800944622436</v>
      </c>
      <c r="Z502" s="203">
        <f>-Z168*Z247*Z$271</f>
        <v>-0.0008807810952409892</v>
      </c>
      <c r="AA502" s="203">
        <f>-AA168*AA247*AA$271</f>
        <v>-0.0007995291860927793</v>
      </c>
      <c r="AB502" s="203">
        <f>-AB168*AB247*AB$271</f>
        <v>-0.001016909186459131</v>
      </c>
      <c r="AC502" s="203">
        <f>-AC168*AC247*AC$271</f>
        <v>-0.0009663476676116591</v>
      </c>
      <c r="AD502" s="203">
        <f>-AD168*AD247*AD$271</f>
        <v>-0.0009736464241915185</v>
      </c>
      <c r="AE502" s="203">
        <f>-AE168*AE247*AE$271</f>
        <v>-0.0009876705708118975</v>
      </c>
      <c r="AF502" s="203">
        <f>-AF168*AF247*AF$271</f>
        <v>-0.0010053720491014786</v>
      </c>
      <c r="AG502" s="203">
        <f>-AG168*AG247*AG$271</f>
        <v>-0.0010036485263017275</v>
      </c>
      <c r="AH502" s="203">
        <f>-AH168*AH247*AH$271</f>
        <v>-0.0009301600055066482</v>
      </c>
      <c r="AI502" s="203">
        <f>-AI168*AI247*AI$271</f>
        <v>-0.00091986151202984</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-0.0030468538146026652</v>
      </c>
      <c r="Z503" s="203">
        <f>-Z169*Z248*Z$271</f>
        <v>-0.0024290527844527668</v>
      </c>
      <c r="AA503" s="203">
        <f>-AA169*AA248*AA$271</f>
        <v>-0.003362888668880733</v>
      </c>
      <c r="AB503" s="203">
        <f>-AB169*AB248*AB$271</f>
        <v>-0.003888953367827539</v>
      </c>
      <c r="AC503" s="203">
        <f>-AC169*AC248*AC$271</f>
        <v>-0.0038664454950502534</v>
      </c>
      <c r="AD503" s="203">
        <f>-AD169*AD248*AD$271</f>
        <v>-0.004165031722786117</v>
      </c>
      <c r="AE503" s="203">
        <f>-AE169*AE248*AE$271</f>
        <v>-0.00432688585400478</v>
      </c>
      <c r="AF503" s="203">
        <f>-AF169*AF248*AF$271</f>
        <v>-0.003678018171341519</v>
      </c>
      <c r="AG503" s="203">
        <f>-AG169*AG248*AG$271</f>
        <v>-0.003596226586461616</v>
      </c>
      <c r="AH503" s="203">
        <f>-AH169*AH248*AH$271</f>
        <v>-0.0024838409329906966</v>
      </c>
      <c r="AI503" s="203">
        <f>-AI169*AI248*AI$271</f>
        <v>-0.0013248553919075453</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-0.07018183097195667</v>
      </c>
      <c r="Z504" s="203">
        <f>-Z170*Z249*Z$271</f>
        <v>-0.06773225615284824</v>
      </c>
      <c r="AA504" s="203">
        <f>-AA170*AA249*AA$271</f>
        <v>-0.07010146199486729</v>
      </c>
      <c r="AB504" s="203">
        <f>-AB170*AB249*AB$271</f>
        <v>-0.06604225347333527</v>
      </c>
      <c r="AC504" s="203">
        <f>-AC170*AC249*AC$271</f>
        <v>-0.06494084961824761</v>
      </c>
      <c r="AD504" s="203">
        <f>-AD170*AD249*AD$271</f>
        <v>-0.06470362917821088</v>
      </c>
      <c r="AE504" s="203">
        <f>-AE170*AE249*AE$271</f>
        <v>-0.06602274418087951</v>
      </c>
      <c r="AF504" s="203">
        <f>-AF170*AF249*AF$271</f>
        <v>-0.06508029914992</v>
      </c>
      <c r="AG504" s="203">
        <f>-AG170*AG249*AG$271</f>
        <v>-0.06477413056757422</v>
      </c>
      <c r="AH504" s="203">
        <f>-AH170*AH249*AH$271</f>
        <v>-0.06025423805988522</v>
      </c>
      <c r="AI504" s="203">
        <f>-AI170*AI249*AI$271</f>
        <v>-0.059266155167756004</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-0.0055068060107852325</v>
      </c>
      <c r="Z505" s="203">
        <f>-Z171*Z250*Z$271</f>
        <v>-0.004304509958363162</v>
      </c>
      <c r="AA505" s="203">
        <f>-AA171*AA250*AA$271</f>
        <v>-0.004241264941404812</v>
      </c>
      <c r="AB505" s="203">
        <f>-AB171*AB250*AB$271</f>
        <v>-0.004201516328793457</v>
      </c>
      <c r="AC505" s="203">
        <f>-AC171*AC250*AC$271</f>
        <v>-0.0051867879604046725</v>
      </c>
      <c r="AD505" s="203">
        <f>-AD171*AD250*AD$271</f>
        <v>-0.004925860387356594</v>
      </c>
      <c r="AE505" s="203">
        <f>-AE171*AE250*AE$271</f>
        <v>-0.005067781841247952</v>
      </c>
      <c r="AF505" s="203">
        <f>-AF171*AF250*AF$271</f>
        <v>-0.005923196168492236</v>
      </c>
      <c r="AG505" s="203">
        <f>-AG171*AG250*AG$271</f>
        <v>-0.0064758323778023145</v>
      </c>
      <c r="AH505" s="203">
        <f>-AH171*AH250*AH$271</f>
        <v>-0.006664417413917708</v>
      </c>
      <c r="AI505" s="203">
        <f>-AI171*AI250*AI$271</f>
        <v>-0.008472462582293422</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-0.0037468158175300373</v>
      </c>
      <c r="Z506" s="203">
        <f>-Z172*Z251*Z$271</f>
        <v>-0.003925970834079565</v>
      </c>
      <c r="AA506" s="203">
        <f>-AA172*AA251*AA$271</f>
        <v>-0.0034339910852498427</v>
      </c>
      <c r="AB506" s="203">
        <f>-AB172*AB251*AB$271</f>
        <v>-0.0038356622511578056</v>
      </c>
      <c r="AC506" s="203">
        <f>-AC172*AC251*AC$271</f>
        <v>-0.003131637212618464</v>
      </c>
      <c r="AD506" s="203">
        <f>-AD172*AD251*AD$271</f>
        <v>-0.0029898430065131956</v>
      </c>
      <c r="AE506" s="203">
        <f>-AE172*AE251*AE$271</f>
        <v>-0.003710059673588853</v>
      </c>
      <c r="AF506" s="203">
        <f>-AF172*AF251*AF$271</f>
        <v>-0.00335825026639828</v>
      </c>
      <c r="AG506" s="203">
        <f>-AG172*AG251*AG$271</f>
        <v>-0.0038485722776696193</v>
      </c>
      <c r="AH506" s="203">
        <f>-AH172*AH251*AH$271</f>
        <v>-0.0037990700271221204</v>
      </c>
      <c r="AI506" s="203">
        <f>-AI172*AI251*AI$271</f>
        <v>-0.00453427374500948</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-5.343018231852708e-06</v>
      </c>
      <c r="Z507" s="203">
        <f>-Z173*Z252*Z$271</f>
        <v>-6.500533029851647e-06</v>
      </c>
      <c r="AA507" s="203">
        <f>-AA173*AA252*AA$271</f>
        <v>-1.9311701033537043e-06</v>
      </c>
      <c r="AB507" s="203">
        <f>-AB173*AB252*AB$271</f>
        <v>-4.984586962717148e-06</v>
      </c>
      <c r="AC507" s="203">
        <f>-AC173*AC252*AC$271</f>
        <v>-3.828523108165037e-06</v>
      </c>
      <c r="AD507" s="203">
        <f>-AD173*AD252*AD$271</f>
        <v>-4.9851134885182695e-06</v>
      </c>
      <c r="AE507" s="203">
        <f>-AE173*AE252*AE$271</f>
        <v>-6.215337994925891e-06</v>
      </c>
      <c r="AF507" s="203">
        <f>-AF173*AF252*AF$271</f>
        <v>-7.6105767345392865e-06</v>
      </c>
      <c r="AG507" s="203">
        <f>-AG173*AG252*AG$271</f>
        <v>-6.814846062164628e-06</v>
      </c>
      <c r="AH507" s="203">
        <f>-AH173*AH252*AH$271</f>
        <v>-3.989212718205242e-06</v>
      </c>
      <c r="AI507" s="203">
        <f>-AI173*AI252*AI$271</f>
        <v>-8.541520941334883e-06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-0.0035896929813253897</v>
      </c>
      <c r="Z508" s="203">
        <f>-Z174*Z253*Z$271</f>
        <v>-0.004323732914868298</v>
      </c>
      <c r="AA508" s="203">
        <f>-AA174*AA253*AA$271</f>
        <v>-0.004588618289269496</v>
      </c>
      <c r="AB508" s="203">
        <f>-AB174*AB253*AB$271</f>
        <v>-0.004177060438575935</v>
      </c>
      <c r="AC508" s="203">
        <f>-AC174*AC253*AC$271</f>
        <v>-0.004339563598824129</v>
      </c>
      <c r="AD508" s="203">
        <f>-AD174*AD253*AD$271</f>
        <v>-0.004231893306444718</v>
      </c>
      <c r="AE508" s="203">
        <f>-AE174*AE253*AE$271</f>
        <v>-0.004143179396702993</v>
      </c>
      <c r="AF508" s="203">
        <f>-AF174*AF253*AF$271</f>
        <v>-0.0031811195650181248</v>
      </c>
      <c r="AG508" s="203">
        <f>-AG174*AG253*AG$271</f>
        <v>-0.002892620805725994</v>
      </c>
      <c r="AH508" s="203">
        <f>-AH174*AH253*AH$271</f>
        <v>-0.0024441261160171985</v>
      </c>
      <c r="AI508" s="203">
        <f>-AI174*AI253*AI$271</f>
        <v>-0.0013931288725083698</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-0.01363738589655872</v>
      </c>
      <c r="Z509" s="203">
        <f>-Z175*Z254*Z$271</f>
        <v>-0.011455138563722956</v>
      </c>
      <c r="AA509" s="203">
        <f>-AA175*AA254*AA$271</f>
        <v>-0.010459948218646938</v>
      </c>
      <c r="AB509" s="203">
        <f>-AB175*AB254*AB$271</f>
        <v>-0.010546263875167192</v>
      </c>
      <c r="AC509" s="203">
        <f>-AC175*AC254*AC$271</f>
        <v>-0.011486155796377831</v>
      </c>
      <c r="AD509" s="203">
        <f>-AD175*AD254*AD$271</f>
        <v>-0.012062119157308577</v>
      </c>
      <c r="AE509" s="203">
        <f>-AE175*AE254*AE$271</f>
        <v>-0.012842123086594139</v>
      </c>
      <c r="AF509" s="203">
        <f>-AF175*AF254*AF$271</f>
        <v>-0.014696230554833649</v>
      </c>
      <c r="AG509" s="203">
        <f>-AG175*AG254*AG$271</f>
        <v>-0.015121929058646106</v>
      </c>
      <c r="AH509" s="203">
        <f>-AH175*AH254*AH$271</f>
        <v>-0.020284051605397826</v>
      </c>
      <c r="AI509" s="203">
        <f>-AI175*AI254*AI$271</f>
        <v>-0.02681924257691715</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-0.005670264470697443</v>
      </c>
      <c r="Z510" s="203">
        <f>-Z176*Z255*Z$271</f>
        <v>-0.005766307163624044</v>
      </c>
      <c r="AA510" s="203">
        <f>-AA176*AA255*AA$271</f>
        <v>-0.0058326493849510455</v>
      </c>
      <c r="AB510" s="203">
        <f>-AB176*AB255*AB$271</f>
        <v>-0.005444050629617024</v>
      </c>
      <c r="AC510" s="203">
        <f>-AC176*AC255*AC$271</f>
        <v>-0.005672594187759378</v>
      </c>
      <c r="AD510" s="203">
        <f>-AD176*AD255*AD$271</f>
        <v>-0.005354882575752588</v>
      </c>
      <c r="AE510" s="203">
        <f>-AE176*AE255*AE$271</f>
        <v>-0.005298454107322651</v>
      </c>
      <c r="AF510" s="203">
        <f>-AF176*AF255*AF$271</f>
        <v>-0.0054304499698374165</v>
      </c>
      <c r="AG510" s="203">
        <f>-AG176*AG255*AG$271</f>
        <v>-0.005530336587225882</v>
      </c>
      <c r="AH510" s="203">
        <f>-AH176*AH255*AH$271</f>
        <v>-0.005078013715340163</v>
      </c>
      <c r="AI510" s="203">
        <f>-AI176*AI255*AI$271</f>
        <v>-0.005413030076605529</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-0.0004108757864062699</v>
      </c>
      <c r="Z511" s="203">
        <f>-Z177*Z256*Z$271</f>
        <v>-0.00022398887605351044</v>
      </c>
      <c r="AA511" s="203">
        <f>-AA177*AA256*AA$271</f>
        <v>-0.0001895394397187214</v>
      </c>
      <c r="AB511" s="203">
        <f>-AB177*AB256*AB$271</f>
        <v>-0.0003364440715778776</v>
      </c>
      <c r="AC511" s="203">
        <f>-AC177*AC256*AC$271</f>
        <v>-0.00038489703326474896</v>
      </c>
      <c r="AD511" s="203">
        <f>-AD177*AD256*AD$271</f>
        <v>-0.00030324312516379407</v>
      </c>
      <c r="AE511" s="203">
        <f>-AE177*AE256*AE$271</f>
        <v>-0.00043009409390094833</v>
      </c>
      <c r="AF511" s="203">
        <f>-AF177*AF256*AF$271</f>
        <v>-0.00043070985493755834</v>
      </c>
      <c r="AG511" s="203">
        <f>-AG177*AG256*AG$271</f>
        <v>-0.000550371024025744</v>
      </c>
      <c r="AH511" s="203">
        <f>-AH177*AH256*AH$271</f>
        <v>-0.0006482376588926703</v>
      </c>
      <c r="AI511" s="203">
        <f>-AI177*AI256*AI$271</f>
        <v>-0.0005800054681729866</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-0.02099732874696793</v>
      </c>
      <c r="Z512" s="203">
        <f>-Z178*Z257*Z$271</f>
        <v>-0.022692773966355943</v>
      </c>
      <c r="AA512" s="203">
        <f>-AA178*AA257*AA$271</f>
        <v>-0.018726208850794693</v>
      </c>
      <c r="AB512" s="203">
        <f>-AB178*AB257*AB$271</f>
        <v>-0.01809385510409589</v>
      </c>
      <c r="AC512" s="203">
        <f>-AC178*AC257*AC$271</f>
        <v>-0.020873725302039924</v>
      </c>
      <c r="AD512" s="203">
        <f>-AD178*AD257*AD$271</f>
        <v>-0.02207965739478947</v>
      </c>
      <c r="AE512" s="203">
        <f>-AE178*AE257*AE$271</f>
        <v>-0.02096895362588019</v>
      </c>
      <c r="AF512" s="203">
        <f>-AF178*AF257*AF$271</f>
        <v>-0.02207618831704581</v>
      </c>
      <c r="AG512" s="203">
        <f>-AG178*AG257*AG$271</f>
        <v>-0.022252045768231924</v>
      </c>
      <c r="AH512" s="203">
        <f>-AH178*AH257*AH$271</f>
        <v>-0.02075448569714003</v>
      </c>
      <c r="AI512" s="203">
        <f>-AI178*AI257*AI$271</f>
        <v>-0.018866352280336406</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-0.16123100507541382</v>
      </c>
      <c r="Z513" s="203">
        <f>SUM(Z499:Z512)</f>
        <v>-0.16165875234579705</v>
      </c>
      <c r="AA513" s="203">
        <f>SUM(AA499:AA512)</f>
        <v>-0.15523343009884727</v>
      </c>
      <c r="AB513" s="203">
        <f>SUM(AB499:AB512)</f>
        <v>-0.15172277540245124</v>
      </c>
      <c r="AC513" s="203">
        <f>SUM(AC499:AC512)</f>
        <v>-0.15250153409613107</v>
      </c>
      <c r="AD513" s="203">
        <f>SUM(AD499:AD512)</f>
        <v>-0.15470678729435933</v>
      </c>
      <c r="AE513" s="203">
        <f>SUM(AE499:AE512)</f>
        <v>-0.1576414241383235</v>
      </c>
      <c r="AF513" s="203">
        <f>SUM(AF499:AF512)</f>
        <v>-0.16090715187633994</v>
      </c>
      <c r="AG513" s="203">
        <f>SUM(AG499:AG512)</f>
        <v>-0.15785624465141798</v>
      </c>
      <c r="AH513" s="203">
        <f>SUM(AH499:AH512)</f>
        <v>-0.15598106137244552</v>
      </c>
      <c r="AI513" s="203">
        <f>SUM(AI499:AI512)</f>
        <v>-0.15838830864989537</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2509.0701080087338</v>
      </c>
      <c r="M517" s="125">
        <f>M325*M186/PctPerUnit</f>
        <v>1128.822792627649</v>
      </c>
      <c r="N517" s="125">
        <f>N325*N186/PctPerUnit</f>
        <v>1312.4278162012963</v>
      </c>
      <c r="O517" s="125">
        <f>O325*O186/PctPerUnit</f>
        <v>1674.2311157644042</v>
      </c>
      <c r="P517" s="125">
        <f>P325*P186/PctPerUnit</f>
        <v>1932.7089535204725</v>
      </c>
      <c r="Q517" s="125">
        <f>Q325*Q186/PctPerUnit</f>
        <v>1975.9360240913904</v>
      </c>
      <c r="R517" s="125">
        <f>R325*R186/PctPerUnit</f>
        <v>2129.4833300687874</v>
      </c>
      <c r="S517" s="125">
        <f>S325*S186/PctPerUnit</f>
        <v>2792.3227123598535</v>
      </c>
      <c r="T517" s="125">
        <f>T325*T186/PctPerUnit</f>
        <v>3444.9559568050654</v>
      </c>
      <c r="U517" s="125">
        <f>U325*U186/PctPerUnit</f>
        <v>4154.049458588339</v>
      </c>
      <c r="V517" s="125">
        <f>V325*V186/PctPerUnit</f>
        <v>6119.140972859462</v>
      </c>
      <c r="W517" s="207" t="str">
        <f>IF(X$5=K$5,SUM(Y517:AI517)-SUM(L517:V517),"")</f>
        <v/>
      </c>
      <c r="X517" s="9" t="str">
        <f>LOWER(CtryCode)&amp;".distn."&amp;$A517&amp;IF($B517="","","."&amp;$B517)&amp;IF($C517="","",".dec."&amp;$C517)&amp;"."&amp;X$5</f>
        <v>egy.distn.abud.ely.dec.ove.2</v>
      </c>
      <c r="Y517" s="124">
        <f>Y325*Y186/PctPerUnit</f>
        <v>2509.0701080087338</v>
      </c>
      <c r="Z517" s="125">
        <f>Z325*Z186/PctPerUnit</f>
        <v>1128.822792627649</v>
      </c>
      <c r="AA517" s="125">
        <f>AA325*AA186/PctPerUnit</f>
        <v>1312.4278162012963</v>
      </c>
      <c r="AB517" s="125">
        <f>AB325*AB186/PctPerUnit</f>
        <v>1674.2311157644042</v>
      </c>
      <c r="AC517" s="125">
        <f>AC325*AC186/PctPerUnit</f>
        <v>1932.7089535204725</v>
      </c>
      <c r="AD517" s="125">
        <f>AD325*AD186/PctPerUnit</f>
        <v>1975.9360240913904</v>
      </c>
      <c r="AE517" s="125">
        <f>AE325*AE186/PctPerUnit</f>
        <v>2129.4833300687874</v>
      </c>
      <c r="AF517" s="125">
        <f>AF325*AF186/PctPerUnit</f>
        <v>2792.3227123598535</v>
      </c>
      <c r="AG517" s="125">
        <f>AG325*AG186/PctPerUnit</f>
        <v>3444.9559568050654</v>
      </c>
      <c r="AH517" s="125">
        <f>AH325*AH186/PctPerUnit</f>
        <v>4154.049458588339</v>
      </c>
      <c r="AI517" s="125">
        <f>AI325*AI186/PctPerUnit</f>
        <v>6119.140972859462</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248.19054628236114</v>
      </c>
      <c r="M518" s="125">
        <f>M325*M187/PctPerUnit</f>
        <v>85.81233947677725</v>
      </c>
      <c r="N518" s="125">
        <f>N325*N187/PctPerUnit</f>
        <v>106.05009021432107</v>
      </c>
      <c r="O518" s="125">
        <f>O325*O187/PctPerUnit</f>
        <v>138.8703541499032</v>
      </c>
      <c r="P518" s="125">
        <f>P325*P187/PctPerUnit</f>
        <v>174.62549254908586</v>
      </c>
      <c r="Q518" s="125">
        <f>Q325*Q187/PctPerUnit</f>
        <v>186.28537503103493</v>
      </c>
      <c r="R518" s="125">
        <f>R325*R187/PctPerUnit</f>
        <v>206.19735290088232</v>
      </c>
      <c r="S518" s="125">
        <f>S325*S187/PctPerUnit</f>
        <v>295.18146613022543</v>
      </c>
      <c r="T518" s="125">
        <f>T325*T187/PctPerUnit</f>
        <v>416.90793375819317</v>
      </c>
      <c r="U518" s="125">
        <f>U325*U187/PctPerUnit</f>
        <v>481.20843891667175</v>
      </c>
      <c r="V518" s="125">
        <f>V325*V187/PctPerUnit</f>
        <v>914.5820865787325</v>
      </c>
      <c r="W518" s="207" t="str">
        <f>IF(X$5=K$5,SUM(Y518:AI518)-SUM(L518:V518),"")</f>
        <v/>
      </c>
      <c r="X518" s="9" t="str">
        <f>LOWER(CtryCode)&amp;".distn."&amp;$A518&amp;IF($B518="","","."&amp;$B518)&amp;IF($C518="","",".dec."&amp;$C518)&amp;"."&amp;X$5</f>
        <v>egy.distn.abud.nga.dec.ove.2</v>
      </c>
      <c r="Y518" s="124">
        <f>Y325*Y187/PctPerUnit</f>
        <v>248.19054628236114</v>
      </c>
      <c r="Z518" s="125">
        <f>Z325*Z187/PctPerUnit</f>
        <v>85.81233947677725</v>
      </c>
      <c r="AA518" s="125">
        <f>AA325*AA187/PctPerUnit</f>
        <v>106.05009021432107</v>
      </c>
      <c r="AB518" s="125">
        <f>AB325*AB187/PctPerUnit</f>
        <v>138.8703541499032</v>
      </c>
      <c r="AC518" s="125">
        <f>AC325*AC187/PctPerUnit</f>
        <v>174.62549254908586</v>
      </c>
      <c r="AD518" s="125">
        <f>AD325*AD187/PctPerUnit</f>
        <v>186.28537503103493</v>
      </c>
      <c r="AE518" s="125">
        <f>AE325*AE187/PctPerUnit</f>
        <v>206.19735290088232</v>
      </c>
      <c r="AF518" s="125">
        <f>AF325*AF187/PctPerUnit</f>
        <v>295.18146613022543</v>
      </c>
      <c r="AG518" s="125">
        <f>AG325*AG187/PctPerUnit</f>
        <v>416.90793375819317</v>
      </c>
      <c r="AH518" s="125">
        <f>AH325*AH187/PctPerUnit</f>
        <v>481.20843891667175</v>
      </c>
      <c r="AI518" s="125">
        <f>AI325*AI187/PctPerUnit</f>
        <v>914.5820865787325</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94.2032866012195</v>
      </c>
      <c r="M519" s="125">
        <f>M325*M188/PctPerUnit</f>
        <v>29.535794354854453</v>
      </c>
      <c r="N519" s="125">
        <f>N325*N188/PctPerUnit</f>
        <v>39.04353241416406</v>
      </c>
      <c r="O519" s="125">
        <f>O325*O188/PctPerUnit</f>
        <v>65.94061498373658</v>
      </c>
      <c r="P519" s="125">
        <f>P325*P188/PctPerUnit</f>
        <v>57.08626226957565</v>
      </c>
      <c r="Q519" s="125">
        <f>Q325*Q188/PctPerUnit</f>
        <v>86.39472411890053</v>
      </c>
      <c r="R519" s="125">
        <f>R325*R188/PctPerUnit</f>
        <v>90.79464991661266</v>
      </c>
      <c r="S519" s="125">
        <f>S325*S188/PctPerUnit</f>
        <v>109.55158534571123</v>
      </c>
      <c r="T519" s="125">
        <f>T325*T188/PctPerUnit</f>
        <v>129.93356980366437</v>
      </c>
      <c r="U519" s="125">
        <f>U325*U188/PctPerUnit</f>
        <v>159.77707794569608</v>
      </c>
      <c r="V519" s="125">
        <f>V325*V188/PctPerUnit</f>
        <v>245.78617269340313</v>
      </c>
      <c r="W519" s="207" t="str">
        <f>IF(X$5=K$5,SUM(Y519:AI519)-SUM(L519:V519),"")</f>
        <v/>
      </c>
      <c r="X519" s="9" t="str">
        <f>LOWER(CtryCode)&amp;".distn."&amp;$A519&amp;IF($B519="","","."&amp;$B519)&amp;IF($C519="","",".dec."&amp;$C519)&amp;"."&amp;X$5</f>
        <v>egy.distn.abud.oil.dec.ove.2</v>
      </c>
      <c r="Y519" s="124">
        <f>Y325*Y188/PctPerUnit</f>
        <v>94.2032866012195</v>
      </c>
      <c r="Z519" s="125">
        <f>Z325*Z188/PctPerUnit</f>
        <v>29.535794354854453</v>
      </c>
      <c r="AA519" s="125">
        <f>AA325*AA188/PctPerUnit</f>
        <v>39.04353241416406</v>
      </c>
      <c r="AB519" s="125">
        <f>AB325*AB188/PctPerUnit</f>
        <v>65.94061498373658</v>
      </c>
      <c r="AC519" s="125">
        <f>AC325*AC188/PctPerUnit</f>
        <v>57.08626226957565</v>
      </c>
      <c r="AD519" s="125">
        <f>AD325*AD188/PctPerUnit</f>
        <v>86.39472411890053</v>
      </c>
      <c r="AE519" s="125">
        <f>AE325*AE188/PctPerUnit</f>
        <v>90.79464991661266</v>
      </c>
      <c r="AF519" s="125">
        <f>AF325*AF188/PctPerUnit</f>
        <v>109.55158534571123</v>
      </c>
      <c r="AG519" s="125">
        <f>AG325*AG188/PctPerUnit</f>
        <v>129.93356980366437</v>
      </c>
      <c r="AH519" s="125">
        <f>AH325*AH188/PctPerUnit</f>
        <v>159.77707794569608</v>
      </c>
      <c r="AI519" s="125">
        <f>AI325*AI188/PctPerUnit</f>
        <v>245.78617269340313</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374.38597131611465</v>
      </c>
      <c r="M520" s="125">
        <f>M325*M189/PctPerUnit</f>
        <v>93.44647469133608</v>
      </c>
      <c r="N520" s="125">
        <f>N325*N189/PctPerUnit</f>
        <v>140.83142920770263</v>
      </c>
      <c r="O520" s="125">
        <f>O325*O189/PctPerUnit</f>
        <v>209.81728798496016</v>
      </c>
      <c r="P520" s="125">
        <f>P325*P189/PctPerUnit</f>
        <v>253.22274420585885</v>
      </c>
      <c r="Q520" s="125">
        <f>Q325*Q189/PctPerUnit</f>
        <v>312.4164487762839</v>
      </c>
      <c r="R520" s="125">
        <f>R325*R189/PctPerUnit</f>
        <v>348.90899052779474</v>
      </c>
      <c r="S520" s="125">
        <f>S325*S189/PctPerUnit</f>
        <v>484.3939985258497</v>
      </c>
      <c r="T520" s="125">
        <f>T325*T189/PctPerUnit</f>
        <v>605.6598201957739</v>
      </c>
      <c r="U520" s="125">
        <f>U325*U189/PctPerUnit</f>
        <v>685.7629362760853</v>
      </c>
      <c r="V520" s="125">
        <f>V325*V189/PctPerUnit</f>
        <v>1212.1879430614758</v>
      </c>
      <c r="W520" s="207" t="str">
        <f>IF(X$5=K$5,SUM(Y520:AI520)-SUM(L520:V520),"")</f>
        <v/>
      </c>
      <c r="X520" s="9" t="str">
        <f>LOWER(CtryCode)&amp;".distn."&amp;$A520&amp;IF($B520="","","."&amp;$B520)&amp;IF($C520="","",".dec."&amp;$C520)&amp;"."&amp;X$5</f>
        <v>egy.distn.abud.gso.dec.ove.2</v>
      </c>
      <c r="Y520" s="124">
        <f>Y325*Y189/PctPerUnit</f>
        <v>374.38597131611465</v>
      </c>
      <c r="Z520" s="125">
        <f>Z325*Z189/PctPerUnit</f>
        <v>93.44647469133608</v>
      </c>
      <c r="AA520" s="125">
        <f>AA325*AA189/PctPerUnit</f>
        <v>140.83142920770263</v>
      </c>
      <c r="AB520" s="125">
        <f>AB325*AB189/PctPerUnit</f>
        <v>209.81728798496016</v>
      </c>
      <c r="AC520" s="125">
        <f>AC325*AC189/PctPerUnit</f>
        <v>253.22274420585885</v>
      </c>
      <c r="AD520" s="125">
        <f>AD325*AD189/PctPerUnit</f>
        <v>312.4164487762839</v>
      </c>
      <c r="AE520" s="125">
        <f>AE325*AE189/PctPerUnit</f>
        <v>348.90899052779474</v>
      </c>
      <c r="AF520" s="125">
        <f>AF325*AF189/PctPerUnit</f>
        <v>484.3939985258497</v>
      </c>
      <c r="AG520" s="125">
        <f>AG325*AG189/PctPerUnit</f>
        <v>605.6598201957739</v>
      </c>
      <c r="AH520" s="125">
        <f>AH325*AH189/PctPerUnit</f>
        <v>685.7629362760853</v>
      </c>
      <c r="AI520" s="125">
        <f>AI325*AI189/PctPerUnit</f>
        <v>1212.1879430614758</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0.04050779813942094</v>
      </c>
      <c r="M522" s="125">
        <f>M325*M191/PctPerUnit</f>
        <v>0.006100449090667239</v>
      </c>
      <c r="N522" s="125">
        <f>N325*N191/PctPerUnit</f>
        <v>0.008962107233760463</v>
      </c>
      <c r="O522" s="125">
        <f>O325*O191/PctPerUnit</f>
        <v>0.004908029163821127</v>
      </c>
      <c r="P522" s="125">
        <f>P325*P191/PctPerUnit</f>
        <v>0.0323170612974478</v>
      </c>
      <c r="Q522" s="125">
        <f>Q325*Q191/PctPerUnit</f>
        <v>0.033435639336581134</v>
      </c>
      <c r="R522" s="125">
        <f>R325*R191/PctPerUnit</f>
        <v>0.030223931814827236</v>
      </c>
      <c r="S522" s="125">
        <f>S325*S191/PctPerUnit</f>
        <v>0.017240211056227507</v>
      </c>
      <c r="T522" s="125">
        <f>T325*T191/PctPerUnit</f>
        <v>0.07705799159076937</v>
      </c>
      <c r="U522" s="125">
        <f>U325*U191/PctPerUnit</f>
        <v>0.12854645206487678</v>
      </c>
      <c r="V522" s="125">
        <f>V325*V191/PctPerUnit</f>
        <v>0.11815884242679477</v>
      </c>
      <c r="W522" s="207" t="str">
        <f>IF(X$5=K$5,SUM(Y522:AI522)-SUM(L522:V522),"")</f>
        <v/>
      </c>
      <c r="X522" s="9" t="str">
        <f>LOWER(CtryCode)&amp;".distn."&amp;$A522&amp;IF($B522="","","."&amp;$B522)&amp;IF($C522="","",".dec."&amp;$C522)&amp;"."&amp;X$5</f>
        <v>egy.distn.abud.ker.dec.ove.2</v>
      </c>
      <c r="Y522" s="124">
        <f>Y325*Y191/PctPerUnit</f>
        <v>0.04050779813942094</v>
      </c>
      <c r="Z522" s="125">
        <f>Z325*Z191/PctPerUnit</f>
        <v>0.006100449090667239</v>
      </c>
      <c r="AA522" s="125">
        <f>AA325*AA191/PctPerUnit</f>
        <v>0.008962107233760463</v>
      </c>
      <c r="AB522" s="125">
        <f>AB325*AB191/PctPerUnit</f>
        <v>0.004908029163821127</v>
      </c>
      <c r="AC522" s="125">
        <f>AC325*AC191/PctPerUnit</f>
        <v>0.0323170612974478</v>
      </c>
      <c r="AD522" s="125">
        <f>AD325*AD191/PctPerUnit</f>
        <v>0.033435639336581134</v>
      </c>
      <c r="AE522" s="125">
        <f>AE325*AE191/PctPerUnit</f>
        <v>0.030223931814827236</v>
      </c>
      <c r="AF522" s="125">
        <f>AF325*AF191/PctPerUnit</f>
        <v>0.017240211056227507</v>
      </c>
      <c r="AG522" s="125">
        <f>AG325*AG191/PctPerUnit</f>
        <v>0.07705799159076937</v>
      </c>
      <c r="AH522" s="125">
        <f>AH325*AH191/PctPerUnit</f>
        <v>0.12854645206487678</v>
      </c>
      <c r="AI522" s="125">
        <f>AI325*AI191/PctPerUnit</f>
        <v>0.11815884242679477</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1301.2810004434089</v>
      </c>
      <c r="M523" s="125">
        <f>M325*M192/PctPerUnit</f>
        <v>819.4993810713</v>
      </c>
      <c r="N523" s="125">
        <f>N325*N192/PctPerUnit</f>
        <v>901.8779946994385</v>
      </c>
      <c r="O523" s="125">
        <f>O325*O192/PctPerUnit</f>
        <v>1019.7582521310896</v>
      </c>
      <c r="P523" s="125">
        <f>P325*P192/PctPerUnit</f>
        <v>1045.581252132223</v>
      </c>
      <c r="Q523" s="125">
        <f>Q325*Q192/PctPerUnit</f>
        <v>1038.4146914260116</v>
      </c>
      <c r="R523" s="125">
        <f>R325*R192/PctPerUnit</f>
        <v>1045.9704007799685</v>
      </c>
      <c r="S523" s="125">
        <f>S325*S192/PctPerUnit</f>
        <v>1267.7372966411913</v>
      </c>
      <c r="T523" s="125">
        <f>T325*T192/PctPerUnit</f>
        <v>1286.9964953703216</v>
      </c>
      <c r="U523" s="125">
        <f>U325*U192/PctPerUnit</f>
        <v>1339.42560708981</v>
      </c>
      <c r="V523" s="125">
        <f>V325*V192/PctPerUnit</f>
        <v>1593.199171648887</v>
      </c>
      <c r="W523" s="207" t="str">
        <f>IF(X$5=K$5,SUM(Y523:AI523)-SUM(L523:V523),"")</f>
        <v/>
      </c>
      <c r="X523" s="9" t="str">
        <f>LOWER(CtryCode)&amp;".distn."&amp;$A523&amp;IF($B523="","","."&amp;$B523)&amp;IF($C523="","",".dec."&amp;$C523)&amp;"."&amp;X$5</f>
        <v>egy.distn.abud.lpg.dec.ove.2</v>
      </c>
      <c r="Y523" s="124">
        <f>Y325*Y192/PctPerUnit</f>
        <v>1301.2810004434089</v>
      </c>
      <c r="Z523" s="125">
        <f>Z325*Z192/PctPerUnit</f>
        <v>819.4993810713</v>
      </c>
      <c r="AA523" s="125">
        <f>AA325*AA192/PctPerUnit</f>
        <v>901.8779946994385</v>
      </c>
      <c r="AB523" s="125">
        <f>AB325*AB192/PctPerUnit</f>
        <v>1019.7582521310896</v>
      </c>
      <c r="AC523" s="125">
        <f>AC325*AC192/PctPerUnit</f>
        <v>1045.581252132223</v>
      </c>
      <c r="AD523" s="125">
        <f>AD325*AD192/PctPerUnit</f>
        <v>1038.4146914260116</v>
      </c>
      <c r="AE523" s="125">
        <f>AE325*AE192/PctPerUnit</f>
        <v>1045.9704007799685</v>
      </c>
      <c r="AF523" s="125">
        <f>AF325*AF192/PctPerUnit</f>
        <v>1267.7372966411913</v>
      </c>
      <c r="AG523" s="125">
        <f>AG325*AG192/PctPerUnit</f>
        <v>1286.9964953703216</v>
      </c>
      <c r="AH523" s="125">
        <f>AH325*AH192/PctPerUnit</f>
        <v>1339.42560708981</v>
      </c>
      <c r="AI523" s="125">
        <f>AI325*AI192/PctPerUnit</f>
        <v>1593.199171648887</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2.978769119893562</v>
      </c>
      <c r="M524" s="125">
        <f>M325*M207/PctPerUnit</f>
        <v>2.728447493509425</v>
      </c>
      <c r="N524" s="125">
        <f>N325*N207/PctPerUnit</f>
        <v>2.0442923725498976</v>
      </c>
      <c r="O524" s="125">
        <f>O325*O207/PctPerUnit</f>
        <v>2.649873965715214</v>
      </c>
      <c r="P524" s="125">
        <f>P325*P207/PctPerUnit</f>
        <v>2.1669749804099587</v>
      </c>
      <c r="Q524" s="125">
        <f>Q325*Q207/PctPerUnit</f>
        <v>1.7878133138070122</v>
      </c>
      <c r="R524" s="125">
        <f>R325*R207/PctPerUnit</f>
        <v>1.801773675696276</v>
      </c>
      <c r="S524" s="125">
        <f>S325*S207/PctPerUnit</f>
        <v>2.5364563934034483</v>
      </c>
      <c r="T524" s="125">
        <f>T325*T207/PctPerUnit</f>
        <v>2.835539163826961</v>
      </c>
      <c r="U524" s="125">
        <f>U325*U207/PctPerUnit</f>
        <v>2.6532009591210213</v>
      </c>
      <c r="V524" s="125">
        <f>V325*V207/PctPerUnit</f>
        <v>1.8795024215811624</v>
      </c>
      <c r="W524" s="207" t="str">
        <f>IF(X$5=K$5,SUM(Y524:AI524)-SUM(L524:V524),"")</f>
        <v/>
      </c>
      <c r="X524" s="9" t="str">
        <f>LOWER(CtryCode)&amp;".distn."&amp;$A524&amp;IF($B524="","","."&amp;$B524)&amp;IF($C524="","",".dec."&amp;$C524)&amp;"."&amp;X$5</f>
        <v>egy.distn.abud.ccl.dec.ove.2</v>
      </c>
      <c r="Y524" s="124">
        <f>Y325*Y207/PctPerUnit</f>
        <v>2.978769119893562</v>
      </c>
      <c r="Z524" s="125">
        <f>Z325*Z207/PctPerUnit</f>
        <v>2.728447493509425</v>
      </c>
      <c r="AA524" s="125">
        <f>AA325*AA207/PctPerUnit</f>
        <v>2.0442923725498976</v>
      </c>
      <c r="AB524" s="125">
        <f>AB325*AB207/PctPerUnit</f>
        <v>2.649873965715214</v>
      </c>
      <c r="AC524" s="125">
        <f>AC325*AC207/PctPerUnit</f>
        <v>2.1669749804099587</v>
      </c>
      <c r="AD524" s="125">
        <f>AD325*AD207/PctPerUnit</f>
        <v>1.7878133138070122</v>
      </c>
      <c r="AE524" s="125">
        <f>AE325*AE207/PctPerUnit</f>
        <v>1.801773675696276</v>
      </c>
      <c r="AF524" s="125">
        <f>AF325*AF207/PctPerUnit</f>
        <v>2.5364563934034483</v>
      </c>
      <c r="AG524" s="125">
        <f>AG325*AG207/PctPerUnit</f>
        <v>2.835539163826961</v>
      </c>
      <c r="AH524" s="125">
        <f>AH325*AH207/PctPerUnit</f>
        <v>2.6532009591210213</v>
      </c>
      <c r="AI524" s="125">
        <f>AI325*AI207/PctPerUnit</f>
        <v>1.8795024215811624</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0.0071168705931730835</v>
      </c>
      <c r="S525" s="125">
        <f>S325*S208/PctPerUnit</f>
        <v>0.0</v>
      </c>
      <c r="T525" s="125">
        <f>T325*T208/PctPerUnit</f>
        <v>0.010088697907625566</v>
      </c>
      <c r="U525" s="125">
        <f>U325*U208/PctPerUnit</f>
        <v>0.011202546501278408</v>
      </c>
      <c r="V525" s="125">
        <f>V325*V208/PctPerUnit</f>
        <v>0.01596153631593507</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0.0071168705931730835</v>
      </c>
      <c r="AF525" s="125">
        <f>AF325*AF208/PctPerUnit</f>
        <v>0.0</v>
      </c>
      <c r="AG525" s="125">
        <f>AG325*AG208/PctPerUnit</f>
        <v>0.010088697907625566</v>
      </c>
      <c r="AH525" s="125">
        <f>AH325*AH208/PctPerUnit</f>
        <v>0.011202546501278408</v>
      </c>
      <c r="AI525" s="125">
        <f>AI325*AI208/PctPerUnit</f>
        <v>0.01596153631593507</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0.15257766857229604</v>
      </c>
      <c r="M526" s="125">
        <f>M325*M209/PctPerUnit</f>
        <v>0.1651179975495376</v>
      </c>
      <c r="N526" s="125">
        <f>N325*N209/PctPerUnit</f>
        <v>0.10191501952825455</v>
      </c>
      <c r="O526" s="125">
        <f>O325*O209/PctPerUnit</f>
        <v>0.14432650112913634</v>
      </c>
      <c r="P526" s="125">
        <f>P325*P209/PctPerUnit</f>
        <v>0.12840969598365531</v>
      </c>
      <c r="Q526" s="125">
        <f>Q325*Q209/PctPerUnit</f>
        <v>0.09448542146536719</v>
      </c>
      <c r="R526" s="125">
        <f>R325*R209/PctPerUnit</f>
        <v>0.09412322147378491</v>
      </c>
      <c r="S526" s="125">
        <f>S325*S209/PctPerUnit</f>
        <v>0.12508792005303246</v>
      </c>
      <c r="T526" s="125">
        <f>T325*T209/PctPerUnit</f>
        <v>0.16728493793543586</v>
      </c>
      <c r="U526" s="125">
        <f>U325*U209/PctPerUnit</f>
        <v>0.12011164882162538</v>
      </c>
      <c r="V526" s="125">
        <f>V325*V209/PctPerUnit</f>
        <v>0.10986260516750689</v>
      </c>
      <c r="W526" s="207" t="str">
        <f>IF(X$5=K$5,SUM(Y526:AI526)-SUM(L526:V526),"")</f>
        <v/>
      </c>
      <c r="X526" s="9" t="str">
        <f>LOWER(CtryCode)&amp;".distn."&amp;$A526&amp;IF($B526="","","."&amp;$B526)&amp;IF($C526="","",".dec."&amp;$C526)&amp;"."&amp;X$5</f>
        <v>egy.distn.abud.fwd.dec.ove.2</v>
      </c>
      <c r="Y526" s="124">
        <f>Y325*Y209/PctPerUnit</f>
        <v>0.15257766857229604</v>
      </c>
      <c r="Z526" s="125">
        <f>Z325*Z209/PctPerUnit</f>
        <v>0.1651179975495376</v>
      </c>
      <c r="AA526" s="125">
        <f>AA325*AA209/PctPerUnit</f>
        <v>0.10191501952825455</v>
      </c>
      <c r="AB526" s="125">
        <f>AB325*AB209/PctPerUnit</f>
        <v>0.14432650112913634</v>
      </c>
      <c r="AC526" s="125">
        <f>AC325*AC209/PctPerUnit</f>
        <v>0.12840969598365531</v>
      </c>
      <c r="AD526" s="125">
        <f>AD325*AD209/PctPerUnit</f>
        <v>0.09448542146536719</v>
      </c>
      <c r="AE526" s="125">
        <f>AE325*AE209/PctPerUnit</f>
        <v>0.09412322147378491</v>
      </c>
      <c r="AF526" s="125">
        <f>AF325*AF209/PctPerUnit</f>
        <v>0.12508792005303246</v>
      </c>
      <c r="AG526" s="125">
        <f>AG325*AG209/PctPerUnit</f>
        <v>0.16728493793543586</v>
      </c>
      <c r="AH526" s="125">
        <f>AH325*AH209/PctPerUnit</f>
        <v>0.12011164882162538</v>
      </c>
      <c r="AI526" s="125">
        <f>AI325*AI209/PctPerUnit</f>
        <v>0.10986260516750689</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1281.245115106429</v>
      </c>
      <c r="M527" s="125">
        <f>M325*M193/PctPerUnit</f>
        <v>537.0382979429655</v>
      </c>
      <c r="N527" s="125">
        <f>N325*N193/PctPerUnit</f>
        <v>653.721297717239</v>
      </c>
      <c r="O527" s="125">
        <f>O325*O193/PctPerUnit</f>
        <v>788.0916720189193</v>
      </c>
      <c r="P527" s="125">
        <f>P325*P193/PctPerUnit</f>
        <v>897.937299510976</v>
      </c>
      <c r="Q527" s="125">
        <f>Q325*Q193/PctPerUnit</f>
        <v>1038.0839227871659</v>
      </c>
      <c r="R527" s="125">
        <f>R325*R193/PctPerUnit</f>
        <v>1094.2233615009386</v>
      </c>
      <c r="S527" s="125">
        <f>S325*S193/PctPerUnit</f>
        <v>1468.3099519685877</v>
      </c>
      <c r="T527" s="125">
        <f>T325*T193/PctPerUnit</f>
        <v>1664.057359289142</v>
      </c>
      <c r="U527" s="125">
        <f>U325*U193/PctPerUnit</f>
        <v>1776.733438557761</v>
      </c>
      <c r="V527" s="125">
        <f>V325*V193/PctPerUnit</f>
        <v>2769.7903306108556</v>
      </c>
      <c r="W527" s="207" t="str">
        <f>IF(X$5=K$5,SUM(Y527:AI527)-SUM(L527:V527),"")</f>
        <v/>
      </c>
      <c r="X527" s="9" t="str">
        <f>LOWER(CtryCode)&amp;".distn."&amp;$A527&amp;IF($B527="","","."&amp;$B527)&amp;IF($C527="","",".dec."&amp;$C527)&amp;"."&amp;X$5</f>
        <v>egy.distn.abud.app.dec.ove.2</v>
      </c>
      <c r="Y527" s="124">
        <f>Y325*Y193/PctPerUnit</f>
        <v>1281.245115106429</v>
      </c>
      <c r="Z527" s="125">
        <f>Z325*Z193/PctPerUnit</f>
        <v>537.0382979429655</v>
      </c>
      <c r="AA527" s="125">
        <f>AA325*AA193/PctPerUnit</f>
        <v>653.721297717239</v>
      </c>
      <c r="AB527" s="125">
        <f>AB325*AB193/PctPerUnit</f>
        <v>788.0916720189193</v>
      </c>
      <c r="AC527" s="125">
        <f>AC325*AC193/PctPerUnit</f>
        <v>897.937299510976</v>
      </c>
      <c r="AD527" s="125">
        <f>AD325*AD193/PctPerUnit</f>
        <v>1038.0839227871659</v>
      </c>
      <c r="AE527" s="125">
        <f>AE325*AE193/PctPerUnit</f>
        <v>1094.2233615009386</v>
      </c>
      <c r="AF527" s="125">
        <f>AF325*AF193/PctPerUnit</f>
        <v>1468.3099519685877</v>
      </c>
      <c r="AG527" s="125">
        <f>AG325*AG193/PctPerUnit</f>
        <v>1664.057359289142</v>
      </c>
      <c r="AH527" s="125">
        <f>AH325*AH193/PctPerUnit</f>
        <v>1776.733438557761</v>
      </c>
      <c r="AI527" s="125">
        <f>AI325*AI193/PctPerUnit</f>
        <v>2769.7903306108556</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2806.4583468012343</v>
      </c>
      <c r="M528" s="125">
        <f>M325*M194/PctPerUnit</f>
        <v>1318.3094606786137</v>
      </c>
      <c r="N528" s="125">
        <f>N325*N194/PctPerUnit</f>
        <v>1512.5425475994612</v>
      </c>
      <c r="O528" s="125">
        <f>O325*O194/PctPerUnit</f>
        <v>1698.1468651930231</v>
      </c>
      <c r="P528" s="125">
        <f>P325*P194/PctPerUnit</f>
        <v>2104.185655751325</v>
      </c>
      <c r="Q528" s="125">
        <f>Q325*Q194/PctPerUnit</f>
        <v>2350.1009015904788</v>
      </c>
      <c r="R528" s="125">
        <f>R325*R194/PctPerUnit</f>
        <v>2335.897347130234</v>
      </c>
      <c r="S528" s="125">
        <f>S325*S194/PctPerUnit</f>
        <v>2863.113976055485</v>
      </c>
      <c r="T528" s="125">
        <f>T325*T194/PctPerUnit</f>
        <v>3317.397802679577</v>
      </c>
      <c r="U528" s="125">
        <f>U325*U194/PctPerUnit</f>
        <v>4214.147164214159</v>
      </c>
      <c r="V528" s="125">
        <f>V325*V194/PctPerUnit</f>
        <v>5492.052361767527</v>
      </c>
      <c r="W528" s="207" t="str">
        <f>IF(X$5=K$5,SUM(Y528:AI528)-SUM(L528:V528),"")</f>
        <v/>
      </c>
      <c r="X528" s="9" t="str">
        <f>LOWER(CtryCode)&amp;".distn."&amp;$A528&amp;IF($B528="","","."&amp;$B528)&amp;IF($C528="","",".dec."&amp;$C528)&amp;"."&amp;X$5</f>
        <v>egy.distn.abud.che.dec.ove.2</v>
      </c>
      <c r="Y528" s="124">
        <f>Y325*Y194/PctPerUnit</f>
        <v>2806.4583468012343</v>
      </c>
      <c r="Z528" s="125">
        <f>Z325*Z194/PctPerUnit</f>
        <v>1318.3094606786137</v>
      </c>
      <c r="AA528" s="125">
        <f>AA325*AA194/PctPerUnit</f>
        <v>1512.5425475994612</v>
      </c>
      <c r="AB528" s="125">
        <f>AB325*AB194/PctPerUnit</f>
        <v>1698.1468651930231</v>
      </c>
      <c r="AC528" s="125">
        <f>AC325*AC194/PctPerUnit</f>
        <v>2104.185655751325</v>
      </c>
      <c r="AD528" s="125">
        <f>AD325*AD194/PctPerUnit</f>
        <v>2350.1009015904788</v>
      </c>
      <c r="AE528" s="125">
        <f>AE325*AE194/PctPerUnit</f>
        <v>2335.897347130234</v>
      </c>
      <c r="AF528" s="125">
        <f>AF325*AF194/PctPerUnit</f>
        <v>2863.113976055485</v>
      </c>
      <c r="AG528" s="125">
        <f>AG325*AG194/PctPerUnit</f>
        <v>3317.397802679577</v>
      </c>
      <c r="AH528" s="125">
        <f>AH325*AH194/PctPerUnit</f>
        <v>4214.147164214159</v>
      </c>
      <c r="AI528" s="125">
        <f>AI325*AI194/PctPerUnit</f>
        <v>5492.052361767527</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4315.492080758605</v>
      </c>
      <c r="M529" s="125">
        <f>M325*M195/PctPerUnit</f>
        <v>1792.4571970386573</v>
      </c>
      <c r="N529" s="125">
        <f>N325*N195/PctPerUnit</f>
        <v>2120.343204601714</v>
      </c>
      <c r="O529" s="125">
        <f>O325*O195/PctPerUnit</f>
        <v>3124.9116002954397</v>
      </c>
      <c r="P529" s="125">
        <f>P325*P195/PctPerUnit</f>
        <v>3377.4233825138635</v>
      </c>
      <c r="Q529" s="125">
        <f>Q325*Q195/PctPerUnit</f>
        <v>3558.7001689045464</v>
      </c>
      <c r="R529" s="125">
        <f>R325*R195/PctPerUnit</f>
        <v>3737.8718454929062</v>
      </c>
      <c r="S529" s="125">
        <f>S325*S195/PctPerUnit</f>
        <v>4890.459789521817</v>
      </c>
      <c r="T529" s="125">
        <f>T325*T195/PctPerUnit</f>
        <v>4745.96077404806</v>
      </c>
      <c r="U529" s="125">
        <f>U325*U195/PctPerUnit</f>
        <v>5844.141632974952</v>
      </c>
      <c r="V529" s="125">
        <f>V325*V195/PctPerUnit</f>
        <v>6625.550244104367</v>
      </c>
      <c r="W529" s="207" t="str">
        <f>IF(X$5=K$5,SUM(Y529:AI529)-SUM(L529:V529),"")</f>
        <v/>
      </c>
      <c r="X529" s="9" t="str">
        <f>LOWER(CtryCode)&amp;".distn."&amp;$A529&amp;IF($B529="","","."&amp;$B529)&amp;IF($C529="","",".dec."&amp;$C529)&amp;"."&amp;X$5</f>
        <v>egy.distn.abud.clo.dec.ove.2</v>
      </c>
      <c r="Y529" s="124">
        <f>Y325*Y195/PctPerUnit</f>
        <v>4315.492080758605</v>
      </c>
      <c r="Z529" s="125">
        <f>Z325*Z195/PctPerUnit</f>
        <v>1792.4571970386573</v>
      </c>
      <c r="AA529" s="125">
        <f>AA325*AA195/PctPerUnit</f>
        <v>2120.343204601714</v>
      </c>
      <c r="AB529" s="125">
        <f>AB325*AB195/PctPerUnit</f>
        <v>3124.9116002954397</v>
      </c>
      <c r="AC529" s="125">
        <f>AC325*AC195/PctPerUnit</f>
        <v>3377.4233825138635</v>
      </c>
      <c r="AD529" s="125">
        <f>AD325*AD195/PctPerUnit</f>
        <v>3558.7001689045464</v>
      </c>
      <c r="AE529" s="125">
        <f>AE325*AE195/PctPerUnit</f>
        <v>3737.8718454929062</v>
      </c>
      <c r="AF529" s="125">
        <f>AF325*AF195/PctPerUnit</f>
        <v>4890.459789521817</v>
      </c>
      <c r="AG529" s="125">
        <f>AG325*AG195/PctPerUnit</f>
        <v>4745.96077404806</v>
      </c>
      <c r="AH529" s="125">
        <f>AH325*AH195/PctPerUnit</f>
        <v>5844.141632974952</v>
      </c>
      <c r="AI529" s="125">
        <f>AI325*AI195/PctPerUnit</f>
        <v>6625.550244104367</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1842.1613289980328</v>
      </c>
      <c r="M530" s="125">
        <f>M325*M196/PctPerUnit</f>
        <v>656.180950268682</v>
      </c>
      <c r="N530" s="125">
        <f>N325*N196/PctPerUnit</f>
        <v>912.8944052068583</v>
      </c>
      <c r="O530" s="125">
        <f>O325*O196/PctPerUnit</f>
        <v>1128.8353523820028</v>
      </c>
      <c r="P530" s="125">
        <f>P325*P196/PctPerUnit</f>
        <v>1625.5766375052378</v>
      </c>
      <c r="Q530" s="125">
        <f>Q325*Q196/PctPerUnit</f>
        <v>1695.5696335599982</v>
      </c>
      <c r="R530" s="125">
        <f>R325*R196/PctPerUnit</f>
        <v>1877.9689418300115</v>
      </c>
      <c r="S530" s="125">
        <f>S325*S196/PctPerUnit</f>
        <v>2201.3949554220917</v>
      </c>
      <c r="T530" s="125">
        <f>T325*T196/PctPerUnit</f>
        <v>2713.1906288036153</v>
      </c>
      <c r="U530" s="125">
        <f>U325*U196/PctPerUnit</f>
        <v>3669.5497805971368</v>
      </c>
      <c r="V530" s="125">
        <f>V325*V196/PctPerUnit</f>
        <v>5056.296595217754</v>
      </c>
      <c r="W530" s="207" t="str">
        <f>IF(X$5=K$5,SUM(Y530:AI530)-SUM(L530:V530),"")</f>
        <v/>
      </c>
      <c r="X530" s="9" t="str">
        <f>LOWER(CtryCode)&amp;".distn."&amp;$A530&amp;IF($B530="","","."&amp;$B530)&amp;IF($C530="","",".dec."&amp;$C530)&amp;"."&amp;X$5</f>
        <v>egy.distn.abud.com.dec.ove.2</v>
      </c>
      <c r="Y530" s="124">
        <f>Y325*Y196/PctPerUnit</f>
        <v>1842.1613289980328</v>
      </c>
      <c r="Z530" s="125">
        <f>Z325*Z196/PctPerUnit</f>
        <v>656.180950268682</v>
      </c>
      <c r="AA530" s="125">
        <f>AA325*AA196/PctPerUnit</f>
        <v>912.8944052068583</v>
      </c>
      <c r="AB530" s="125">
        <f>AB325*AB196/PctPerUnit</f>
        <v>1128.8353523820028</v>
      </c>
      <c r="AC530" s="125">
        <f>AC325*AC196/PctPerUnit</f>
        <v>1625.5766375052378</v>
      </c>
      <c r="AD530" s="125">
        <f>AD325*AD196/PctPerUnit</f>
        <v>1695.5696335599982</v>
      </c>
      <c r="AE530" s="125">
        <f>AE325*AE196/PctPerUnit</f>
        <v>1877.9689418300115</v>
      </c>
      <c r="AF530" s="125">
        <f>AF325*AF196/PctPerUnit</f>
        <v>2201.3949554220917</v>
      </c>
      <c r="AG530" s="125">
        <f>AG325*AG196/PctPerUnit</f>
        <v>2713.1906288036153</v>
      </c>
      <c r="AH530" s="125">
        <f>AH325*AH196/PctPerUnit</f>
        <v>3669.5497805971368</v>
      </c>
      <c r="AI530" s="125">
        <f>AI325*AI196/PctPerUnit</f>
        <v>5056.296595217754</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2514.5651441912646</v>
      </c>
      <c r="M531" s="125">
        <f>M325*M197/PctPerUnit</f>
        <v>915.7147935195768</v>
      </c>
      <c r="N531" s="125">
        <f>N325*N197/PctPerUnit</f>
        <v>1533.647285902757</v>
      </c>
      <c r="O531" s="125">
        <f>O325*O197/PctPerUnit</f>
        <v>2002.5011307627574</v>
      </c>
      <c r="P531" s="125">
        <f>P325*P197/PctPerUnit</f>
        <v>2329.7653200821437</v>
      </c>
      <c r="Q531" s="125">
        <f>Q325*Q197/PctPerUnit</f>
        <v>2727.2951851590174</v>
      </c>
      <c r="R531" s="125">
        <f>R325*R197/PctPerUnit</f>
        <v>2683.4685754211505</v>
      </c>
      <c r="S531" s="125">
        <f>S325*S197/PctPerUnit</f>
        <v>3507.709135216917</v>
      </c>
      <c r="T531" s="125">
        <f>T325*T197/PctPerUnit</f>
        <v>3476.1799523464874</v>
      </c>
      <c r="U531" s="125">
        <f>U325*U197/PctPerUnit</f>
        <v>3083.4357470683917</v>
      </c>
      <c r="V531" s="125">
        <f>V325*V197/PctPerUnit</f>
        <v>2303.8039368224913</v>
      </c>
      <c r="W531" s="207" t="str">
        <f>IF(X$5=K$5,SUM(Y531:AI531)-SUM(L531:V531),"")</f>
        <v/>
      </c>
      <c r="X531" s="9" t="str">
        <f>LOWER(CtryCode)&amp;".distn."&amp;$A531&amp;IF($B531="","","."&amp;$B531)&amp;IF($C531="","",".dec."&amp;$C531)&amp;"."&amp;X$5</f>
        <v>egy.distn.abud.edu.dec.ove.2</v>
      </c>
      <c r="Y531" s="124">
        <f>Y325*Y197/PctPerUnit</f>
        <v>2514.5651441912646</v>
      </c>
      <c r="Z531" s="125">
        <f>Z325*Z197/PctPerUnit</f>
        <v>915.7147935195768</v>
      </c>
      <c r="AA531" s="125">
        <f>AA325*AA197/PctPerUnit</f>
        <v>1533.647285902757</v>
      </c>
      <c r="AB531" s="125">
        <f>AB325*AB197/PctPerUnit</f>
        <v>2002.5011307627574</v>
      </c>
      <c r="AC531" s="125">
        <f>AC325*AC197/PctPerUnit</f>
        <v>2329.7653200821437</v>
      </c>
      <c r="AD531" s="125">
        <f>AD325*AD197/PctPerUnit</f>
        <v>2727.2951851590174</v>
      </c>
      <c r="AE531" s="125">
        <f>AE325*AE197/PctPerUnit</f>
        <v>2683.4685754211505</v>
      </c>
      <c r="AF531" s="125">
        <f>AF325*AF197/PctPerUnit</f>
        <v>3507.709135216917</v>
      </c>
      <c r="AG531" s="125">
        <f>AG325*AG197/PctPerUnit</f>
        <v>3476.1799523464874</v>
      </c>
      <c r="AH531" s="125">
        <f>AH325*AH197/PctPerUnit</f>
        <v>3083.4357470683917</v>
      </c>
      <c r="AI531" s="125">
        <f>AI325*AI197/PctPerUnit</f>
        <v>2303.8039368224913</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37240.24765464428</v>
      </c>
      <c r="M532" s="125">
        <f>M325*M198/PctPerUnit</f>
        <v>16648.42481007979</v>
      </c>
      <c r="N532" s="125">
        <f>N325*N198/PctPerUnit</f>
        <v>23307.62141000044</v>
      </c>
      <c r="O532" s="125">
        <f>O325*O198/PctPerUnit</f>
        <v>26272.77278074507</v>
      </c>
      <c r="P532" s="125">
        <f>P325*P198/PctPerUnit</f>
        <v>31530.08125215864</v>
      </c>
      <c r="Q532" s="125">
        <f>Q325*Q198/PctPerUnit</f>
        <v>32277.359769788734</v>
      </c>
      <c r="R532" s="125">
        <f>R325*R198/PctPerUnit</f>
        <v>37526.86832894929</v>
      </c>
      <c r="S532" s="125">
        <f>S325*S198/PctPerUnit</f>
        <v>42673.82419042821</v>
      </c>
      <c r="T532" s="125">
        <f>T325*T198/PctPerUnit</f>
        <v>51922.66373901717</v>
      </c>
      <c r="U532" s="125">
        <f>U325*U198/PctPerUnit</f>
        <v>63601.69948188581</v>
      </c>
      <c r="V532" s="125">
        <f>V325*V198/PctPerUnit</f>
        <v>75451.87317400287</v>
      </c>
      <c r="W532" s="207" t="str">
        <f>IF(X$5=K$5,SUM(Y532:AI532)-SUM(L532:V532),"")</f>
        <v/>
      </c>
      <c r="X532" s="9" t="str">
        <f>LOWER(CtryCode)&amp;".distn."&amp;$A532&amp;IF($B532="","","."&amp;$B532)&amp;IF($C532="","",".dec."&amp;$C532)&amp;"."&amp;X$5</f>
        <v>egy.distn.abud.food.dec.ove.2</v>
      </c>
      <c r="Y532" s="124">
        <f>Y325*Y198/PctPerUnit</f>
        <v>37240.24765464428</v>
      </c>
      <c r="Z532" s="125">
        <f>Z325*Z198/PctPerUnit</f>
        <v>16648.42481007979</v>
      </c>
      <c r="AA532" s="125">
        <f>AA325*AA198/PctPerUnit</f>
        <v>23307.62141000044</v>
      </c>
      <c r="AB532" s="125">
        <f>AB325*AB198/PctPerUnit</f>
        <v>26272.77278074507</v>
      </c>
      <c r="AC532" s="125">
        <f>AC325*AC198/PctPerUnit</f>
        <v>31530.08125215864</v>
      </c>
      <c r="AD532" s="125">
        <f>AD325*AD198/PctPerUnit</f>
        <v>32277.359769788734</v>
      </c>
      <c r="AE532" s="125">
        <f>AE325*AE198/PctPerUnit</f>
        <v>37526.86832894929</v>
      </c>
      <c r="AF532" s="125">
        <f>AF325*AF198/PctPerUnit</f>
        <v>42673.82419042821</v>
      </c>
      <c r="AG532" s="125">
        <f>AG325*AG198/PctPerUnit</f>
        <v>51922.66373901717</v>
      </c>
      <c r="AH532" s="125">
        <f>AH325*AH198/PctPerUnit</f>
        <v>63601.69948188581</v>
      </c>
      <c r="AI532" s="125">
        <f>AI325*AI198/PctPerUnit</f>
        <v>75451.87317400287</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2988.3877744936644</v>
      </c>
      <c r="M533" s="125">
        <f>M325*M199/PctPerUnit</f>
        <v>942.8913109340865</v>
      </c>
      <c r="N533" s="125">
        <f>N325*N199/PctPerUnit</f>
        <v>1215.6019774240337</v>
      </c>
      <c r="O533" s="125">
        <f>O325*O199/PctPerUnit</f>
        <v>1849.0981775963965</v>
      </c>
      <c r="P533" s="125">
        <f>P325*P199/PctPerUnit</f>
        <v>2131.6768506128246</v>
      </c>
      <c r="Q533" s="125">
        <f>Q325*Q199/PctPerUnit</f>
        <v>2459.4952185162124</v>
      </c>
      <c r="R533" s="125">
        <f>R325*R199/PctPerUnit</f>
        <v>2555.5291867277474</v>
      </c>
      <c r="S533" s="125">
        <f>S325*S199/PctPerUnit</f>
        <v>3910.584608358726</v>
      </c>
      <c r="T533" s="125">
        <f>T325*T199/PctPerUnit</f>
        <v>4393.876966831272</v>
      </c>
      <c r="U533" s="125">
        <f>U325*U199/PctPerUnit</f>
        <v>5682.732137116428</v>
      </c>
      <c r="V533" s="125">
        <f>V325*V199/PctPerUnit</f>
        <v>9436.023129116884</v>
      </c>
      <c r="W533" s="207" t="str">
        <f>IF(X$5=K$5,SUM(Y533:AI533)-SUM(L533:V533),"")</f>
        <v/>
      </c>
      <c r="X533" s="9" t="str">
        <f>LOWER(CtryCode)&amp;".distn."&amp;$A533&amp;IF($B533="","","."&amp;$B533)&amp;IF($C533="","",".dec."&amp;$C533)&amp;"."&amp;X$5</f>
        <v>egy.distn.abud.hea.dec.ove.2</v>
      </c>
      <c r="Y533" s="124">
        <f>Y325*Y199/PctPerUnit</f>
        <v>2988.3877744936644</v>
      </c>
      <c r="Z533" s="125">
        <f>Z325*Z199/PctPerUnit</f>
        <v>942.8913109340865</v>
      </c>
      <c r="AA533" s="125">
        <f>AA325*AA199/PctPerUnit</f>
        <v>1215.6019774240337</v>
      </c>
      <c r="AB533" s="125">
        <f>AB325*AB199/PctPerUnit</f>
        <v>1849.0981775963965</v>
      </c>
      <c r="AC533" s="125">
        <f>AC325*AC199/PctPerUnit</f>
        <v>2131.6768506128246</v>
      </c>
      <c r="AD533" s="125">
        <f>AD325*AD199/PctPerUnit</f>
        <v>2459.4952185162124</v>
      </c>
      <c r="AE533" s="125">
        <f>AE325*AE199/PctPerUnit</f>
        <v>2555.5291867277474</v>
      </c>
      <c r="AF533" s="125">
        <f>AF325*AF199/PctPerUnit</f>
        <v>3910.584608358726</v>
      </c>
      <c r="AG533" s="125">
        <f>AG325*AG199/PctPerUnit</f>
        <v>4393.876966831272</v>
      </c>
      <c r="AH533" s="125">
        <f>AH325*AH199/PctPerUnit</f>
        <v>5682.732137116428</v>
      </c>
      <c r="AI533" s="125">
        <f>AI325*AI199/PctPerUnit</f>
        <v>9436.023129116884</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3385.9412130704673</v>
      </c>
      <c r="M534" s="125">
        <f>M325*M200/PctPerUnit</f>
        <v>1605.0878888811783</v>
      </c>
      <c r="N534" s="125">
        <f>N325*N200/PctPerUnit</f>
        <v>1701.7883777077461</v>
      </c>
      <c r="O534" s="125">
        <f>O325*O200/PctPerUnit</f>
        <v>2350.003638537784</v>
      </c>
      <c r="P534" s="125">
        <f>P325*P200/PctPerUnit</f>
        <v>2417.0629968842504</v>
      </c>
      <c r="Q534" s="125">
        <f>Q325*Q200/PctPerUnit</f>
        <v>2929.5689872095886</v>
      </c>
      <c r="R534" s="125">
        <f>R325*R200/PctPerUnit</f>
        <v>3011.050158032603</v>
      </c>
      <c r="S534" s="125">
        <f>S325*S200/PctPerUnit</f>
        <v>3732.5643023712737</v>
      </c>
      <c r="T534" s="125">
        <f>T325*T200/PctPerUnit</f>
        <v>4163.728762812647</v>
      </c>
      <c r="U534" s="125">
        <f>U325*U200/PctPerUnit</f>
        <v>4765.4538047399665</v>
      </c>
      <c r="V534" s="125">
        <f>V325*V200/PctPerUnit</f>
        <v>9413.768844408802</v>
      </c>
      <c r="W534" s="207" t="str">
        <f>IF(X$5=K$5,SUM(Y534:AI534)-SUM(L534:V534),"")</f>
        <v/>
      </c>
      <c r="X534" s="9" t="str">
        <f>LOWER(CtryCode)&amp;".distn."&amp;$A534&amp;IF($B534="","","."&amp;$B534)&amp;IF($C534="","",".dec."&amp;$C534)&amp;"."&amp;X$5</f>
        <v>egy.distn.abud.hou.dec.ove.2</v>
      </c>
      <c r="Y534" s="124">
        <f>Y325*Y200/PctPerUnit</f>
        <v>3385.9412130704673</v>
      </c>
      <c r="Z534" s="125">
        <f>Z325*Z200/PctPerUnit</f>
        <v>1605.0878888811783</v>
      </c>
      <c r="AA534" s="125">
        <f>AA325*AA200/PctPerUnit</f>
        <v>1701.7883777077461</v>
      </c>
      <c r="AB534" s="125">
        <f>AB325*AB200/PctPerUnit</f>
        <v>2350.003638537784</v>
      </c>
      <c r="AC534" s="125">
        <f>AC325*AC200/PctPerUnit</f>
        <v>2417.0629968842504</v>
      </c>
      <c r="AD534" s="125">
        <f>AD325*AD200/PctPerUnit</f>
        <v>2929.5689872095886</v>
      </c>
      <c r="AE534" s="125">
        <f>AE325*AE200/PctPerUnit</f>
        <v>3011.050158032603</v>
      </c>
      <c r="AF534" s="125">
        <f>AF325*AF200/PctPerUnit</f>
        <v>3732.5643023712737</v>
      </c>
      <c r="AG534" s="125">
        <f>AG325*AG200/PctPerUnit</f>
        <v>4163.728762812647</v>
      </c>
      <c r="AH534" s="125">
        <f>AH325*AH200/PctPerUnit</f>
        <v>4765.4538047399665</v>
      </c>
      <c r="AI534" s="125">
        <f>AI325*AI200/PctPerUnit</f>
        <v>9413.768844408802</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11.126829862723243</v>
      </c>
      <c r="M535" s="125">
        <f>M325*M201/PctPerUnit</f>
        <v>4.015392958566433</v>
      </c>
      <c r="N535" s="125">
        <f>N325*N201/PctPerUnit</f>
        <v>3.3638813657325097</v>
      </c>
      <c r="O535" s="125">
        <f>O325*O201/PctPerUnit</f>
        <v>3.0618996896766673</v>
      </c>
      <c r="P535" s="125">
        <f>P325*P201/PctPerUnit</f>
        <v>5.065311991662863</v>
      </c>
      <c r="Q535" s="125">
        <f>Q325*Q201/PctPerUnit</f>
        <v>12.75369877955405</v>
      </c>
      <c r="R535" s="125">
        <f>R325*R201/PctPerUnit</f>
        <v>10.0568217864322</v>
      </c>
      <c r="S535" s="125">
        <f>S325*S201/PctPerUnit</f>
        <v>11.597342734680781</v>
      </c>
      <c r="T535" s="125">
        <f>T325*T201/PctPerUnit</f>
        <v>17.355698016683252</v>
      </c>
      <c r="U535" s="125">
        <f>U325*U201/PctPerUnit</f>
        <v>18.45148314720727</v>
      </c>
      <c r="V535" s="125">
        <f>V325*V201/PctPerUnit</f>
        <v>44.60692096236194</v>
      </c>
      <c r="W535" s="207" t="str">
        <f>IF(X$5=K$5,SUM(Y535:AI535)-SUM(L535:V535),"")</f>
        <v/>
      </c>
      <c r="X535" s="9" t="str">
        <f>LOWER(CtryCode)&amp;".distn."&amp;$A535&amp;IF($B535="","","."&amp;$B535)&amp;IF($C535="","",".dec."&amp;$C535)&amp;"."&amp;X$5</f>
        <v>egy.distn.abud.oth.dec.ove.2</v>
      </c>
      <c r="Y535" s="124">
        <f>Y325*Y201/PctPerUnit</f>
        <v>11.126829862723243</v>
      </c>
      <c r="Z535" s="125">
        <f>Z325*Z201/PctPerUnit</f>
        <v>4.015392958566433</v>
      </c>
      <c r="AA535" s="125">
        <f>AA325*AA201/PctPerUnit</f>
        <v>3.3638813657325097</v>
      </c>
      <c r="AB535" s="125">
        <f>AB325*AB201/PctPerUnit</f>
        <v>3.0618996896766673</v>
      </c>
      <c r="AC535" s="125">
        <f>AC325*AC201/PctPerUnit</f>
        <v>5.065311991662863</v>
      </c>
      <c r="AD535" s="125">
        <f>AD325*AD201/PctPerUnit</f>
        <v>12.75369877955405</v>
      </c>
      <c r="AE535" s="125">
        <f>AE325*AE201/PctPerUnit</f>
        <v>10.0568217864322</v>
      </c>
      <c r="AF535" s="125">
        <f>AF325*AF201/PctPerUnit</f>
        <v>11.597342734680781</v>
      </c>
      <c r="AG535" s="125">
        <f>AG325*AG201/PctPerUnit</f>
        <v>17.355698016683252</v>
      </c>
      <c r="AH535" s="125">
        <f>AH325*AH201/PctPerUnit</f>
        <v>18.45148314720727</v>
      </c>
      <c r="AI535" s="125">
        <f>AI325*AI201/PctPerUnit</f>
        <v>44.60692096236194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1182.0529012442566</v>
      </c>
      <c r="M536" s="125">
        <f>M325*M202/PctPerUnit</f>
        <v>702.1433806629658</v>
      </c>
      <c r="N536" s="125">
        <f>N325*N202/PctPerUnit</f>
        <v>886.4524791599231</v>
      </c>
      <c r="O536" s="125">
        <f>O325*O202/PctPerUnit</f>
        <v>1064.189133571727</v>
      </c>
      <c r="P536" s="125">
        <f>P325*P202/PctPerUnit</f>
        <v>1187.3529454452002</v>
      </c>
      <c r="Q536" s="125">
        <f>Q325*Q202/PctPerUnit</f>
        <v>1247.344943336113</v>
      </c>
      <c r="R536" s="125">
        <f>R325*R202/PctPerUnit</f>
        <v>1200.4527075522415</v>
      </c>
      <c r="S536" s="125">
        <f>S325*S202/PctPerUnit</f>
        <v>1347.6288049427383</v>
      </c>
      <c r="T536" s="125">
        <f>T325*T202/PctPerUnit</f>
        <v>1214.1291927658704</v>
      </c>
      <c r="U536" s="125">
        <f>U325*U202/PctPerUnit</f>
        <v>1285.5196788428314</v>
      </c>
      <c r="V536" s="125">
        <f>V325*V202/PctPerUnit</f>
        <v>1330.5170779856232</v>
      </c>
      <c r="W536" s="207" t="str">
        <f>IF(X$5=K$5,SUM(Y536:AI536)-SUM(L536:V536),"")</f>
        <v/>
      </c>
      <c r="X536" s="9" t="str">
        <f>LOWER(CtryCode)&amp;".distn."&amp;$A536&amp;IF($B536="","","."&amp;$B536)&amp;IF($C536="","",".dec."&amp;$C536)&amp;"."&amp;X$5</f>
        <v>egy.distn.abud.pap.dec.ove.2</v>
      </c>
      <c r="Y536" s="124">
        <f>Y325*Y202/PctPerUnit</f>
        <v>1182.0529012442566</v>
      </c>
      <c r="Z536" s="125">
        <f>Z325*Z202/PctPerUnit</f>
        <v>702.1433806629658</v>
      </c>
      <c r="AA536" s="125">
        <f>AA325*AA202/PctPerUnit</f>
        <v>886.4524791599231</v>
      </c>
      <c r="AB536" s="125">
        <f>AB325*AB202/PctPerUnit</f>
        <v>1064.189133571727</v>
      </c>
      <c r="AC536" s="125">
        <f>AC325*AC202/PctPerUnit</f>
        <v>1187.3529454452002</v>
      </c>
      <c r="AD536" s="125">
        <f>AD325*AD202/PctPerUnit</f>
        <v>1247.344943336113</v>
      </c>
      <c r="AE536" s="125">
        <f>AE325*AE202/PctPerUnit</f>
        <v>1200.4527075522415</v>
      </c>
      <c r="AF536" s="125">
        <f>AF325*AF202/PctPerUnit</f>
        <v>1347.6288049427383</v>
      </c>
      <c r="AG536" s="125">
        <f>AG325*AG202/PctPerUnit</f>
        <v>1214.1291927658704</v>
      </c>
      <c r="AH536" s="125">
        <f>AH325*AH202/PctPerUnit</f>
        <v>1285.5196788428314</v>
      </c>
      <c r="AI536" s="125">
        <f>AI325*AI202/PctPerUnit</f>
        <v>1330.5170779856232</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4991.051699127275</v>
      </c>
      <c r="M537" s="125">
        <f>M325*M203/PctPerUnit</f>
        <v>1516.8179429357997</v>
      </c>
      <c r="N537" s="125">
        <f>N325*N203/PctPerUnit</f>
        <v>1894.788840031673</v>
      </c>
      <c r="O537" s="125">
        <f>O325*O203/PctPerUnit</f>
        <v>2329.770063290582</v>
      </c>
      <c r="P537" s="125">
        <f>P325*P203/PctPerUnit</f>
        <v>2906.205999507267</v>
      </c>
      <c r="Q537" s="125">
        <f>Q325*Q203/PctPerUnit</f>
        <v>3465.9677647255385</v>
      </c>
      <c r="R537" s="125">
        <f>R325*R203/PctPerUnit</f>
        <v>4296.748854057785</v>
      </c>
      <c r="S537" s="125">
        <f>S325*S203/PctPerUnit</f>
        <v>5118.462411422021</v>
      </c>
      <c r="T537" s="125">
        <f>T325*T203/PctPerUnit</f>
        <v>7840.110281315212</v>
      </c>
      <c r="U537" s="125">
        <f>U325*U203/PctPerUnit</f>
        <v>9217.26662066284</v>
      </c>
      <c r="V537" s="125">
        <f>V325*V203/PctPerUnit</f>
        <v>15670.057276530775</v>
      </c>
      <c r="W537" s="207" t="str">
        <f>IF(X$5=K$5,SUM(Y537:AI537)-SUM(L537:V537),"")</f>
        <v/>
      </c>
      <c r="X537" s="9" t="str">
        <f>LOWER(CtryCode)&amp;".distn."&amp;$A537&amp;IF($B537="","","."&amp;$B537)&amp;IF($C537="","",".dec."&amp;$C537)&amp;"."&amp;X$5</f>
        <v>egy.distn.abud.pha.dec.ove.2</v>
      </c>
      <c r="Y537" s="124">
        <f>Y325*Y203/PctPerUnit</f>
        <v>4991.051699127275</v>
      </c>
      <c r="Z537" s="125">
        <f>Z325*Z203/PctPerUnit</f>
        <v>1516.8179429357997</v>
      </c>
      <c r="AA537" s="125">
        <f>AA325*AA203/PctPerUnit</f>
        <v>1894.788840031673</v>
      </c>
      <c r="AB537" s="125">
        <f>AB325*AB203/PctPerUnit</f>
        <v>2329.770063290582</v>
      </c>
      <c r="AC537" s="125">
        <f>AC325*AC203/PctPerUnit</f>
        <v>2906.205999507267</v>
      </c>
      <c r="AD537" s="125">
        <f>AD325*AD203/PctPerUnit</f>
        <v>3465.9677647255385</v>
      </c>
      <c r="AE537" s="125">
        <f>AE325*AE203/PctPerUnit</f>
        <v>4296.748854057785</v>
      </c>
      <c r="AF537" s="125">
        <f>AF325*AF203/PctPerUnit</f>
        <v>5118.462411422021</v>
      </c>
      <c r="AG537" s="125">
        <f>AG325*AG203/PctPerUnit</f>
        <v>7840.110281315212</v>
      </c>
      <c r="AH537" s="125">
        <f>AH325*AH203/PctPerUnit</f>
        <v>9217.26662066284</v>
      </c>
      <c r="AI537" s="125">
        <f>AI325*AI203/PctPerUnit</f>
        <v>15670.057276530775</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5333.2822172677015</v>
      </c>
      <c r="M538" s="125">
        <f>M325*M204/PctPerUnit</f>
        <v>2046.5960916739741</v>
      </c>
      <c r="N538" s="125">
        <f>N325*N204/PctPerUnit</f>
        <v>2587.3968350185</v>
      </c>
      <c r="O538" s="125">
        <f>O325*O204/PctPerUnit</f>
        <v>3223.126193048191</v>
      </c>
      <c r="P538" s="125">
        <f>P325*P204/PctPerUnit</f>
        <v>3674.8662457516457</v>
      </c>
      <c r="Q538" s="125">
        <f>Q325*Q204/PctPerUnit</f>
        <v>4248.751379946395</v>
      </c>
      <c r="R538" s="125">
        <f>R325*R204/PctPerUnit</f>
        <v>4242.686771677682</v>
      </c>
      <c r="S538" s="125">
        <f>S325*S204/PctPerUnit</f>
        <v>5032.009645726604</v>
      </c>
      <c r="T538" s="125">
        <f>T325*T204/PctPerUnit</f>
        <v>5866.955845548167</v>
      </c>
      <c r="U538" s="125">
        <f>U325*U204/PctPerUnit</f>
        <v>7194.808585004238</v>
      </c>
      <c r="V538" s="125">
        <f>V325*V204/PctPerUnit</f>
        <v>12396.407421275839</v>
      </c>
      <c r="W538" s="207" t="str">
        <f>IF(X$5=K$5,SUM(Y538:AI538)-SUM(L538:V538),"")</f>
        <v/>
      </c>
      <c r="X538" s="9" t="str">
        <f>LOWER(CtryCode)&amp;".distn."&amp;$A538&amp;IF($B538="","","."&amp;$B538)&amp;IF($C538="","",".dec."&amp;$C538)&amp;"."&amp;X$5</f>
        <v>egy.distn.abud.ret.dec.ove.2</v>
      </c>
      <c r="Y538" s="124">
        <f>Y325*Y204/PctPerUnit</f>
        <v>5333.2822172677015</v>
      </c>
      <c r="Z538" s="125">
        <f>Z325*Z204/PctPerUnit</f>
        <v>2046.5960916739741</v>
      </c>
      <c r="AA538" s="125">
        <f>AA325*AA204/PctPerUnit</f>
        <v>2587.3968350185</v>
      </c>
      <c r="AB538" s="125">
        <f>AB325*AB204/PctPerUnit</f>
        <v>3223.126193048191</v>
      </c>
      <c r="AC538" s="125">
        <f>AC325*AC204/PctPerUnit</f>
        <v>3674.8662457516457</v>
      </c>
      <c r="AD538" s="125">
        <f>AD325*AD204/PctPerUnit</f>
        <v>4248.751379946395</v>
      </c>
      <c r="AE538" s="125">
        <f>AE325*AE204/PctPerUnit</f>
        <v>4242.686771677682</v>
      </c>
      <c r="AF538" s="125">
        <f>AF325*AF204/PctPerUnit</f>
        <v>5032.009645726604</v>
      </c>
      <c r="AG538" s="125">
        <f>AG325*AG204/PctPerUnit</f>
        <v>5866.955845548167</v>
      </c>
      <c r="AH538" s="125">
        <f>AH325*AH204/PctPerUnit</f>
        <v>7194.808585004238</v>
      </c>
      <c r="AI538" s="125">
        <f>AI325*AI204/PctPerUnit</f>
        <v>12396.407421275839</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315.78434237937404</v>
      </c>
      <c r="M539" s="125">
        <f>M325*M205/PctPerUnit</f>
        <v>97.2624584133364</v>
      </c>
      <c r="N539" s="125">
        <f>N325*N205/PctPerUnit</f>
        <v>118.986294766479</v>
      </c>
      <c r="O539" s="125">
        <f>O325*O205/PctPerUnit</f>
        <v>147.550382852387</v>
      </c>
      <c r="P539" s="125">
        <f>P325*P205/PctPerUnit</f>
        <v>161.0171312336294</v>
      </c>
      <c r="Q539" s="125">
        <f>Q325*Q205/PctPerUnit</f>
        <v>222.77139541006932</v>
      </c>
      <c r="R539" s="125">
        <f>R325*R205/PctPerUnit</f>
        <v>294.89886040672917</v>
      </c>
      <c r="S539" s="125">
        <f>S325*S205/PctPerUnit</f>
        <v>403.70757088091784</v>
      </c>
      <c r="T539" s="125">
        <f>T325*T205/PctPerUnit</f>
        <v>579.663952397284</v>
      </c>
      <c r="U539" s="125">
        <f>U325*U205/PctPerUnit</f>
        <v>733.5412627536804</v>
      </c>
      <c r="V539" s="125">
        <f>V325*V205/PctPerUnit</f>
        <v>1359.252488024169</v>
      </c>
      <c r="W539" s="207" t="str">
        <f>IF(X$5=K$5,SUM(Y539:AI539)-SUM(L539:V539),"")</f>
        <v/>
      </c>
      <c r="X539" s="9" t="str">
        <f>LOWER(CtryCode)&amp;".distn."&amp;$A539&amp;IF($B539="","","."&amp;$B539)&amp;IF($C539="","",".dec."&amp;$C539)&amp;"."&amp;X$5</f>
        <v>egy.distn.abud.teq.dec.ove.2</v>
      </c>
      <c r="Y539" s="124">
        <f>Y325*Y205/PctPerUnit</f>
        <v>315.78434237937404</v>
      </c>
      <c r="Z539" s="125">
        <f>Z325*Z205/PctPerUnit</f>
        <v>97.2624584133364</v>
      </c>
      <c r="AA539" s="125">
        <f>AA325*AA205/PctPerUnit</f>
        <v>118.986294766479</v>
      </c>
      <c r="AB539" s="125">
        <f>AB325*AB205/PctPerUnit</f>
        <v>147.550382852387</v>
      </c>
      <c r="AC539" s="125">
        <f>AC325*AC205/PctPerUnit</f>
        <v>161.0171312336294</v>
      </c>
      <c r="AD539" s="125">
        <f>AD325*AD205/PctPerUnit</f>
        <v>222.77139541006932</v>
      </c>
      <c r="AE539" s="125">
        <f>AE325*AE205/PctPerUnit</f>
        <v>294.89886040672917</v>
      </c>
      <c r="AF539" s="125">
        <f>AF325*AF205/PctPerUnit</f>
        <v>403.70757088091784</v>
      </c>
      <c r="AG539" s="125">
        <f>AG325*AG205/PctPerUnit</f>
        <v>579.663952397284</v>
      </c>
      <c r="AH539" s="125">
        <f>AH325*AH205/PctPerUnit</f>
        <v>733.5412627536804</v>
      </c>
      <c r="AI539" s="125">
        <f>AI325*AI205/PctPerUnit</f>
        <v>1359.252488024169</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3181.7837246108315</v>
      </c>
      <c r="M540" s="125">
        <f>M325*M206/PctPerUnit</f>
        <v>1437.742900847575</v>
      </c>
      <c r="N540" s="125">
        <f>N325*N206/PctPerUnit</f>
        <v>1656.6664903393641</v>
      </c>
      <c r="O540" s="125">
        <f>O325*O206/PctPerUnit</f>
        <v>2107.5525095600515</v>
      </c>
      <c r="P540" s="125">
        <f>P325*P206/PctPerUnit</f>
        <v>2490.015125229311</v>
      </c>
      <c r="Q540" s="125">
        <f>Q325*Q206/PctPerUnit</f>
        <v>2653.164225175272</v>
      </c>
      <c r="R540" s="125">
        <f>R325*R206/PctPerUnit</f>
        <v>2986.4071315258134</v>
      </c>
      <c r="S540" s="125">
        <f>S325*S206/PctPerUnit</f>
        <v>4147.341000887709</v>
      </c>
      <c r="T540" s="125">
        <f>T325*T206/PctPerUnit</f>
        <v>4634.921624075116</v>
      </c>
      <c r="U540" s="125">
        <f>U325*U206/PctPerUnit</f>
        <v>4893.652172995031</v>
      </c>
      <c r="V540" s="125">
        <f>V325*V206/PctPerUnit</f>
        <v>6450.36322958972</v>
      </c>
      <c r="W540" s="207" t="str">
        <f>IF(X$5=K$5,SUM(Y540:AI540)-SUM(L540:V540),"")</f>
        <v/>
      </c>
      <c r="X540" s="9" t="str">
        <f>LOWER(CtryCode)&amp;".distn."&amp;$A540&amp;IF($B540="","","."&amp;$B540)&amp;IF($C540="","",".dec."&amp;$C540)&amp;"."&amp;X$5</f>
        <v>egy.distn.abud.tpu.dec.ove.2</v>
      </c>
      <c r="Y540" s="124">
        <f>Y325*Y206/PctPerUnit</f>
        <v>3181.7837246108315</v>
      </c>
      <c r="Z540" s="125">
        <f>Z325*Z206/PctPerUnit</f>
        <v>1437.742900847575</v>
      </c>
      <c r="AA540" s="125">
        <f>AA325*AA206/PctPerUnit</f>
        <v>1656.6664903393641</v>
      </c>
      <c r="AB540" s="125">
        <f>AB325*AB206/PctPerUnit</f>
        <v>2107.5525095600515</v>
      </c>
      <c r="AC540" s="125">
        <f>AC325*AC206/PctPerUnit</f>
        <v>2490.015125229311</v>
      </c>
      <c r="AD540" s="125">
        <f>AD325*AD206/PctPerUnit</f>
        <v>2653.164225175272</v>
      </c>
      <c r="AE540" s="125">
        <f>AE325*AE206/PctPerUnit</f>
        <v>2986.4071315258134</v>
      </c>
      <c r="AF540" s="125">
        <f>AF325*AF206/PctPerUnit</f>
        <v>4147.341000887709</v>
      </c>
      <c r="AG540" s="125">
        <f>AG325*AG206/PctPerUnit</f>
        <v>4634.921624075116</v>
      </c>
      <c r="AH540" s="125">
        <f>AH325*AH206/PctPerUnit</f>
        <v>4893.652172995031</v>
      </c>
      <c r="AI540" s="125">
        <f>AI325*AI206/PctPerUnit</f>
        <v>6450.36322958972</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-405.0879440905613</v>
      </c>
      <c r="Z542" s="125">
        <f>Z325*Z275/PctPerUnit</f>
        <v>-182.11623888105314</v>
      </c>
      <c r="AA542" s="125">
        <f>AA325*AA275/PctPerUnit</f>
        <v>-211.7377672124086</v>
      </c>
      <c r="AB542" s="125">
        <f>AB325*AB275/PctPerUnit</f>
        <v>-270.10853768366235</v>
      </c>
      <c r="AC542" s="125">
        <f>AC325*AC275/PctPerUnit</f>
        <v>-312.1398991429663</v>
      </c>
      <c r="AD542" s="125">
        <f>AD325*AD275/PctPerUnit</f>
        <v>-319.12123661940046</v>
      </c>
      <c r="AE542" s="125">
        <f>AE325*AE275/PctPerUnit</f>
        <v>-343.91971469037765</v>
      </c>
      <c r="AF542" s="125">
        <f>AF325*AF275/PctPerUnit</f>
        <v>-450.9708139050054</v>
      </c>
      <c r="AG542" s="125">
        <f>AG325*AG275/PctPerUnit</f>
        <v>-556.3380149811137</v>
      </c>
      <c r="AH542" s="125">
        <f>AH325*AH275/PctPerUnit</f>
        <v>-670.8520105632161</v>
      </c>
      <c r="AI542" s="125">
        <f>AI325*AI275/PctPerUnit</f>
        <v>-988.2015285291116</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-105.10468339985451</v>
      </c>
      <c r="Z543" s="125">
        <f>Z325*Z276/PctPerUnit</f>
        <v>-36.265587317745855</v>
      </c>
      <c r="AA543" s="125">
        <f>AA325*AA276/PctPerUnit</f>
        <v>-44.818365635668194</v>
      </c>
      <c r="AB543" s="125">
        <f>AB325*AB276/PctPerUnit</f>
        <v>-58.68870357080195</v>
      </c>
      <c r="AC543" s="125">
        <f>AC325*AC276/PctPerUnit</f>
        <v>-74.02195244824084</v>
      </c>
      <c r="AD543" s="125">
        <f>AD325*AD276/PctPerUnit</f>
        <v>-78.96445685599964</v>
      </c>
      <c r="AE543" s="125">
        <f>AE325*AE276/PctPerUnit</f>
        <v>-87.40493972889954</v>
      </c>
      <c r="AF543" s="125">
        <f>AF325*AF276/PctPerUnit</f>
        <v>-125.1243912360145</v>
      </c>
      <c r="AG543" s="125">
        <f>AG325*AG276/PctPerUnit</f>
        <v>-176.69086476537922</v>
      </c>
      <c r="AH543" s="125">
        <f>AH325*AH276/PctPerUnit</f>
        <v>-203.94223357212365</v>
      </c>
      <c r="AI543" s="125">
        <f>AI325*AI276/PctPerUnit</f>
        <v>-387.6114765190539</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-26.916160387318342</v>
      </c>
      <c r="Z544" s="125">
        <f>Z325*Z277/PctPerUnit</f>
        <v>-8.427899505825474</v>
      </c>
      <c r="AA544" s="125">
        <f>AA325*AA277/PctPerUnit</f>
        <v>-11.140887683114956</v>
      </c>
      <c r="AB544" s="125">
        <f>AB325*AB277/PctPerUnit</f>
        <v>-18.81584323612142</v>
      </c>
      <c r="AC544" s="125">
        <f>AC325*AC277/PctPerUnit</f>
        <v>-16.32102900506744</v>
      </c>
      <c r="AD544" s="125">
        <f>AD325*AD277/PctPerUnit</f>
        <v>-24.700352452062134</v>
      </c>
      <c r="AE544" s="125">
        <f>AE325*AE277/PctPerUnit</f>
        <v>-25.95829637253626</v>
      </c>
      <c r="AF544" s="125">
        <f>AF325*AF277/PctPerUnit</f>
        <v>-31.320926101889718</v>
      </c>
      <c r="AG544" s="125">
        <f>AG325*AG277/PctPerUnit</f>
        <v>-37.14379502106246</v>
      </c>
      <c r="AH544" s="125">
        <f>AH325*AH277/PctPerUnit</f>
        <v>-45.675086440301</v>
      </c>
      <c r="AI544" s="125">
        <f>AI325*AI277/PctPerUnit</f>
        <v>-70.26229812149559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-49.48445879285029</v>
      </c>
      <c r="Z545" s="125">
        <f>Z325*Z278/PctPerUnit</f>
        <v>-12.300066994597174</v>
      </c>
      <c r="AA545" s="125">
        <f>AA325*AA278/PctPerUnit</f>
        <v>-18.537200252030654</v>
      </c>
      <c r="AB545" s="125">
        <f>AB325*AB278/PctPerUnit</f>
        <v>-27.617592930757986</v>
      </c>
      <c r="AC545" s="125">
        <f>AC325*AC278/PctPerUnit</f>
        <v>-33.534009674082725</v>
      </c>
      <c r="AD545" s="125">
        <f>AD325*AD278/PctPerUnit</f>
        <v>-41.372966904937606</v>
      </c>
      <c r="AE545" s="125">
        <f>AE325*AE278/PctPerUnit</f>
        <v>-46.20563409668157</v>
      </c>
      <c r="AF545" s="125">
        <f>AF325*AF278/PctPerUnit</f>
        <v>-64.14776478146085</v>
      </c>
      <c r="AG545" s="125">
        <f>AG325*AG278/PctPerUnit</f>
        <v>-80.18098212979422</v>
      </c>
      <c r="AH545" s="125">
        <f>AH325*AH278/PctPerUnit</f>
        <v>-90.78552663614792</v>
      </c>
      <c r="AI545" s="125">
        <f>AI325*AI278/PctPerUnit</f>
        <v>-160.47691552189642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-0.006802322517660102</v>
      </c>
      <c r="Z547" s="125">
        <f>Z325*Z280/PctPerUnit</f>
        <v>-0.001023654868910748</v>
      </c>
      <c r="AA547" s="125">
        <f>AA325*AA280/PctPerUnit</f>
        <v>-0.0015038408761699398</v>
      </c>
      <c r="AB547" s="125">
        <f>AB325*AB280/PctPerUnit</f>
        <v>-0.0008235669006709026</v>
      </c>
      <c r="AC547" s="125">
        <f>AC325*AC280/PctPerUnit</f>
        <v>-0.0054287883931031615</v>
      </c>
      <c r="AD547" s="125">
        <f>AD325*AD280/PctPerUnit</f>
        <v>-0.005616692962139787</v>
      </c>
      <c r="AE547" s="125">
        <f>AE325*AE280/PctPerUnit</f>
        <v>-0.0050771735932324214</v>
      </c>
      <c r="AF547" s="125">
        <f>AF325*AF280/PctPerUnit</f>
        <v>-0.002896100509116778</v>
      </c>
      <c r="AG547" s="125">
        <f>AG325*AG280/PctPerUnit</f>
        <v>-0.012943740667378608</v>
      </c>
      <c r="AH547" s="125">
        <f>AH325*AH280/PctPerUnit</f>
        <v>-0.02159246438806345</v>
      </c>
      <c r="AI547" s="125">
        <f>AI325*AI280/PctPerUnit</f>
        <v>-0.01984761583266193</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-347.98314782537227</v>
      </c>
      <c r="Z548" s="125">
        <f>Z325*Z281/PctPerUnit</f>
        <v>-218.87660962381563</v>
      </c>
      <c r="AA548" s="125">
        <f>AA325*AA281/PctPerUnit</f>
        <v>-240.87876371070016</v>
      </c>
      <c r="AB548" s="125">
        <f>AB325*AB281/PctPerUnit</f>
        <v>-272.36290108063133</v>
      </c>
      <c r="AC548" s="125">
        <f>AC325*AC281/PctPerUnit</f>
        <v>-279.7661364734261</v>
      </c>
      <c r="AD548" s="125">
        <f>AD325*AD281/PctPerUnit</f>
        <v>-277.8485800936705</v>
      </c>
      <c r="AE548" s="125">
        <f>AE325*AE281/PctPerUnit</f>
        <v>-279.87026096252885</v>
      </c>
      <c r="AF548" s="125">
        <f>AF325*AF281/PctPerUnit</f>
        <v>-339.20842098239984</v>
      </c>
      <c r="AG548" s="125">
        <f>AG325*AG281/PctPerUnit</f>
        <v>-344.3239526061801</v>
      </c>
      <c r="AH548" s="125">
        <f>AH325*AH281/PctPerUnit</f>
        <v>-358.3508742363675</v>
      </c>
      <c r="AI548" s="125">
        <f>AI325*AI281/PctPerUnit</f>
        <v>-426.24563318114457</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-3.5357832068107955</v>
      </c>
      <c r="Z549" s="125">
        <f>Z325*Z285/PctPerUnit</f>
        <v>-1.4820260500959623</v>
      </c>
      <c r="AA549" s="125">
        <f>AA325*AA285/PctPerUnit</f>
        <v>-1.804027750777614</v>
      </c>
      <c r="AB549" s="125">
        <f>AB325*AB285/PctPerUnit</f>
        <v>-2.1748400296020645</v>
      </c>
      <c r="AC549" s="125">
        <f>AC325*AC285/PctPerUnit</f>
        <v>-2.477996907550927</v>
      </c>
      <c r="AD549" s="125">
        <f>AD325*AD285/PctPerUnit</f>
        <v>-2.8647531980750385</v>
      </c>
      <c r="AE549" s="125">
        <f>AE325*AE285/PctPerUnit</f>
        <v>-3.01967866514288</v>
      </c>
      <c r="AF549" s="125">
        <f>AF325*AF285/PctPerUnit</f>
        <v>-4.05202849050368</v>
      </c>
      <c r="AG549" s="125">
        <f>AG325*AG285/PctPerUnit</f>
        <v>-4.59222053146028</v>
      </c>
      <c r="AH549" s="125">
        <f>AH325*AH285/PctPerUnit</f>
        <v>-4.903167387789102</v>
      </c>
      <c r="AI549" s="125">
        <f>AI325*AI285/PctPerUnit</f>
        <v>-7.643659608888054</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-16.824702603831795</v>
      </c>
      <c r="Z550" s="125">
        <f>Z325*Z286/PctPerUnit</f>
        <v>-7.887398369923736</v>
      </c>
      <c r="AA550" s="125">
        <f>AA325*AA286/PctPerUnit</f>
        <v>-9.049487984585333</v>
      </c>
      <c r="AB550" s="125">
        <f>AB325*AB286/PctPerUnit</f>
        <v>-10.15995198086485</v>
      </c>
      <c r="AC550" s="125">
        <f>AC325*AC286/PctPerUnit</f>
        <v>-12.625757344564896</v>
      </c>
      <c r="AD550" s="125">
        <f>AD325*AD286/PctPerUnit</f>
        <v>-14.101324014648267</v>
      </c>
      <c r="AE550" s="125">
        <f>AE325*AE286/PctPerUnit</f>
        <v>-14.016098344776788</v>
      </c>
      <c r="AF550" s="125">
        <f>AF325*AF286/PctPerUnit</f>
        <v>-17.179559328666514</v>
      </c>
      <c r="AG550" s="125">
        <f>AG325*AG286/PctPerUnit</f>
        <v>-19.904256202238315</v>
      </c>
      <c r="AH550" s="125">
        <f>AH325*AH286/PctPerUnit</f>
        <v>-25.284717064291282</v>
      </c>
      <c r="AI550" s="125">
        <f>AI325*AI286/PctPerUnit</f>
        <v>-32.95209793544543</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-4.859845170974967</v>
      </c>
      <c r="Z551" s="125">
        <f>Z325*Z287/PctPerUnit</f>
        <v>-2.0185541808599954</v>
      </c>
      <c r="AA551" s="125">
        <f>AA325*AA287/PctPerUnit</f>
        <v>-2.38779907691964</v>
      </c>
      <c r="AB551" s="125">
        <f>AB325*AB287/PctPerUnit</f>
        <v>-3.5190817309420095</v>
      </c>
      <c r="AC551" s="125">
        <f>AC325*AC287/PctPerUnit</f>
        <v>-3.803451078917919</v>
      </c>
      <c r="AD551" s="125">
        <f>AD325*AD287/PctPerUnit</f>
        <v>-4.00759409289422</v>
      </c>
      <c r="AE551" s="125">
        <f>AE325*AE287/PctPerUnit</f>
        <v>-4.209366458822565</v>
      </c>
      <c r="AF551" s="125">
        <f>AF325*AF287/PctPerUnit</f>
        <v>-5.507341679211313</v>
      </c>
      <c r="AG551" s="125">
        <f>AG325*AG287/PctPerUnit</f>
        <v>-5.344615332691087</v>
      </c>
      <c r="AH551" s="125">
        <f>AH325*AH287/PctPerUnit</f>
        <v>-6.581320509182101</v>
      </c>
      <c r="AI551" s="125">
        <f>AI325*AI287/PctPerUnit</f>
        <v>-7.4612958488385495</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-0.7842854447031283</v>
      </c>
      <c r="Z552" s="125">
        <f>Z325*Z288/PctPerUnit</f>
        <v>-0.2793602355528113</v>
      </c>
      <c r="AA552" s="125">
        <f>AA325*AA288/PctPerUnit</f>
        <v>-0.38865254465099547</v>
      </c>
      <c r="AB552" s="125">
        <f>AB325*AB288/PctPerUnit</f>
        <v>-0.48058650561655614</v>
      </c>
      <c r="AC552" s="125">
        <f>AC325*AC288/PctPerUnit</f>
        <v>-0.692080310960701</v>
      </c>
      <c r="AD552" s="125">
        <f>AD325*AD288/PctPerUnit</f>
        <v>-0.7218794439926516</v>
      </c>
      <c r="AE552" s="125">
        <f>AE325*AE288/PctPerUnit</f>
        <v>-0.7995349460920541</v>
      </c>
      <c r="AF552" s="125">
        <f>AF325*AF288/PctPerUnit</f>
        <v>-0.9372317921805337</v>
      </c>
      <c r="AG552" s="125">
        <f>AG325*AG288/PctPerUnit</f>
        <v>-1.155124843594039</v>
      </c>
      <c r="AH552" s="125">
        <f>AH325*AH288/PctPerUnit</f>
        <v>-1.5622890892269916</v>
      </c>
      <c r="AI552" s="125">
        <f>AI325*AI288/PctPerUnit</f>
        <v>-2.15268833369494</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-2.5662901649714365</v>
      </c>
      <c r="Z553" s="125">
        <f>Z325*Z289/PctPerUnit</f>
        <v>-0.9345467476455073</v>
      </c>
      <c r="AA553" s="125">
        <f>AA325*AA289/PctPerUnit</f>
        <v>-1.565187210274265</v>
      </c>
      <c r="AB553" s="125">
        <f>AB325*AB289/PctPerUnit</f>
        <v>-2.043683177507579</v>
      </c>
      <c r="AC553" s="125">
        <f>AC325*AC289/PctPerUnit</f>
        <v>-2.377694559759463</v>
      </c>
      <c r="AD553" s="125">
        <f>AD325*AD289/PctPerUnit</f>
        <v>-2.7834026323226992</v>
      </c>
      <c r="AE553" s="125">
        <f>AE325*AE289/PctPerUnit</f>
        <v>-2.7386743969729026</v>
      </c>
      <c r="AF553" s="125">
        <f>AF325*AF289/PctPerUnit</f>
        <v>-3.579871696145675</v>
      </c>
      <c r="AG553" s="125">
        <f>AG325*AG289/PctPerUnit</f>
        <v>-3.547691338853036</v>
      </c>
      <c r="AH553" s="125">
        <f>AH325*AH289/PctPerUnit</f>
        <v>-3.1468676661575836</v>
      </c>
      <c r="AI553" s="125">
        <f>AI325*AI289/PctPerUnit</f>
        <v>-2.351197402068792</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-42.74174618612703</v>
      </c>
      <c r="Z554" s="125">
        <f>Z325*Z290/PctPerUnit</f>
        <v>-19.106443618674206</v>
      </c>
      <c r="AA554" s="125">
        <f>AA325*AA290/PctPerUnit</f>
        <v>-26.7488221519885</v>
      </c>
      <c r="AB554" s="125">
        <f>AB325*AB290/PctPerUnit</f>
        <v>-30.151756551624068</v>
      </c>
      <c r="AC554" s="125">
        <f>AC325*AC290/PctPerUnit</f>
        <v>-36.18945066625774</v>
      </c>
      <c r="AD554" s="125">
        <f>AD325*AD290/PctPerUnit</f>
        <v>-37.047158543108736</v>
      </c>
      <c r="AE554" s="125">
        <f>AE325*AE290/PctPerUnit</f>
        <v>-43.07241517040754</v>
      </c>
      <c r="AF554" s="125">
        <f>AF325*AF290/PctPerUnit</f>
        <v>-48.979964337209815</v>
      </c>
      <c r="AG554" s="125">
        <f>AG325*AG290/PctPerUnit</f>
        <v>-59.59457456352323</v>
      </c>
      <c r="AH554" s="125">
        <f>AH325*AH290/PctPerUnit</f>
        <v>-72.99926369709372</v>
      </c>
      <c r="AI554" s="125">
        <f>AI325*AI290/PctPerUnit</f>
        <v>-86.60037752351889</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-3.6339128819817286</v>
      </c>
      <c r="Z555" s="125">
        <f>Z325*Z291/PctPerUnit</f>
        <v>-1.1461537003459952</v>
      </c>
      <c r="AA555" s="125">
        <f>AA325*AA291/PctPerUnit</f>
        <v>-1.477653562415597</v>
      </c>
      <c r="AB555" s="125">
        <f>AB325*AB291/PctPerUnit</f>
        <v>-2.247714762007496</v>
      </c>
      <c r="AC555" s="125">
        <f>AC325*AC291/PctPerUnit</f>
        <v>-2.592555371413888</v>
      </c>
      <c r="AD555" s="125">
        <f>AD325*AD291/PctPerUnit</f>
        <v>-2.991249606101351</v>
      </c>
      <c r="AE555" s="125">
        <f>AE325*AE291/PctPerUnit</f>
        <v>-3.108046568104964</v>
      </c>
      <c r="AF555" s="125">
        <f>AF325*AF291/PctPerUnit</f>
        <v>-4.7560713195596485</v>
      </c>
      <c r="AG555" s="125">
        <f>AG325*AG291/PctPerUnit</f>
        <v>-5.343793128723978</v>
      </c>
      <c r="AH555" s="125">
        <f>AH325*AH291/PctPerUnit</f>
        <v>-6.911287042386551</v>
      </c>
      <c r="AI555" s="125">
        <f>AI325*AI291/PctPerUnit</f>
        <v>-11.47600534573449</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-3.210145871314703</v>
      </c>
      <c r="Z556" s="125">
        <f>Z325*Z292/PctPerUnit</f>
        <v>-1.5217468607348732</v>
      </c>
      <c r="AA556" s="125">
        <f>AA325*AA292/PctPerUnit</f>
        <v>-1.6134263670863478</v>
      </c>
      <c r="AB556" s="125">
        <f>AB325*AB292/PctPerUnit</f>
        <v>-2.2279843268602066</v>
      </c>
      <c r="AC556" s="125">
        <f>AC325*AC292/PctPerUnit</f>
        <v>-2.29157535752842</v>
      </c>
      <c r="AD556" s="125">
        <f>AD325*AD292/PctPerUnit</f>
        <v>-2.777473366611832</v>
      </c>
      <c r="AE556" s="125">
        <f>AE325*AE292/PctPerUnit</f>
        <v>-2.8547242464611697</v>
      </c>
      <c r="AF556" s="125">
        <f>AF325*AF292/PctPerUnit</f>
        <v>-3.538779248505404</v>
      </c>
      <c r="AG556" s="125">
        <f>AG325*AG292/PctPerUnit</f>
        <v>-3.9475573548635845</v>
      </c>
      <c r="AH556" s="125">
        <f>AH325*AH292/PctPerUnit</f>
        <v>-4.5180421895340395</v>
      </c>
      <c r="AI556" s="125">
        <f>AI325*AI292/PctPerUnit</f>
        <v>-8.92502719452568</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-0.005628254205747734</v>
      </c>
      <c r="Z557" s="125">
        <f>Z325*Z293/PctPerUnit</f>
        <v>-0.0020307524014966955</v>
      </c>
      <c r="AA557" s="125">
        <f>AA325*AA293/PctPerUnit</f>
        <v>-0.001701255700824395</v>
      </c>
      <c r="AB557" s="125">
        <f>AB325*AB293/PctPerUnit</f>
        <v>-0.0015485309189197769</v>
      </c>
      <c r="AC557" s="125">
        <f>AC325*AC293/PctPerUnit</f>
        <v>-0.0025623637793705588</v>
      </c>
      <c r="AD557" s="125">
        <f>AD325*AD293/PctPerUnit</f>
        <v>-0.006451649150046449</v>
      </c>
      <c r="AE557" s="125">
        <f>AE325*AE293/PctPerUnit</f>
        <v>-0.005087393614362331</v>
      </c>
      <c r="AF557" s="125">
        <f>AF325*AF293/PctPerUnit</f>
        <v>-0.0058666891613396634</v>
      </c>
      <c r="AG557" s="125">
        <f>AG325*AG293/PctPerUnit</f>
        <v>-0.008779596793435084</v>
      </c>
      <c r="AH557" s="125">
        <f>AH325*AH293/PctPerUnit</f>
        <v>-0.009333913399370189</v>
      </c>
      <c r="AI557" s="125">
        <f>AI325*AI293/PctPerUnit</f>
        <v>-0.022564968569383267</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-2.3911216168797957</v>
      </c>
      <c r="Z558" s="125">
        <f>Z325*Z294/PctPerUnit</f>
        <v>-1.4193744551428176</v>
      </c>
      <c r="AA558" s="125">
        <f>AA325*AA294/PctPerUnit</f>
        <v>-1.7919530957190142</v>
      </c>
      <c r="AB558" s="125">
        <f>AB325*AB294/PctPerUnit</f>
        <v>-2.151245619101436</v>
      </c>
      <c r="AC558" s="125">
        <f>AC325*AC294/PctPerUnit</f>
        <v>-2.4025586961396317</v>
      </c>
      <c r="AD558" s="125">
        <f>AD325*AD294/PctPerUnit</f>
        <v>-2.5239499781375545</v>
      </c>
      <c r="AE558" s="125">
        <f>AE325*AE294/PctPerUnit</f>
        <v>-2.4290655132476915</v>
      </c>
      <c r="AF558" s="125">
        <f>AF325*AF294/PctPerUnit</f>
        <v>-2.7268701500289216</v>
      </c>
      <c r="AG558" s="125">
        <f>AG325*AG294/PctPerUnit</f>
        <v>-2.4566917490449933</v>
      </c>
      <c r="AH558" s="125">
        <f>AH325*AH294/PctPerUnit</f>
        <v>-2.60114459570297</v>
      </c>
      <c r="AI558" s="125">
        <f>AI325*AI294/PctPerUnit</f>
        <v>-2.6921931759209885</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-10.972066851077559</v>
      </c>
      <c r="Z559" s="125">
        <f>Z325*Z295/PctPerUnit</f>
        <v>-3.332322514999065</v>
      </c>
      <c r="AA559" s="125">
        <f>AA325*AA295/PctPerUnit</f>
        <v>-4.162693052394721</v>
      </c>
      <c r="AB559" s="125">
        <f>AB325*AB295/PctPerUnit</f>
        <v>-5.118310521596067</v>
      </c>
      <c r="AC559" s="125">
        <f>AC325*AC295/PctPerUnit</f>
        <v>-6.390690628385293</v>
      </c>
      <c r="AD559" s="125">
        <f>AD325*AD295/PctPerUnit</f>
        <v>-7.62159589377781</v>
      </c>
      <c r="AE559" s="125">
        <f>AE325*AE295/PctPerUnit</f>
        <v>-9.448467396601586</v>
      </c>
      <c r="AF559" s="125">
        <f>AF325*AF295/PctPerUnit</f>
        <v>-11.255399572488324</v>
      </c>
      <c r="AG559" s="125">
        <f>AG325*AG295/PctPerUnit</f>
        <v>-17.239896660014583</v>
      </c>
      <c r="AH559" s="125">
        <f>AH325*AH295/PctPerUnit</f>
        <v>-20.268174595290546</v>
      </c>
      <c r="AI559" s="125">
        <f>AI325*AI295/PctPerUnit</f>
        <v>-34.45744490963733</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-4.857700570349347</v>
      </c>
      <c r="Z560" s="125">
        <f>Z325*Z296/PctPerUnit</f>
        <v>-1.8626440920785132</v>
      </c>
      <c r="AA560" s="125">
        <f>AA325*AA296/PctPerUnit</f>
        <v>-2.354836622729948</v>
      </c>
      <c r="AB560" s="125">
        <f>AB325*AB296/PctPerUnit</f>
        <v>-2.9334254012936403</v>
      </c>
      <c r="AC560" s="125">
        <f>AC325*AC296/PctPerUnit</f>
        <v>-3.348309018246937</v>
      </c>
      <c r="AD560" s="125">
        <f>AD325*AD296/PctPerUnit</f>
        <v>-3.8711973743833115</v>
      </c>
      <c r="AE560" s="125">
        <f>AE325*AE296/PctPerUnit</f>
        <v>-3.8656716814191827</v>
      </c>
      <c r="AF560" s="125">
        <f>AF325*AF296/PctPerUnit</f>
        <v>-4.584853474917636</v>
      </c>
      <c r="AG560" s="125">
        <f>AG325*AG296/PctPerUnit</f>
        <v>-5.345524680222577</v>
      </c>
      <c r="AH560" s="125">
        <f>AH325*AH296/PctPerUnit</f>
        <v>-6.555363270681645</v>
      </c>
      <c r="AI560" s="125">
        <f>AI325*AI296/PctPerUnit</f>
        <v>-11.294665165548547</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-0.3477266398439455</v>
      </c>
      <c r="Z561" s="125">
        <f>Z325*Z297/PctPerUnit</f>
        <v>-0.10709725102950142</v>
      </c>
      <c r="AA561" s="125">
        <f>AA325*AA297/PctPerUnit</f>
        <v>-0.13101771523727543</v>
      </c>
      <c r="AB561" s="125">
        <f>AB325*AB297/PctPerUnit</f>
        <v>-0.1624700902036254</v>
      </c>
      <c r="AC561" s="125">
        <f>AC325*AC297/PctPerUnit</f>
        <v>-0.1773070713207128</v>
      </c>
      <c r="AD561" s="125">
        <f>AD325*AD297/PctPerUnit</f>
        <v>-0.24530895185852297</v>
      </c>
      <c r="AE561" s="125">
        <f>AE325*AE297/PctPerUnit</f>
        <v>-0.3247334794374492</v>
      </c>
      <c r="AF561" s="125">
        <f>AF325*AF297/PctPerUnit</f>
        <v>-0.4445502569477195</v>
      </c>
      <c r="AG561" s="125">
        <f>AG325*AG297/PctPerUnit</f>
        <v>-0.6383063360817577</v>
      </c>
      <c r="AH561" s="125">
        <f>AH325*AH297/PctPerUnit</f>
        <v>-0.8077508250369537</v>
      </c>
      <c r="AI561" s="125">
        <f>AI325*AI297/PctPerUnit</f>
        <v>-1.4967628603651388</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-16.453614235299845</v>
      </c>
      <c r="Z562" s="125">
        <f>Z325*Z298/PctPerUnit</f>
        <v>-7.43369389187286</v>
      </c>
      <c r="AA562" s="125">
        <f>AA325*AA298/PctPerUnit</f>
        <v>-8.565614591347437</v>
      </c>
      <c r="AB562" s="125">
        <f>AB325*AB298/PctPerUnit</f>
        <v>-10.896871901006747</v>
      </c>
      <c r="AC562" s="125">
        <f>AC325*AC298/PctPerUnit</f>
        <v>-12.877266475228971</v>
      </c>
      <c r="AD562" s="125">
        <f>AD325*AD298/PctPerUnit</f>
        <v>-13.721002087077684</v>
      </c>
      <c r="AE562" s="125">
        <f>AE325*AE298/PctPerUnit</f>
        <v>-15.444388287657693</v>
      </c>
      <c r="AF562" s="125">
        <f>AF325*AF298/PctPerUnit</f>
        <v>-21.44822924605952</v>
      </c>
      <c r="AG562" s="125">
        <f>AG325*AG298/PctPerUnit</f>
        <v>-23.9694943319988</v>
      </c>
      <c r="AH562" s="125">
        <f>AH325*AH298/PctPerUnit</f>
        <v>-25.307519206818206</v>
      </c>
      <c r="AI562" s="125">
        <f>AI325*AI298/PctPerUnit</f>
        <v>-33.35804947981976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-934.5831968184743</v>
      </c>
      <c r="Z563" s="125">
        <f>Z325*Z282/PctPerUnit</f>
        <v>-457.98742597790624</v>
      </c>
      <c r="AA563" s="125">
        <f>AA325*AA282/PctPerUnit</f>
        <v>-527.1144883347987</v>
      </c>
      <c r="AB563" s="125">
        <f>AB325*AB282/PctPerUnit</f>
        <v>-647.5944020688758</v>
      </c>
      <c r="AC563" s="125">
        <f>AC325*AC282/PctPerUnit</f>
        <v>-715.7884555321766</v>
      </c>
      <c r="AD563" s="125">
        <f>AD325*AD282/PctPerUnit</f>
        <v>-742.0132096190324</v>
      </c>
      <c r="AE563" s="125">
        <f>AE325*AE282/PctPerUnit</f>
        <v>-783.3639230246171</v>
      </c>
      <c r="AF563" s="125">
        <f>AF325*AF282/PctPerUnit</f>
        <v>-1010.7752131072796</v>
      </c>
      <c r="AG563" s="125">
        <f>AG325*AG282/PctPerUnit</f>
        <v>-1194.6905532441972</v>
      </c>
      <c r="AH563" s="125">
        <f>AH325*AH282/PctPerUnit</f>
        <v>-1369.6273239125442</v>
      </c>
      <c r="AI563" s="125">
        <f>AI325*AI282/PctPerUnit</f>
        <v>-2032.8176994885348</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-113.18456969837183</v>
      </c>
      <c r="Z564" s="125">
        <f>Z325*Z299/PctPerUnit</f>
        <v>-48.53339272135734</v>
      </c>
      <c r="AA564" s="125">
        <f>AA325*AA299/PctPerUnit</f>
        <v>-62.04287298182751</v>
      </c>
      <c r="AB564" s="125">
        <f>AB325*AB299/PctPerUnit</f>
        <v>-74.26947112914524</v>
      </c>
      <c r="AC564" s="125">
        <f>AC325*AC299/PctPerUnit</f>
        <v>-88.2492558500549</v>
      </c>
      <c r="AD564" s="125">
        <f>AD325*AD299/PctPerUnit</f>
        <v>-95.28434083213973</v>
      </c>
      <c r="AE564" s="125">
        <f>AE325*AE299/PctPerUnit</f>
        <v>-105.33595254875885</v>
      </c>
      <c r="AF564" s="125">
        <f>AF325*AF299/PctPerUnit</f>
        <v>-128.99661728158605</v>
      </c>
      <c r="AG564" s="125">
        <f>AG325*AG299/PctPerUnit</f>
        <v>-153.08852665010372</v>
      </c>
      <c r="AH564" s="125">
        <f>AH325*AH299/PctPerUnit</f>
        <v>-181.45624105259105</v>
      </c>
      <c r="AI564" s="125">
        <f>AI325*AI299/PctPerUnit</f>
        <v>-242.88402975257594</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-1047.7677665168462</v>
      </c>
      <c r="Z565" s="125">
        <f>Z325*Z305/PctPerUnit</f>
        <v>-506.5208186992636</v>
      </c>
      <c r="AA565" s="125">
        <f>AA325*AA305/PctPerUnit</f>
        <v>-589.1573613166263</v>
      </c>
      <c r="AB565" s="125">
        <f>AB325*AB305/PctPerUnit</f>
        <v>-721.8638731980209</v>
      </c>
      <c r="AC565" s="125">
        <f>AC325*AC305/PctPerUnit</f>
        <v>-804.0377113822314</v>
      </c>
      <c r="AD565" s="125">
        <f>AD325*AD305/PctPerUnit</f>
        <v>-837.2975504511721</v>
      </c>
      <c r="AE565" s="125">
        <f>AE325*AE305/PctPerUnit</f>
        <v>-888.6998755733761</v>
      </c>
      <c r="AF565" s="125">
        <f>AF325*AF305/PctPerUnit</f>
        <v>-1139.7718303888657</v>
      </c>
      <c r="AG565" s="125">
        <f>AG325*AG305/PctPerUnit</f>
        <v>-1347.779079894301</v>
      </c>
      <c r="AH565" s="125">
        <f>AH325*AH305/PctPerUnit</f>
        <v>-1551.0835649651353</v>
      </c>
      <c r="AI565" s="125">
        <f>AI325*AI305/PctPerUnit</f>
        <v>-2275.701729241111</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811.3052299326108</v>
      </c>
      <c r="AA566" s="125">
        <f>AA325*AA447/PctPerUnit</f>
        <v>582.1133367804393</v>
      </c>
      <c r="AB566" s="125">
        <f>AB325*AB447/PctPerUnit</f>
        <v>167.94359295301382</v>
      </c>
      <c r="AC566" s="125">
        <f>AC325*AC447/PctPerUnit</f>
        <v>34.883554169179995</v>
      </c>
      <c r="AD566" s="125">
        <f>AD325*AD447/PctPerUnit</f>
        <v>-220.19971493525588</v>
      </c>
      <c r="AE566" s="125">
        <f>AE325*AE447/PctPerUnit</f>
        <v>-520.125393382638</v>
      </c>
      <c r="AF566" s="125">
        <f>AF325*AF447/PctPerUnit</f>
        <v>-842.7934246726344</v>
      </c>
      <c r="AG566" s="125">
        <f>AG325*AG447/PctPerUnit</f>
        <v>-1093.4063706792297</v>
      </c>
      <c r="AH566" s="125">
        <f>AH325*AH447/PctPerUnit</f>
        <v>-1175.2690090490898</v>
      </c>
      <c r="AI566" s="125">
        <f>AI325*AI447/PctPerUnit</f>
        <v>-2080.0399742821905</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-1007.0515412907085</v>
      </c>
      <c r="Z567" s="125">
        <f>Z326*Z472/PctPerUnit</f>
        <v>-453.6734585703105</v>
      </c>
      <c r="AA567" s="125">
        <f>AA326*AA472/PctPerUnit</f>
        <v>-555.1489160314649</v>
      </c>
      <c r="AB567" s="125">
        <f>AB326*AB472/PctPerUnit</f>
        <v>-653.2611149571974</v>
      </c>
      <c r="AC567" s="125">
        <f>AC326*AC472/PctPerUnit</f>
        <v>-671.7105078311744</v>
      </c>
      <c r="AD567" s="125">
        <f>AD326*AD472/PctPerUnit</f>
        <v>-840.4924297366697</v>
      </c>
      <c r="AE567" s="125">
        <f>AE326*AE472/PctPerUnit</f>
        <v>-833.112273603037</v>
      </c>
      <c r="AF567" s="125">
        <f>AF326*AF472/PctPerUnit</f>
        <v>-1000.4974931080798</v>
      </c>
      <c r="AG567" s="125">
        <f>AG326*AG472/PctPerUnit</f>
        <v>-1112.9422819936094</v>
      </c>
      <c r="AH567" s="125">
        <f>AH326*AH472/PctPerUnit</f>
        <v>-1474.1125649947257</v>
      </c>
      <c r="AI567" s="125">
        <f>AI326*AI472/PctPerUnit</f>
        <v>-2181.6947931746454</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-126.04273820395106</v>
      </c>
      <c r="Z568" s="125">
        <f>Z326*Z487/PctPerUnit</f>
        <v>-51.84238054168727</v>
      </c>
      <c r="AA568" s="125">
        <f>AA326*AA487/PctPerUnit</f>
        <v>-74.77119029091442</v>
      </c>
      <c r="AB568" s="125">
        <f>AB326*AB487/PctPerUnit</f>
        <v>-88.57350242960915</v>
      </c>
      <c r="AC568" s="125">
        <f>AC326*AC487/PctPerUnit</f>
        <v>-92.49296548163565</v>
      </c>
      <c r="AD568" s="125">
        <f>AD326*AD487/PctPerUnit</f>
        <v>-115.61924095457385</v>
      </c>
      <c r="AE568" s="125">
        <f>AE326*AE487/PctPerUnit</f>
        <v>-115.03150906573515</v>
      </c>
      <c r="AF568" s="125">
        <f>AF326*AF487/PctPerUnit</f>
        <v>-130.05701044102778</v>
      </c>
      <c r="AG568" s="125">
        <f>AG326*AG487/PctPerUnit</f>
        <v>-152.48843718009704</v>
      </c>
      <c r="AH568" s="125">
        <f>AH326*AH487/PctPerUnit</f>
        <v>-192.40807551742876</v>
      </c>
      <c r="AI568" s="125">
        <f>AI326*AI487/PctPerUnit</f>
        <v>-270.6065379928375</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-1133.0942794946595</v>
      </c>
      <c r="Z569" s="125">
        <f>Z326*Z302/PctPerUnit</f>
        <v>-505.51583911199776</v>
      </c>
      <c r="AA569" s="125">
        <f>AA326*AA302/PctPerUnit</f>
        <v>-629.9201063223793</v>
      </c>
      <c r="AB569" s="125">
        <f>AB326*AB302/PctPerUnit</f>
        <v>-741.8346173868065</v>
      </c>
      <c r="AC569" s="125">
        <f>AC326*AC302/PctPerUnit</f>
        <v>-764.2034733128099</v>
      </c>
      <c r="AD569" s="125">
        <f>AD326*AD302/PctPerUnit</f>
        <v>-956.1116706912436</v>
      </c>
      <c r="AE569" s="125">
        <f>AE326*AE302/PctPerUnit</f>
        <v>-948.143782668772</v>
      </c>
      <c r="AF569" s="125">
        <f>AF326*AF302/PctPerUnit</f>
        <v>-1130.5545035491077</v>
      </c>
      <c r="AG569" s="125">
        <f>AG326*AG302/PctPerUnit</f>
        <v>-1265.4307191737064</v>
      </c>
      <c r="AH569" s="125">
        <f>AH326*AH302/PctPerUnit</f>
        <v>-1666.5206405121544</v>
      </c>
      <c r="AI569" s="125">
        <f>AI326*AI302/PctPerUnit</f>
        <v>-2452.3013311674827</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398.0371171655241</v>
      </c>
      <c r="AA570" s="125">
        <f>AA326*AA444/PctPerUnit</f>
        <v>90.00361761548413</v>
      </c>
      <c r="AB570" s="125">
        <f>AB326*AB444/PctPerUnit</f>
        <v>-329.2651146473503</v>
      </c>
      <c r="AC570" s="125">
        <f>AC326*AC444/PctPerUnit</f>
        <v>-16.26039483916775</v>
      </c>
      <c r="AD570" s="125">
        <f>AD326*AD444/PctPerUnit</f>
        <v>-719.2938028950902</v>
      </c>
      <c r="AE570" s="125">
        <f>AE326*AE444/PctPerUnit</f>
        <v>-559.6210967900971</v>
      </c>
      <c r="AF570" s="125">
        <f>AF326*AF444/PctPerUnit</f>
        <v>-876.6337054291392</v>
      </c>
      <c r="AG570" s="125">
        <f>AG326*AG444/PctPerUnit</f>
        <v>-1069.768964214786</v>
      </c>
      <c r="AH570" s="125">
        <f>AH326*AH444/PctPerUnit</f>
        <v>-1527.9784545664538</v>
      </c>
      <c r="AI570" s="125">
        <f>AI326*AI444/PctPerUnit</f>
        <v>-2256.639576208562</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-881.2139704799464</v>
      </c>
      <c r="Z571" s="125">
        <f>Z327*Z498/PctPerUnit</f>
        <v>-446.5730063778607</v>
      </c>
      <c r="AA571" s="125">
        <f>AA327*AA498/PctPerUnit</f>
        <v>-489.91039592725014</v>
      </c>
      <c r="AB571" s="125">
        <f>AB327*AB498/PctPerUnit</f>
        <v>-529.5351254660848</v>
      </c>
      <c r="AC571" s="125">
        <f>AC327*AC498/PctPerUnit</f>
        <v>-631.9883945729486</v>
      </c>
      <c r="AD571" s="125">
        <f>AD327*AD498/PctPerUnit</f>
        <v>-685.6516256288154</v>
      </c>
      <c r="AE571" s="125">
        <f>AE327*AE498/PctPerUnit</f>
        <v>-720.7899608611052</v>
      </c>
      <c r="AF571" s="125">
        <f>AF327*AF498/PctPerUnit</f>
        <v>-812.4247929476422</v>
      </c>
      <c r="AG571" s="125">
        <f>AG327*AG498/PctPerUnit</f>
        <v>-918.660586273395</v>
      </c>
      <c r="AH571" s="125">
        <f>AH327*AH498/PctPerUnit</f>
        <v>-1106.1112502366425</v>
      </c>
      <c r="AI571" s="125">
        <f>AI327*AI498/PctPerUnit</f>
        <v>-1711.1991082765003</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-108.23328665677127</v>
      </c>
      <c r="Z572" s="125">
        <f>Z327*Z513/PctPerUnit</f>
        <v>-46.37501589297096</v>
      </c>
      <c r="AA572" s="125">
        <f>AA327*AA513/PctPerUnit</f>
        <v>-54.697662597320715</v>
      </c>
      <c r="AB572" s="125">
        <f>AB327*AB513/PctPerUnit</f>
        <v>-62.07456507254685</v>
      </c>
      <c r="AC572" s="125">
        <f>AC327*AC513/PctPerUnit</f>
        <v>-72.44342860540357</v>
      </c>
      <c r="AD572" s="125">
        <f>AD327*AD513/PctPerUnit</f>
        <v>-83.64168460074262</v>
      </c>
      <c r="AE572" s="125">
        <f>AE327*AE513/PctPerUnit</f>
        <v>-90.81196255306088</v>
      </c>
      <c r="AF572" s="125">
        <f>AF327*AF513/PctPerUnit</f>
        <v>-108.54177967736156</v>
      </c>
      <c r="AG572" s="125">
        <f>AG327*AG513/PctPerUnit</f>
        <v>-113.88492110139096</v>
      </c>
      <c r="AH572" s="125">
        <f>AH327*AH513/PctPerUnit</f>
        <v>-131.37067119123253</v>
      </c>
      <c r="AI572" s="125">
        <f>AI327*AI513/PctPerUnit</f>
        <v>-200.74286081889554</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-989.4472571367177</v>
      </c>
      <c r="Z573" s="125">
        <f>Z327*Z303/PctPerUnit</f>
        <v>-492.9480222708316</v>
      </c>
      <c r="AA573" s="125">
        <f>AA327*AA303/PctPerUnit</f>
        <v>-544.6080585245708</v>
      </c>
      <c r="AB573" s="125">
        <f>AB327*AB303/PctPerUnit</f>
        <v>-591.6096905386316</v>
      </c>
      <c r="AC573" s="125">
        <f>AC327*AC303/PctPerUnit</f>
        <v>-704.4318231783523</v>
      </c>
      <c r="AD573" s="125">
        <f>AD327*AD303/PctPerUnit</f>
        <v>-769.2933102295581</v>
      </c>
      <c r="AE573" s="125">
        <f>AE327*AE303/PctPerUnit</f>
        <v>-811.6019234141662</v>
      </c>
      <c r="AF573" s="125">
        <f>AF327*AF303/PctPerUnit</f>
        <v>-920.9665726250038</v>
      </c>
      <c r="AG573" s="125">
        <f>AG327*AG303/PctPerUnit</f>
        <v>-1032.545507374786</v>
      </c>
      <c r="AH573" s="125">
        <f>AH327*AH303/PctPerUnit</f>
        <v>-1237.481921427875</v>
      </c>
      <c r="AI573" s="125">
        <f>AI327*AI303/PctPerUnit</f>
        <v>-1911.9419690953957</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956.8572682938617</v>
      </c>
      <c r="AA574" s="125">
        <f>AA327*AA445/PctPerUnit</f>
        <v>815.123377142533</v>
      </c>
      <c r="AB574" s="125">
        <f>AB327*AB445/PctPerUnit</f>
        <v>594.7656298663286</v>
      </c>
      <c r="AC574" s="125">
        <f>AC327*AC445/PctPerUnit</f>
        <v>225.1063640084229</v>
      </c>
      <c r="AD574" s="125">
        <f>AD327*AD445/PctPerUnit</f>
        <v>-199.7859347625628</v>
      </c>
      <c r="AE574" s="125">
        <f>AE327*AE445/PctPerUnit</f>
        <v>-128.62229364877373</v>
      </c>
      <c r="AF574" s="125">
        <f>AF327*AF445/PctPerUnit</f>
        <v>-341.900555945624</v>
      </c>
      <c r="AG574" s="125">
        <f>AG327*AG445/PctPerUnit</f>
        <v>-380.691944052416</v>
      </c>
      <c r="AH574" s="125">
        <f>AH327*AH445/PctPerUnit</f>
        <v>-534.7012993426738</v>
      </c>
      <c r="AI574" s="125">
        <f>AI327*AI445/PctPerUnit</f>
        <v>-1083.0070182118811</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9.63955094867661</v>
      </c>
      <c r="N577" s="203">
        <f>M577+N322/SUM(M322:V322)*PctPerUnit</f>
        <v>19.11079664706086</v>
      </c>
      <c r="O577" s="203">
        <f>N577+O322/SUM(M322:V322)*PctPerUnit</f>
        <v>29.87938669252098</v>
      </c>
      <c r="P577" s="203">
        <f>O577+P322/SUM(M322:V322)*PctPerUnit</f>
        <v>39.56616653869861</v>
      </c>
      <c r="Q577" s="203">
        <f>P577+Q322/SUM(M322:V322)*PctPerUnit</f>
        <v>49.448412725624955</v>
      </c>
      <c r="R577" s="203">
        <f>Q577+R322/SUM(M322:V322)*PctPerUnit</f>
        <v>60.30125237405194</v>
      </c>
      <c r="S577" s="203">
        <f>R577+S322/SUM(M322:V322)*PctPerUnit</f>
        <v>70.39340441612813</v>
      </c>
      <c r="T577" s="203">
        <f>S577+T322/SUM(M322:V322)*PctPerUnit</f>
        <v>80.9502842046002</v>
      </c>
      <c r="U577" s="203">
        <f>T577+U322/SUM(M322:V322)*PctPerUnit</f>
        <v>90.64424675042761</v>
      </c>
      <c r="V577" s="203">
        <f>U577+V322/SUM(M322:V322)*PctPerUnit</f>
        <v>100.0</v>
      </c>
      <c r="W577" s="207" t="str">
        <f>IF(X$5=K$5,SUM(Y577:AI577)-SUM(L577:V577),"")</f>
        <v/>
      </c>
      <c r="X577" s="9" t="str">
        <f>LOWER(CtryCode)&amp;".distn."&amp;$A577&amp;IF($B577="","","."&amp;$B577)&amp;IF($C577="","",".dec."&amp;$C577)&amp;"."&amp;X$5</f>
        <v>egy.distn.lzp.dec.ove.2</v>
      </c>
      <c r="Z577" s="203">
        <f>Y577+Z322/SUM(Z322:AI322)*PctPerUnit</f>
        <v>9.63955094867661</v>
      </c>
      <c r="AA577" s="203">
        <f>Z577+AA322/SUM(Z322:AI322)*PctPerUnit</f>
        <v>19.11079664706086</v>
      </c>
      <c r="AB577" s="203">
        <f>AA577+AB322/SUM(Z322:AI322)*PctPerUnit</f>
        <v>29.87938669252098</v>
      </c>
      <c r="AC577" s="203">
        <f>AB577+AC322/SUM(Z322:AI322)*PctPerUnit</f>
        <v>39.56616653869861</v>
      </c>
      <c r="AD577" s="203">
        <f>AC577+AD322/SUM(Z322:AI322)*PctPerUnit</f>
        <v>49.448412725624955</v>
      </c>
      <c r="AE577" s="203">
        <f>AD577+AE322/SUM(Z322:AI322)*PctPerUnit</f>
        <v>60.30125237405194</v>
      </c>
      <c r="AF577" s="203">
        <f>AE577+AF322/SUM(Z322:AI322)*PctPerUnit</f>
        <v>70.39340441612813</v>
      </c>
      <c r="AG577" s="203">
        <f>AF577+AG322/SUM(Z322:AI322)*PctPerUnit</f>
        <v>80.9502842046002</v>
      </c>
      <c r="AH577" s="203">
        <f>AG577+AH322/SUM(Z322:AI322)*PctPerUnit</f>
        <v>90.64424675042761</v>
      </c>
      <c r="AI577" s="203">
        <f>AH577+AI322/SUM(Z322:AI322)*PctPerUnit</f>
        <v>100.0</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9.044531559836342</v>
      </c>
      <c r="O578" s="203">
        <f>N578+O331/SUM(M331:V331)*PctPerUnit</f>
        <v>16.10644552276934</v>
      </c>
      <c r="P578" s="203">
        <f>O578+P331/SUM(M331:V331)*PctPerUnit</f>
        <v>23.67834843277343</v>
      </c>
      <c r="Q578" s="203">
        <f>P578+Q331/SUM(M331:V331)*PctPerUnit</f>
        <v>31.825573818186573</v>
      </c>
      <c r="R578" s="203">
        <f>Q578+R331/SUM(M331:V331)*PctPerUnit</f>
        <v>41.347795227700374</v>
      </c>
      <c r="S578" s="203">
        <f>R578+S331/SUM(M331:V331)*PctPerUnit</f>
        <v>52.46108918035298</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9.044531559836342</v>
      </c>
      <c r="AB578" s="203">
        <f>AA578+AB331/SUM(Z331:AI331)*PctPerUnit</f>
        <v>16.10644552276934</v>
      </c>
      <c r="AC578" s="203">
        <f>AB578+AC331/SUM(Z331:AI331)*PctPerUnit</f>
        <v>23.67834843277343</v>
      </c>
      <c r="AD578" s="203">
        <f>AC578+AD331/SUM(Z331:AI331)*PctPerUnit</f>
        <v>31.825573818186573</v>
      </c>
      <c r="AE578" s="203">
        <f>AD578+AE331/SUM(Z331:AI331)*PctPerUnit</f>
        <v>41.347795227700374</v>
      </c>
      <c r="AF578" s="203">
        <f>AE578+AF331/SUM(Z331:AI331)*PctPerUnit</f>
        <v>52.46108918035298</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9.044531559836342</v>
      </c>
      <c r="O579" s="203">
        <f>N579+O420/SUM(M420:V420)*PctPerUnit</f>
        <v>16.10644552276934</v>
      </c>
      <c r="P579" s="203">
        <f>O579+P420/SUM(M420:V420)*PctPerUnit</f>
        <v>23.67834843277343</v>
      </c>
      <c r="Q579" s="203">
        <f>P579+Q420/SUM(M420:V420)*PctPerUnit</f>
        <v>31.825573818186573</v>
      </c>
      <c r="R579" s="203">
        <f>Q579+R420/SUM(M420:V420)*PctPerUnit</f>
        <v>41.347795227700374</v>
      </c>
      <c r="S579" s="203">
        <f>R579+S420/SUM(M420:V420)*PctPerUnit</f>
        <v>52.46108918035298</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4.007472920796133</v>
      </c>
      <c r="AA579" s="203">
        <f>Z579+AA420/SUM(Z420:AI420)*PctPerUnit</f>
        <v>9.032362721697151</v>
      </c>
      <c r="AB579" s="203">
        <f>AA579+AB420/SUM(Z420:AI420)*PctPerUnit</f>
        <v>16.0902772173634</v>
      </c>
      <c r="AC579" s="203">
        <f>AB579+AC420/SUM(Z420:AI420)*PctPerUnit</f>
        <v>23.665486739928408</v>
      </c>
      <c r="AD579" s="203">
        <f>AC579+AD420/SUM(Z420:AI420)*PctPerUnit</f>
        <v>31.817742796569192</v>
      </c>
      <c r="AE579" s="203">
        <f>AD579+AE420/SUM(Z420:AI420)*PctPerUnit</f>
        <v>41.34620423971438</v>
      </c>
      <c r="AF579" s="203">
        <f>AE579+AF420/SUM(Z420:AI420)*PctPerUnit</f>
        <v>52.46335722846909</v>
      </c>
      <c r="AG579" s="203">
        <f>AF579+AG420/SUM(Z420:AI420)*PctPerUnit</f>
        <v>65.80992301806917</v>
      </c>
      <c r="AH579" s="203">
        <f>AG579+AH420/SUM(Z420:AI420)*PctPerUnit</f>
        <v>80.41294609782783</v>
      </c>
      <c r="AI579" s="203">
        <f>AH579+AI420/SUM(Z420:AI420)*PctPerUnit</f>
        <v>100.0</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9.044531559836342</v>
      </c>
      <c r="O580" s="203">
        <f>N580+O421/SUM(M421:V421)*PctPerUnit</f>
        <v>16.10644552276934</v>
      </c>
      <c r="P580" s="203">
        <f>O580+P421/SUM(M421:V421)*PctPerUnit</f>
        <v>23.67834843277343</v>
      </c>
      <c r="Q580" s="203">
        <f>P580+Q421/SUM(M421:V421)*PctPerUnit</f>
        <v>31.825573818186573</v>
      </c>
      <c r="R580" s="203">
        <f>Q580+R421/SUM(M421:V421)*PctPerUnit</f>
        <v>41.347795227700374</v>
      </c>
      <c r="S580" s="203">
        <f>R580+S421/SUM(M421:V421)*PctPerUnit</f>
        <v>52.46108918035298</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4.147889870320151</v>
      </c>
      <c r="AA580" s="203">
        <f>Z580+AA421/SUM(Z421:AI421)*PctPerUnit</f>
        <v>9.282208579607026</v>
      </c>
      <c r="AB580" s="203">
        <f>AA580+AB421/SUM(Z421:AI421)*PctPerUnit</f>
        <v>16.411135888724033</v>
      </c>
      <c r="AC580" s="203">
        <f>AB580+AC421/SUM(Z421:AI421)*PctPerUnit</f>
        <v>24.032823181098586</v>
      </c>
      <c r="AD580" s="203">
        <f>AC580+AD421/SUM(Z421:AI421)*PctPerUnit</f>
        <v>32.19861326421838</v>
      </c>
      <c r="AE580" s="203">
        <f>AD580+AE421/SUM(Z421:AI421)*PctPerUnit</f>
        <v>41.69978631655838</v>
      </c>
      <c r="AF580" s="203">
        <f>AE580+AF421/SUM(Z421:AI421)*PctPerUnit</f>
        <v>52.762086409453495</v>
      </c>
      <c r="AG580" s="203">
        <f>AF580+AG421/SUM(Z421:AI421)*PctPerUnit</f>
        <v>66.03021851376589</v>
      </c>
      <c r="AH580" s="203">
        <f>AG580+AH421/SUM(Z421:AI421)*PctPerUnit</f>
        <v>80.55713990216107</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19.204075364712708</v>
      </c>
      <c r="O581" s="203">
        <f>N581+O323/SUM(M323:V323)*PctPerUnit</f>
        <v>28.770455138816203</v>
      </c>
      <c r="P581" s="203">
        <f>O581+P323/SUM(M323:V323)*PctPerUnit</f>
        <v>38.54626185326337</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19.204075364712708</v>
      </c>
      <c r="AB581" s="203">
        <f>AA581+AB323/SUM(Z323:AI323)*PctPerUnit</f>
        <v>28.770455138816203</v>
      </c>
      <c r="AC581" s="203">
        <f>AB581+AC323/SUM(Z323:AI323)*PctPerUnit</f>
        <v>38.54626185326337</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3.955918224645312</v>
      </c>
      <c r="N582" s="203">
        <f>M582+N328/SUM(M328:V328)*PctPerUnit</f>
        <v>9.329030657868879</v>
      </c>
      <c r="O582" s="203">
        <f>N582+O328/SUM(M328:V328)*PctPerUnit</f>
        <v>15.620525184918558</v>
      </c>
      <c r="P582" s="203">
        <f>O582+P328/SUM(M328:V328)*PctPerUnit</f>
        <v>22.478539607133584</v>
      </c>
      <c r="Q582" s="203">
        <f>P582+Q328/SUM(M328:V328)*PctPerUnit</f>
        <v>31.75563745209761</v>
      </c>
      <c r="R582" s="203">
        <f>Q582+R328/SUM(M328:V328)*PctPerUnit</f>
        <v>40.75514839370854</v>
      </c>
      <c r="S582" s="203">
        <f>R582+S328/SUM(M328:V328)*PctPerUnit</f>
        <v>51.10856520310228</v>
      </c>
      <c r="T582" s="203">
        <f>S582+T328/SUM(M328:V328)*PctPerUnit</f>
        <v>63.15882065496397</v>
      </c>
      <c r="U582" s="203">
        <f>T582+U328/SUM(M328:V328)*PctPerUnit</f>
        <v>77.60282445974367</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3.955918224645312</v>
      </c>
      <c r="AA582" s="203">
        <f>Z582+AA328/SUM(Z328:AI328)*PctPerUnit</f>
        <v>9.329030657868879</v>
      </c>
      <c r="AB582" s="203">
        <f>AA582+AB328/SUM(Z328:AI328)*PctPerUnit</f>
        <v>15.620525184918558</v>
      </c>
      <c r="AC582" s="203">
        <f>AB582+AC328/SUM(Z328:AI328)*PctPerUnit</f>
        <v>22.478539607133584</v>
      </c>
      <c r="AD582" s="203">
        <f>AC582+AD328/SUM(Z328:AI328)*PctPerUnit</f>
        <v>31.75563745209761</v>
      </c>
      <c r="AE582" s="203">
        <f>AD582+AE328/SUM(Z328:AI328)*PctPerUnit</f>
        <v>40.75514839370854</v>
      </c>
      <c r="AF582" s="203">
        <f>AE582+AF328/SUM(Z328:AI328)*PctPerUnit</f>
        <v>51.10856520310228</v>
      </c>
      <c r="AG582" s="203">
        <f>AF582+AG328/SUM(Z328:AI328)*PctPerUnit</f>
        <v>63.15882065496397</v>
      </c>
      <c r="AH582" s="203">
        <f>AG582+AH328/SUM(Z328:AI328)*PctPerUnit</f>
        <v>77.60282445974367</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3.955918224645312</v>
      </c>
      <c r="N583" s="203">
        <f>M583+N425/SUM(M425:V425)*PctPerUnit</f>
        <v>9.329030657868879</v>
      </c>
      <c r="O583" s="203">
        <f>N583+O425/SUM(M425:V425)*PctPerUnit</f>
        <v>15.620525184918558</v>
      </c>
      <c r="P583" s="203">
        <f>O583+P425/SUM(M425:V425)*PctPerUnit</f>
        <v>22.478539607133584</v>
      </c>
      <c r="Q583" s="203">
        <f>P583+Q425/SUM(M425:V425)*PctPerUnit</f>
        <v>31.75563745209761</v>
      </c>
      <c r="R583" s="203">
        <f>Q583+R425/SUM(M425:V425)*PctPerUnit</f>
        <v>40.75514839370854</v>
      </c>
      <c r="S583" s="203">
        <f>R583+S425/SUM(M425:V425)*PctPerUnit</f>
        <v>51.10856520310228</v>
      </c>
      <c r="T583" s="203">
        <f>S583+T425/SUM(M425:V425)*PctPerUnit</f>
        <v>63.15882065496397</v>
      </c>
      <c r="U583" s="203">
        <f>T583+U425/SUM(M425:V425)*PctPerUnit</f>
        <v>77.60282445974367</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3.949248048818943</v>
      </c>
      <c r="AA583" s="203">
        <f>Z583+AA425/SUM(Z425:AI425)*PctPerUnit</f>
        <v>9.323105982822423</v>
      </c>
      <c r="AB583" s="203">
        <f>AA583+AB425/SUM(Z425:AI425)*PctPerUnit</f>
        <v>15.613658246231534</v>
      </c>
      <c r="AC583" s="203">
        <f>AB583+AC425/SUM(Z425:AI425)*PctPerUnit</f>
        <v>22.473998873577656</v>
      </c>
      <c r="AD583" s="203">
        <f>AC583+AD425/SUM(Z425:AI425)*PctPerUnit</f>
        <v>31.756428329408863</v>
      </c>
      <c r="AE583" s="203">
        <f>AD583+AE425/SUM(Z425:AI425)*PctPerUnit</f>
        <v>40.76085328525119</v>
      </c>
      <c r="AF583" s="203">
        <f>AE583+AF425/SUM(Z425:AI425)*PctPerUnit</f>
        <v>51.110695192642616</v>
      </c>
      <c r="AG583" s="203">
        <f>AF583+AG425/SUM(Z425:AI425)*PctPerUnit</f>
        <v>63.166684504515004</v>
      </c>
      <c r="AH583" s="203">
        <f>AG583+AH425/SUM(Z425:AI425)*PctPerUnit</f>
        <v>77.60957103022966</v>
      </c>
      <c r="AI583" s="203">
        <f>AH583+AI425/SUM(Z425:AI425)*PctPerUnit</f>
        <v>100.0</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3.955918224645312</v>
      </c>
      <c r="N584" s="203">
        <f>M584+N426/SUM(M426:V426)*PctPerUnit</f>
        <v>9.329030657868879</v>
      </c>
      <c r="O584" s="203">
        <f>N584+O426/SUM(M426:V426)*PctPerUnit</f>
        <v>15.620525184918558</v>
      </c>
      <c r="P584" s="203">
        <f>O584+P426/SUM(M426:V426)*PctPerUnit</f>
        <v>22.478539607133584</v>
      </c>
      <c r="Q584" s="203">
        <f>P584+Q426/SUM(M426:V426)*PctPerUnit</f>
        <v>31.75563745209761</v>
      </c>
      <c r="R584" s="203">
        <f>Q584+R426/SUM(M426:V426)*PctPerUnit</f>
        <v>40.75514839370854</v>
      </c>
      <c r="S584" s="203">
        <f>R584+S426/SUM(M426:V426)*PctPerUnit</f>
        <v>51.10856520310228</v>
      </c>
      <c r="T584" s="203">
        <f>S584+T426/SUM(M426:V426)*PctPerUnit</f>
        <v>63.15882065496397</v>
      </c>
      <c r="U584" s="203">
        <f>T584+U426/SUM(M426:V426)*PctPerUnit</f>
        <v>77.60282445974367</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4.039900552711138</v>
      </c>
      <c r="AA584" s="203">
        <f>Z584+AA426/SUM(Z426:AI426)*PctPerUnit</f>
        <v>9.471221330639413</v>
      </c>
      <c r="AB584" s="203">
        <f>AA584+AB426/SUM(Z426:AI426)*PctPerUnit</f>
        <v>15.778713797658195</v>
      </c>
      <c r="AC584" s="203">
        <f>AB584+AC426/SUM(Z426:AI426)*PctPerUnit</f>
        <v>22.695388981224163</v>
      </c>
      <c r="AD584" s="203">
        <f>AC584+AD426/SUM(Z426:AI426)*PctPerUnit</f>
        <v>31.960472358118242</v>
      </c>
      <c r="AE584" s="203">
        <f>AD584+AE426/SUM(Z426:AI426)*PctPerUnit</f>
        <v>40.96783833884371</v>
      </c>
      <c r="AF584" s="203">
        <f>AE584+AF426/SUM(Z426:AI426)*PctPerUnit</f>
        <v>51.29727713928585</v>
      </c>
      <c r="AG584" s="203">
        <f>AF584+AG426/SUM(Z426:AI426)*PctPerUnit</f>
        <v>63.31580800768946</v>
      </c>
      <c r="AH584" s="203">
        <f>AG584+AH426/SUM(Z426:AI426)*PctPerUnit</f>
        <v>77.70047774565964</v>
      </c>
      <c r="AI584" s="203">
        <f>AH584+AI426/SUM(Z426:AI426)*PctPerUnit</f>
        <v>99.99999999999999</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4.5024223542920305</v>
      </c>
      <c r="N586" s="203">
        <f>M586+N329/SUM(M329:V329)*PctPerUnit</f>
        <v>9.875128354292851</v>
      </c>
      <c r="O586" s="203">
        <f>N586+O329/SUM(M329:V329)*PctPerUnit</f>
        <v>16.793088673472802</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65.0706681312371</v>
      </c>
      <c r="U586" s="203">
        <f>T586+U329/SUM(M329:V329)*PctPerUnit</f>
        <v>78.18234095029224</v>
      </c>
      <c r="V586" s="203">
        <f>U586+V329/SUM(M329:V329)*PctPerUnit</f>
        <v>100.0</v>
      </c>
      <c r="W586" s="207" t="str">
        <f>IF(X$5=K$5,SUM(Y586:AI586)-SUM(L586:V586),"")</f>
        <v/>
      </c>
      <c r="X586" s="9" t="str">
        <f>LOWER(CtryCode)&amp;".distn."&amp;$A586&amp;IF($B586="","","."&amp;$B586)&amp;IF($C586="","",".dec."&amp;$C586)&amp;"."&amp;X$5</f>
        <v>egy.distn.lz0.dec.rur.2</v>
      </c>
      <c r="Z586" s="203">
        <f>Y586+Z329/SUM(Z329:AI329)*PctPerUnit</f>
        <v>4.5024223542920305</v>
      </c>
      <c r="AA586" s="203">
        <f>Z586+AA329/SUM(Z329:AI329)*PctPerUnit</f>
        <v>9.875128354292851</v>
      </c>
      <c r="AB586" s="203">
        <f>AA586+AB329/SUM(Z329:AI329)*PctPerUnit</f>
        <v>16.793088673472802</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65.0706681312371</v>
      </c>
      <c r="AH586" s="203">
        <f>AG586+AH329/SUM(Z329:AI329)*PctPerUnit</f>
        <v>78.18234095029224</v>
      </c>
      <c r="AI586" s="203">
        <f>AH586+AI329/SUM(Z329:AI329)*PctPerUnit</f>
        <v>100.0</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4.5024223542920305</v>
      </c>
      <c r="N587" s="203">
        <f>M587+N430/SUM(M430:V430)*PctPerUnit</f>
        <v>9.875128354292851</v>
      </c>
      <c r="O587" s="203">
        <f>N587+O430/SUM(M430:V430)*PctPerUnit</f>
        <v>16.793088673472802</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65.0706681312371</v>
      </c>
      <c r="U587" s="203">
        <f>T587+U430/SUM(M430:V430)*PctPerUnit</f>
        <v>78.18234095029224</v>
      </c>
      <c r="V587" s="203">
        <f>U587+V430/SUM(M430:V430)*PctPerUnit</f>
        <v>100.0</v>
      </c>
      <c r="W587" s="207" t="str">
        <f>IF(X$5=K$5,SUM(Y587:AI587)-SUM(L587:V587),"")</f>
        <v/>
      </c>
      <c r="X587" s="9" t="str">
        <f>LOWER(CtryCode)&amp;".distn."&amp;$A587&amp;IF($B587="","","."&amp;$B587)&amp;IF($C587="","",".dec."&amp;$C587)&amp;"."&amp;X$5</f>
        <v>egy.distn.lzx.dec.rur.2</v>
      </c>
      <c r="Z587" s="203">
        <f>Y587+Z430/SUM(Z430:AI430)*PctPerUnit</f>
        <v>4.490918457984441</v>
      </c>
      <c r="AA587" s="203">
        <f>Z587+AA430/SUM(Z430:AI430)*PctPerUnit</f>
        <v>9.859316780085926</v>
      </c>
      <c r="AB587" s="203">
        <f>AA587+AB430/SUM(Z430:AI430)*PctPerUnit</f>
        <v>16.77872323415604</v>
      </c>
      <c r="AC587" s="203">
        <f>AB587+AC430/SUM(Z430:AI430)*PctPerUnit</f>
        <v>24.0894708113825</v>
      </c>
      <c r="AD587" s="203">
        <f>AC587+AD430/SUM(Z430:AI430)*PctPerUnit</f>
        <v>32.35239175974642</v>
      </c>
      <c r="AE587" s="203">
        <f>AD587+AE430/SUM(Z430:AI430)*PctPerUnit</f>
        <v>41.882726474050074</v>
      </c>
      <c r="AF587" s="203">
        <f>AE587+AF430/SUM(Z430:AI430)*PctPerUnit</f>
        <v>53.32111563911644</v>
      </c>
      <c r="AG587" s="203">
        <f>AF587+AG430/SUM(Z430:AI430)*PctPerUnit</f>
        <v>65.08031152667348</v>
      </c>
      <c r="AH587" s="203">
        <f>AG587+AH430/SUM(Z430:AI430)*PctPerUnit</f>
        <v>78.19162570681061</v>
      </c>
      <c r="AI587" s="203">
        <f>AH587+AI430/SUM(Z430:AI430)*PctPerUnit</f>
        <v>100.0</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4.5024223542920305</v>
      </c>
      <c r="N588" s="203">
        <f>M588+N431/SUM(M431:V431)*PctPerUnit</f>
        <v>9.875128354292851</v>
      </c>
      <c r="O588" s="203">
        <f>N588+O431/SUM(M431:V431)*PctPerUnit</f>
        <v>16.793088673472802</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65.0706681312371</v>
      </c>
      <c r="U588" s="203">
        <f>T588+U431/SUM(M431:V431)*PctPerUnit</f>
        <v>78.18234095029224</v>
      </c>
      <c r="V588" s="203">
        <f>U588+V431/SUM(M431:V431)*PctPerUnit</f>
        <v>100.0</v>
      </c>
      <c r="W588" s="207" t="str">
        <f>IF(X$5=K$5,SUM(Y588:AI588)-SUM(L588:V588),"")</f>
        <v/>
      </c>
      <c r="X588" s="9" t="str">
        <f>LOWER(CtryCode)&amp;".distn."&amp;$A588&amp;IF($B588="","","."&amp;$B588)&amp;IF($C588="","",".dec."&amp;$C588)&amp;"."&amp;X$5</f>
        <v>egy.distn.lzi.dec.rur.2</v>
      </c>
      <c r="Z588" s="203">
        <f>Y588+Z431/SUM(Z431:AI431)*PctPerUnit</f>
        <v>4.654077427381767</v>
      </c>
      <c r="AA588" s="203">
        <f>Z588+AA431/SUM(Z431:AI431)*PctPerUnit</f>
        <v>10.152816724563456</v>
      </c>
      <c r="AB588" s="203">
        <f>AA588+AB431/SUM(Z431:AI431)*PctPerUnit</f>
        <v>17.173572352325525</v>
      </c>
      <c r="AC588" s="203">
        <f>AB588+AC431/SUM(Z431:AI431)*PctPerUnit</f>
        <v>24.5225098859392</v>
      </c>
      <c r="AD588" s="203">
        <f>AC588+AD431/SUM(Z431:AI431)*PctPerUnit</f>
        <v>32.753858507443844</v>
      </c>
      <c r="AE588" s="203">
        <f>AD588+AE431/SUM(Z431:AI431)*PctPerUnit</f>
        <v>42.260360453082626</v>
      </c>
      <c r="AF588" s="203">
        <f>AE588+AF431/SUM(Z431:AI431)*PctPerUnit</f>
        <v>53.63269036512297</v>
      </c>
      <c r="AG588" s="203">
        <f>AF588+AG431/SUM(Z431:AI431)*PctPerUnit</f>
        <v>65.32934528221816</v>
      </c>
      <c r="AH588" s="203">
        <f>AG588+AH431/SUM(Z431:AI431)*PctPerUnit</f>
        <v>78.36191005833405</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4.6061656611092445</v>
      </c>
      <c r="AA591" s="203">
        <f>Z591+AA413</f>
        <v>9.870262397079612</v>
      </c>
      <c r="AB591" s="203">
        <f>AA591+AB413</f>
        <v>17.20356491962081</v>
      </c>
      <c r="AC591" s="203">
        <f>AB591+AC413</f>
        <v>24.55109374171814</v>
      </c>
      <c r="AD591" s="203">
        <f>AC591+AD413</f>
        <v>32.35695700881081</v>
      </c>
      <c r="AE591" s="203">
        <f>AD591+AE413</f>
        <v>41.455753590421104</v>
      </c>
      <c r="AF591" s="203">
        <f>AE591+AF413</f>
        <v>52.307188105459986</v>
      </c>
      <c r="AG591" s="203">
        <f>AF591+AG413</f>
        <v>65.72988358169299</v>
      </c>
      <c r="AH591" s="203">
        <f>AG591+AH413</f>
        <v>79.91464330581213</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4.4281661009389985</v>
      </c>
      <c r="AA592" s="203">
        <f>Z592+AA415</f>
        <v>9.748497142898739</v>
      </c>
      <c r="AB592" s="203">
        <f>AA592+AB415</f>
        <v>16.106703854866737</v>
      </c>
      <c r="AC592" s="203">
        <f>AB592+AC415</f>
        <v>22.80002315335797</v>
      </c>
      <c r="AD592" s="203">
        <f>AC592+AD415</f>
        <v>31.699643406307448</v>
      </c>
      <c r="AE592" s="203">
        <f>AD592+AE415</f>
        <v>40.35124256189293</v>
      </c>
      <c r="AF592" s="203">
        <f>AE592+AF415</f>
        <v>50.95776212637095</v>
      </c>
      <c r="AG592" s="203">
        <f>AF592+AG415</f>
        <v>62.6020607813646</v>
      </c>
      <c r="AH592" s="203">
        <f>AG592+AH415</f>
        <v>77.12516784810235</v>
      </c>
      <c r="AI592" s="203">
        <f>AH592+AI415</f>
        <v>100.0</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5.275304760454609</v>
      </c>
      <c r="AA593" s="203">
        <f>Z593+AA417</f>
        <v>10.93741952864941</v>
      </c>
      <c r="AB593" s="203">
        <f>AA593+AB417</f>
        <v>17.758222138505467</v>
      </c>
      <c r="AC593" s="203">
        <f>AB593+AC417</f>
        <v>25.151428877632267</v>
      </c>
      <c r="AD593" s="203">
        <f>AC593+AD417</f>
        <v>33.16460402147625</v>
      </c>
      <c r="AE593" s="203">
        <f>AD593+AE417</f>
        <v>42.31435174538811</v>
      </c>
      <c r="AF593" s="203">
        <f>AE593+AF417</f>
        <v>52.95151438452968</v>
      </c>
      <c r="AG593" s="203">
        <f>AF593+AG417</f>
        <v>64.42278236547781</v>
      </c>
      <c r="AH593" s="203">
        <f>AG593+AH417</f>
        <v>77.55855012615056</v>
      </c>
      <c r="AI593" s="203">
        <f>AH593+AI417</f>
        <v>100.00000000000001</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-0.9644643716125897</v>
      </c>
      <c r="AA597" s="203">
        <f>-SUMPRODUCT(AA157:AA178,SUMIF(DHHVar,$D$185:$D$206,INDEX(DHHVal,AA596,0)))*AA$271</f>
        <v>-0.8946156045049696</v>
      </c>
      <c r="AB597" s="203">
        <f>-SUMPRODUCT(AB157:AB178,SUMIF(DHHVar,$D$185:$D$206,INDEX(DHHVal,AB596,0)))*AB$271</f>
        <v>-0.8028664039340686</v>
      </c>
      <c r="AC597" s="203">
        <f>-SUMPRODUCT(AC157:AC178,SUMIF(DHHVar,$D$185:$D$206,INDEX(DHHVal,AC596,0)))*AC$271</f>
        <v>-0.7255671118110629</v>
      </c>
      <c r="AD597" s="203">
        <f>-SUMPRODUCT(AD157:AD178,SUMIF(DHHVar,$D$185:$D$206,INDEX(DHHVal,AD596,0)))*AD$271</f>
        <v>-0.4750996398708623</v>
      </c>
      <c r="AE597" s="203">
        <f>-SUMPRODUCT(AE157:AE178,SUMIF(DHHVar,$D$185:$D$206,INDEX(DHHVal,AE596,0)))*AE$271</f>
        <v>-0.4550764648981457</v>
      </c>
      <c r="AF597" s="203">
        <f>-SUMPRODUCT(AF157:AF178,SUMIF(DHHVar,$D$185:$D$206,INDEX(DHHVal,AF596,0)))*AF$271</f>
        <v>-0.4638900594860091</v>
      </c>
      <c r="AG597" s="203">
        <f>-SUMPRODUCT(AG157:AG178,SUMIF(DHHVar,$D$185:$D$206,INDEX(DHHVal,AG596,0)))*AG$271</f>
        <v>-0.44700431274048</v>
      </c>
      <c r="AH597" s="203">
        <f>-SUMPRODUCT(AH157:AH178,SUMIF(DHHVar,$D$185:$D$206,INDEX(DHHVal,AH596,0)))*AH$271</f>
        <v>-0.46234979613618854</v>
      </c>
      <c r="AI597" s="203">
        <f>-SUMPRODUCT(AI157:AI178,SUMIF(DHHVar,$D$185:$D$206,INDEX(DHHVal,AI596,0)))*AI$271</f>
        <v>-0.4558038391012691</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27745.81485603166</v>
      </c>
      <c r="N598" s="125">
        <f>INDEX(DHHVal,N596,MATCH("cons_pc_acrent",DHHVar,0))*N$320</f>
        <v>37866.56929883164</v>
      </c>
      <c r="O598" s="125">
        <f>INDEX(DHHVal,O596,MATCH("cons_pc_acrent",DHHVar,0))*O$320</f>
        <v>44209.667383107415</v>
      </c>
      <c r="P598" s="125">
        <f>INDEX(DHHVal,P596,MATCH("cons_pc_acrent",DHHVar,0))*P$320</f>
        <v>47940.550529035005</v>
      </c>
      <c r="Q598" s="125">
        <f>INDEX(DHHVal,Q596,MATCH("cons_pc_acrent",DHHVar,0))*Q$320</f>
        <v>60636.24048324455</v>
      </c>
      <c r="R598" s="125">
        <f>INDEX(DHHVal,R596,MATCH("cons_pc_acrent",DHHVar,0))*R$320</f>
        <v>65940.3912397689</v>
      </c>
      <c r="S598" s="125">
        <f>INDEX(DHHVal,S596,MATCH("cons_pc_acrent",DHHVar,0))*S$320</f>
        <v>73866.30538494981</v>
      </c>
      <c r="T598" s="125">
        <f>INDEX(DHHVal,T596,MATCH("cons_pc_acrent",DHHVar,0))*T$320</f>
        <v>84412.58783703463</v>
      </c>
      <c r="U598" s="125">
        <f>INDEX(DHHVal,U596,MATCH("cons_pc_acrent",DHHVar,0))*U$320</f>
        <v>88085.61518489508</v>
      </c>
      <c r="V598" s="125">
        <f>INDEX(DHHVal,V596,MATCH("cons_pc_acrent",DHHVar,0))*V$320</f>
        <v>125420.70776786805</v>
      </c>
      <c r="W598" s="207" t="str">
        <f>IF(X$5=K$5,SUM(Y598:AI598)-SUM(L598:V598),"")</f>
        <v/>
      </c>
      <c r="X598" s="9" t="str">
        <f>LOWER(CtryCode)&amp;".distn."&amp;$A598&amp;IF($B598="","","."&amp;$B598)&amp;IF($C598="","",".dec."&amp;$C598)&amp;"."&amp;X$5</f>
        <v>egy.distn.hcpc.p25.dec.ove.2</v>
      </c>
      <c r="Z598" s="125">
        <f>INDEX(DHHVal,Z596,MATCH("cons_pc_acrent",DHHVar,0))*Z$320</f>
        <v>27745.81485603166</v>
      </c>
      <c r="AA598" s="125">
        <f>INDEX(DHHVal,AA596,MATCH("cons_pc_acrent",DHHVar,0))*AA$320</f>
        <v>37866.56929883164</v>
      </c>
      <c r="AB598" s="125">
        <f>INDEX(DHHVal,AB596,MATCH("cons_pc_acrent",DHHVar,0))*AB$320</f>
        <v>44209.667383107415</v>
      </c>
      <c r="AC598" s="125">
        <f>INDEX(DHHVal,AC596,MATCH("cons_pc_acrent",DHHVar,0))*AC$320</f>
        <v>47940.550529035005</v>
      </c>
      <c r="AD598" s="125">
        <f>INDEX(DHHVal,AD596,MATCH("cons_pc_acrent",DHHVar,0))*AD$320</f>
        <v>60636.24048324455</v>
      </c>
      <c r="AE598" s="125">
        <f>INDEX(DHHVal,AE596,MATCH("cons_pc_acrent",DHHVar,0))*AE$320</f>
        <v>65940.3912397689</v>
      </c>
      <c r="AF598" s="125">
        <f>INDEX(DHHVal,AF596,MATCH("cons_pc_acrent",DHHVar,0))*AF$320</f>
        <v>73866.30538494981</v>
      </c>
      <c r="AG598" s="125">
        <f>INDEX(DHHVal,AG596,MATCH("cons_pc_acrent",DHHVar,0))*AG$320</f>
        <v>84412.58783703463</v>
      </c>
      <c r="AH598" s="125">
        <f>INDEX(DHHVal,AH596,MATCH("cons_pc_acrent",DHHVar,0))*AH$320</f>
        <v>88085.61518489508</v>
      </c>
      <c r="AI598" s="125">
        <f>INDEX(DHHVal,AI596,MATCH("cons_pc_acrent",DHHVar,0))*AI$320</f>
        <v>125420.70776786805</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(M355+M380+M387+M370)/M598*PctPerUnit</f>
        <v>0.0</v>
      </c>
      <c r="N599" s="203">
        <f>(N355+N380+N387+N370)/N598*PctPerUnit</f>
        <v>0.0</v>
      </c>
      <c r="O599" s="203">
        <f>(O355+O380+O387+O370)/O598*PctPerUnit</f>
        <v>0.0</v>
      </c>
      <c r="P599" s="203">
        <f>(P355+P380+P387+P370)/P598*PctPerUnit</f>
        <v>0.0</v>
      </c>
      <c r="Q599" s="203">
        <f>(Q355+Q380+Q387+Q370)/Q598*PctPerUnit</f>
        <v>0.0</v>
      </c>
      <c r="R599" s="203">
        <f>(R355+R380+R387+R370)/R598*PctPerUnit</f>
        <v>0.0</v>
      </c>
      <c r="S599" s="203">
        <f>(S355+S380+S387+S370)/S598*PctPerUnit</f>
        <v>0.0</v>
      </c>
      <c r="T599" s="203">
        <f>(T355+T380+T387+T370)/T598*PctPerUnit</f>
        <v>0.0</v>
      </c>
      <c r="U599" s="203">
        <f>(U355+U380+U387+U370)/U598*PctPerUnit</f>
        <v>0.0</v>
      </c>
      <c r="V599" s="203">
        <f>(V355+V380+V387+V370)/V598*PctPerUnit</f>
        <v>0.0</v>
      </c>
      <c r="W599" s="207" t="str">
        <f>IF(X$5=K$5,SUM(Y599:AI599)-SUM(L599:V599),"")</f>
        <v/>
      </c>
      <c r="X599" s="9" t="str">
        <f>LOWER(CtryCode)&amp;".distn."&amp;$A599&amp;IF($B599="","","."&amp;$B599)&amp;IF($C599="","",".dec."&amp;$C599)&amp;"."&amp;X$5</f>
        <v>egy.distn.hrec.p25.dec.ove.2</v>
      </c>
      <c r="Z599" s="203">
        <f>(Z355+Z380+Z387+Z370)/Z598*PctPerUnit</f>
        <v>4.74963901932544</v>
      </c>
      <c r="AA599" s="203">
        <f>(AA355+AA380+AA387+AA370)/AA598*PctPerUnit</f>
        <v>3.0931524027269215</v>
      </c>
      <c r="AB599" s="203">
        <f>(AB355+AB380+AB387+AB370)/AB598*PctPerUnit</f>
        <v>2.0126988480601677</v>
      </c>
      <c r="AC599" s="203">
        <f>(AC355+AC380+AC387+AC370)/AC598*PctPerUnit</f>
        <v>1.7499199660698974</v>
      </c>
      <c r="AD599" s="203">
        <f>(AD355+AD380+AD387+AD370)/AD598*PctPerUnit</f>
        <v>1.0177046442818913</v>
      </c>
      <c r="AE599" s="203">
        <f>(AE355+AE380+AE387+AE370)/AE598*PctPerUnit</f>
        <v>0.5589510090265424</v>
      </c>
      <c r="AF599" s="203">
        <f>(AF355+AF380+AF387+AF370)/AF598*PctPerUnit</f>
        <v>0.40204854455430816</v>
      </c>
      <c r="AG599" s="203">
        <f>(AG355+AG380+AG387+AG370)/AG598*PctPerUnit</f>
        <v>0.30134452186936667</v>
      </c>
      <c r="AH599" s="203">
        <f>(AH355+AH380+AH387+AH370)/AH598*PctPerUnit</f>
        <v>0.4266469106530007</v>
      </c>
      <c r="AI599" s="203">
        <f>(AI355+AI380+AI387+AI370)/AI598*PctPerUnit</f>
        <v>0.15600434604551616</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3.7851746477128505</v>
      </c>
      <c r="AA600" s="203">
        <f>AA597+AA599</f>
        <v>2.198536798221952</v>
      </c>
      <c r="AB600" s="203">
        <f>AB597+AB599</f>
        <v>1.209832444126099</v>
      </c>
      <c r="AC600" s="203">
        <f>AC597+AC599</f>
        <v>1.0243528542588345</v>
      </c>
      <c r="AD600" s="203">
        <f>AD597+AD599</f>
        <v>0.5426050044110291</v>
      </c>
      <c r="AE600" s="203">
        <f>AE597+AE599</f>
        <v>0.1038745441283967</v>
      </c>
      <c r="AF600" s="203">
        <f>AF597+AF599</f>
        <v>-0.061841514931700925</v>
      </c>
      <c r="AG600" s="203">
        <f>AG597+AG599</f>
        <v>-0.14565979087111336</v>
      </c>
      <c r="AH600" s="203">
        <f>AH597+AH599</f>
        <v>-0.03570288548318784</v>
      </c>
      <c r="AI600" s="203">
        <f>AI597+AI599</f>
        <v>-0.29979949305575293</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-1.9429625423339418</v>
      </c>
      <c r="AA602" s="203">
        <f>-SUMPRODUCT(AA157:AA178,SUMIF(DHHVar,$D$185:$D$206,INDEX(DHHVal,AA601,0)))*AA$271</f>
        <v>-1.7092602390881855</v>
      </c>
      <c r="AB602" s="203">
        <f>-SUMPRODUCT(AB157:AB178,SUMIF(DHHVar,$D$185:$D$206,INDEX(DHHVal,AB601,0)))*AB$271</f>
        <v>-1.6095433286528338</v>
      </c>
      <c r="AC602" s="203">
        <f>-SUMPRODUCT(AC157:AC178,SUMIF(DHHVar,$D$185:$D$206,INDEX(DHHVal,AC601,0)))*AC$271</f>
        <v>-1.456150656524516</v>
      </c>
      <c r="AD602" s="203">
        <f>-SUMPRODUCT(AD157:AD178,SUMIF(DHHVar,$D$185:$D$206,INDEX(DHHVal,AD601,0)))*AD$271</f>
        <v>-1.728959579172809</v>
      </c>
      <c r="AE602" s="203">
        <f>-SUMPRODUCT(AE157:AE178,SUMIF(DHHVar,$D$185:$D$206,INDEX(DHHVal,AE601,0)))*AE$271</f>
        <v>-1.7168542590012081</v>
      </c>
      <c r="AF602" s="203">
        <f>-SUMPRODUCT(AF157:AF178,SUMIF(DHHVar,$D$185:$D$206,INDEX(DHHVal,AF601,0)))*AF$271</f>
        <v>-1.738720962358421</v>
      </c>
      <c r="AG602" s="203">
        <f>-SUMPRODUCT(AG157:AG178,SUMIF(DHHVar,$D$185:$D$206,INDEX(DHHVal,AG601,0)))*AG$271</f>
        <v>-1.8292206458651132</v>
      </c>
      <c r="AH602" s="203">
        <f>-SUMPRODUCT(AH157:AH178,SUMIF(DHHVar,$D$185:$D$206,INDEX(DHHVal,AH601,0)))*AH$271</f>
        <v>-1.7565695054911596</v>
      </c>
      <c r="AI602" s="203">
        <f>-SUMPRODUCT(AI157:AI178,SUMIF(DHHVar,$D$185:$D$206,INDEX(DHHVal,AI601,0)))*AI$271</f>
        <v>-1.919372412168598</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32135.33548609586</v>
      </c>
      <c r="N603" s="125">
        <f>INDEX(DHHVal,N601,MATCH("cons_pc_acrent",DHHVar,0))*N$320</f>
        <v>41082.38573860922</v>
      </c>
      <c r="O603" s="125">
        <f>INDEX(DHHVal,O601,MATCH("cons_pc_acrent",DHHVar,0))*O$320</f>
        <v>52015.162085076096</v>
      </c>
      <c r="P603" s="125">
        <f>INDEX(DHHVal,P601,MATCH("cons_pc_acrent",DHHVar,0))*P$320</f>
        <v>53544.690728818015</v>
      </c>
      <c r="Q603" s="125">
        <f>INDEX(DHHVal,Q601,MATCH("cons_pc_acrent",DHHVar,0))*Q$320</f>
        <v>61862.18998326369</v>
      </c>
      <c r="R603" s="125">
        <f>INDEX(DHHVal,R601,MATCH("cons_pc_acrent",DHHVar,0))*R$320</f>
        <v>69869.40863839445</v>
      </c>
      <c r="S603" s="125">
        <f>INDEX(DHHVal,S601,MATCH("cons_pc_acrent",DHHVar,0))*S$320</f>
        <v>79020.62585091217</v>
      </c>
      <c r="T603" s="125">
        <f>INDEX(DHHVal,T601,MATCH("cons_pc_acrent",DHHVar,0))*T$320</f>
        <v>97832.18494053686</v>
      </c>
      <c r="U603" s="125">
        <f>INDEX(DHHVal,U601,MATCH("cons_pc_acrent",DHHVar,0))*U$320</f>
        <v>107739.73643927132</v>
      </c>
      <c r="V603" s="125">
        <f>INDEX(DHHVal,V601,MATCH("cons_pc_acrent",DHHVar,0))*V$320</f>
        <v>172408.62751519313</v>
      </c>
      <c r="W603" s="207" t="str">
        <f>IF(X$5=K$5,SUM(Y603:AI603)-SUM(L603:V603),"")</f>
        <v/>
      </c>
      <c r="X603" s="9" t="str">
        <f>LOWER(CtryCode)&amp;".distn."&amp;$A603&amp;IF($B603="","","."&amp;$B603)&amp;IF($C603="","",".dec."&amp;$C603)&amp;"."&amp;X$5</f>
        <v>egy.distn.hcpc.p75.dec.ove.2</v>
      </c>
      <c r="Z603" s="125">
        <f>INDEX(DHHVal,Z601,MATCH("cons_pc_acrent",DHHVar,0))*Z$320</f>
        <v>32135.33548609586</v>
      </c>
      <c r="AA603" s="125">
        <f>INDEX(DHHVal,AA601,MATCH("cons_pc_acrent",DHHVar,0))*AA$320</f>
        <v>41082.38573860922</v>
      </c>
      <c r="AB603" s="125">
        <f>INDEX(DHHVal,AB601,MATCH("cons_pc_acrent",DHHVar,0))*AB$320</f>
        <v>52015.162085076096</v>
      </c>
      <c r="AC603" s="125">
        <f>INDEX(DHHVal,AC601,MATCH("cons_pc_acrent",DHHVar,0))*AC$320</f>
        <v>53544.690728818015</v>
      </c>
      <c r="AD603" s="125">
        <f>INDEX(DHHVal,AD601,MATCH("cons_pc_acrent",DHHVar,0))*AD$320</f>
        <v>61862.18998326369</v>
      </c>
      <c r="AE603" s="125">
        <f>INDEX(DHHVal,AE601,MATCH("cons_pc_acrent",DHHVar,0))*AE$320</f>
        <v>69869.40863839445</v>
      </c>
      <c r="AF603" s="125">
        <f>INDEX(DHHVal,AF601,MATCH("cons_pc_acrent",DHHVar,0))*AF$320</f>
        <v>79020.62585091217</v>
      </c>
      <c r="AG603" s="125">
        <f>INDEX(DHHVal,AG601,MATCH("cons_pc_acrent",DHHVar,0))*AG$320</f>
        <v>97832.18494053686</v>
      </c>
      <c r="AH603" s="125">
        <f>INDEX(DHHVal,AH601,MATCH("cons_pc_acrent",DHHVar,0))*AH$320</f>
        <v>107739.73643927132</v>
      </c>
      <c r="AI603" s="125">
        <f>INDEX(DHHVal,AI601,MATCH("cons_pc_acrent",DHHVar,0))*AI$320</f>
        <v>172408.62751519313</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(M355+M380+M387+M370)/M603*PctPerUnit</f>
        <v>0.0</v>
      </c>
      <c r="N604" s="203">
        <f>(N355+N380+N387+N370)/N603*PctPerUnit</f>
        <v>0.0</v>
      </c>
      <c r="O604" s="203">
        <f>(O355+O380+O387+O370)/O603*PctPerUnit</f>
        <v>0.0</v>
      </c>
      <c r="P604" s="203">
        <f>(P355+P380+P387+P370)/P603*PctPerUnit</f>
        <v>0.0</v>
      </c>
      <c r="Q604" s="203">
        <f>(Q355+Q380+Q387+Q370)/Q603*PctPerUnit</f>
        <v>0.0</v>
      </c>
      <c r="R604" s="203">
        <f>(R355+R380+R387+R370)/R603*PctPerUnit</f>
        <v>0.0</v>
      </c>
      <c r="S604" s="203">
        <f>(S355+S380+S387+S370)/S603*PctPerUnit</f>
        <v>0.0</v>
      </c>
      <c r="T604" s="203">
        <f>(T355+T380+T387+T370)/T603*PctPerUnit</f>
        <v>0.0</v>
      </c>
      <c r="U604" s="203">
        <f>(U355+U380+U387+U370)/U603*PctPerUnit</f>
        <v>0.0</v>
      </c>
      <c r="V604" s="203">
        <f>(V355+V380+V387+V370)/V603*PctPerUnit</f>
        <v>0.0</v>
      </c>
      <c r="W604" s="207" t="str">
        <f>IF(X$5=K$5,SUM(Y604:AI604)-SUM(L604:V604),"")</f>
        <v/>
      </c>
      <c r="X604" s="9" t="str">
        <f>LOWER(CtryCode)&amp;".distn."&amp;$A604&amp;IF($B604="","","."&amp;$B604)&amp;IF($C604="","",".dec."&amp;$C604)&amp;"."&amp;X$5</f>
        <v>egy.distn.hrec.p75.dec.ove.2</v>
      </c>
      <c r="Z604" s="203">
        <f>(Z355+Z380+Z387+Z370)/Z603*PctPerUnit</f>
        <v>4.100862893440351</v>
      </c>
      <c r="AA604" s="203">
        <f>(AA355+AA380+AA387+AA370)/AA603*PctPerUnit</f>
        <v>2.8510289191805764</v>
      </c>
      <c r="AB604" s="203">
        <f>(AB355+AB380+AB387+AB370)/AB603*PctPerUnit</f>
        <v>1.710669409614958</v>
      </c>
      <c r="AC604" s="203">
        <f>(AC355+AC380+AC387+AC370)/AC603*PctPerUnit</f>
        <v>1.5667683464644606</v>
      </c>
      <c r="AD604" s="203">
        <f>(AD355+AD380+AD387+AD370)/AD603*PctPerUnit</f>
        <v>0.9975363557010622</v>
      </c>
      <c r="AE604" s="203">
        <f>(AE355+AE380+AE387+AE370)/AE603*PctPerUnit</f>
        <v>0.5275191093977571</v>
      </c>
      <c r="AF604" s="203">
        <f>(AF355+AF380+AF387+AF370)/AF603*PctPerUnit</f>
        <v>0.3758239099200998</v>
      </c>
      <c r="AG604" s="203">
        <f>(AG355+AG380+AG387+AG370)/AG603*PctPerUnit</f>
        <v>0.26000922842485924</v>
      </c>
      <c r="AH604" s="203">
        <f>(AH355+AH380+AH387+AH370)/AH603*PctPerUnit</f>
        <v>0.3488170366259225</v>
      </c>
      <c r="AI604" s="203">
        <f>(AI355+AI380+AI387+AI370)/AI603*PctPerUnit</f>
        <v>0.11348721799996823</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2.1579003511064094</v>
      </c>
      <c r="AA605" s="203">
        <f>AA602+AA604</f>
        <v>1.141768680092391</v>
      </c>
      <c r="AB605" s="203">
        <f>AB602+AB604</f>
        <v>0.10112608096212417</v>
      </c>
      <c r="AC605" s="203">
        <f>AC602+AC604</f>
        <v>0.1106176899399447</v>
      </c>
      <c r="AD605" s="203">
        <f>AD602+AD604</f>
        <v>-0.7314232234717467</v>
      </c>
      <c r="AE605" s="203">
        <f>AE602+AE604</f>
        <v>-1.189335149603451</v>
      </c>
      <c r="AF605" s="203">
        <f>AF602+AF604</f>
        <v>-1.3628970524383213</v>
      </c>
      <c r="AG605" s="203">
        <f>AG602+AG604</f>
        <v>-1.569211417440254</v>
      </c>
      <c r="AH605" s="203">
        <f>AH602+AH604</f>
        <v>-1.4077524688652372</v>
      </c>
      <c r="AI605" s="203">
        <f>AI602+AI604</f>
        <v>-1.8058851941686298</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-0.4390735588993775</v>
      </c>
      <c r="AA607" s="203">
        <f>-SUMPRODUCT(AA157:AA178,SUMIF(DHHVar,$D$185:$D$206,INDEX(DHHVal,AA606,0)))*AA$271</f>
        <v>-0.41434744770256954</v>
      </c>
      <c r="AB607" s="203">
        <f>-SUMPRODUCT(AB157:AB178,SUMIF(DHHVar,$D$185:$D$206,INDEX(DHHVal,AB606,0)))*AB$271</f>
        <v>-0.45553301121125006</v>
      </c>
      <c r="AC607" s="203">
        <f>-SUMPRODUCT(AC157:AC178,SUMIF(DHHVar,$D$185:$D$206,INDEX(DHHVal,AC606,0)))*AC$271</f>
        <v>-0.425752893314538</v>
      </c>
      <c r="AD607" s="203">
        <f>-SUMPRODUCT(AD157:AD178,SUMIF(DHHVar,$D$185:$D$206,INDEX(DHHVal,AD606,0)))*AD$271</f>
        <v>-0.43910334120493</v>
      </c>
      <c r="AE607" s="203">
        <f>-SUMPRODUCT(AE157:AE178,SUMIF(DHHVar,$D$185:$D$206,INDEX(DHHVal,AE606,0)))*AE$271</f>
        <v>-0.4592853240890222</v>
      </c>
      <c r="AF607" s="203">
        <f>-SUMPRODUCT(AF157:AF178,SUMIF(DHHVar,$D$185:$D$206,INDEX(DHHVal,AF606,0)))*AF$271</f>
        <v>-0.447657406869357</v>
      </c>
      <c r="AG607" s="203">
        <f>-SUMPRODUCT(AG157:AG178,SUMIF(DHHVar,$D$185:$D$206,INDEX(DHHVal,AG606,0)))*AG$271</f>
        <v>-0.4073846679221195</v>
      </c>
      <c r="AH607" s="203">
        <f>-SUMPRODUCT(AH157:AH178,SUMIF(DHHVar,$D$185:$D$206,INDEX(DHHVal,AH606,0)))*AH$271</f>
        <v>-0.46150227241266156</v>
      </c>
      <c r="AI607" s="203">
        <f>-SUMPRODUCT(AI157:AI178,SUMIF(DHHVar,$D$185:$D$206,INDEX(DHHVal,AI606,0)))*AI$271</f>
        <v>-0.45393725004548563</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29044.665804521213</v>
      </c>
      <c r="N608" s="125">
        <f>INDEX(DHHVal,N606,MATCH("cons_pc_acrent",DHHVar,0))*N$320</f>
        <v>42194.77181565794</v>
      </c>
      <c r="O608" s="125">
        <f>INDEX(DHHVal,O606,MATCH("cons_pc_acrent",DHHVar,0))*O$320</f>
        <v>50292.35212993791</v>
      </c>
      <c r="P608" s="125">
        <f>INDEX(DHHVal,P606,MATCH("cons_pc_acrent",DHHVar,0))*P$320</f>
        <v>60111.718104217034</v>
      </c>
      <c r="Q608" s="125">
        <f>INDEX(DHHVal,Q606,MATCH("cons_pc_acrent",DHHVar,0))*Q$320</f>
        <v>62150.51909556994</v>
      </c>
      <c r="R608" s="125">
        <f>INDEX(DHHVal,R606,MATCH("cons_pc_acrent",DHHVar,0))*R$320</f>
        <v>67969.30369261415</v>
      </c>
      <c r="S608" s="125">
        <f>INDEX(DHHVal,S606,MATCH("cons_pc_acrent",DHHVar,0))*S$320</f>
        <v>83734.24017013806</v>
      </c>
      <c r="T608" s="125">
        <f>INDEX(DHHVal,T606,MATCH("cons_pc_acrent",DHHVar,0))*T$320</f>
        <v>83699.45719805795</v>
      </c>
      <c r="U608" s="125">
        <f>INDEX(DHHVal,U606,MATCH("cons_pc_acrent",DHHVar,0))*U$320</f>
        <v>99552.14698778396</v>
      </c>
      <c r="V608" s="125">
        <f>INDEX(DHHVal,V606,MATCH("cons_pc_acrent",DHHVar,0))*V$320</f>
        <v>142458.12061804175</v>
      </c>
      <c r="W608" s="207" t="str">
        <f>IF(X$5=K$5,SUM(Y608:AI608)-SUM(L608:V608),"")</f>
        <v/>
      </c>
      <c r="X608" s="9" t="str">
        <f>LOWER(CtryCode)&amp;".distn."&amp;$A608&amp;IF($B608="","","."&amp;$B608)&amp;IF($C608="","",".dec."&amp;$C608)&amp;"."&amp;X$5</f>
        <v>egy.distn.hcpc.p25.dec.urb.2</v>
      </c>
      <c r="Z608" s="125">
        <f>INDEX(DHHVal,Z606,MATCH("cons_pc_acrent",DHHVar,0))*Z$320</f>
        <v>29044.665804521213</v>
      </c>
      <c r="AA608" s="125">
        <f>INDEX(DHHVal,AA606,MATCH("cons_pc_acrent",DHHVar,0))*AA$320</f>
        <v>42194.77181565794</v>
      </c>
      <c r="AB608" s="125">
        <f>INDEX(DHHVal,AB606,MATCH("cons_pc_acrent",DHHVar,0))*AB$320</f>
        <v>50292.35212993791</v>
      </c>
      <c r="AC608" s="125">
        <f>INDEX(DHHVal,AC606,MATCH("cons_pc_acrent",DHHVar,0))*AC$320</f>
        <v>60111.718104217034</v>
      </c>
      <c r="AD608" s="125">
        <f>INDEX(DHHVal,AD606,MATCH("cons_pc_acrent",DHHVar,0))*AD$320</f>
        <v>62150.51909556994</v>
      </c>
      <c r="AE608" s="125">
        <f>INDEX(DHHVal,AE606,MATCH("cons_pc_acrent",DHHVar,0))*AE$320</f>
        <v>67969.30369261415</v>
      </c>
      <c r="AF608" s="125">
        <f>INDEX(DHHVal,AF606,MATCH("cons_pc_acrent",DHHVar,0))*AF$320</f>
        <v>83734.24017013806</v>
      </c>
      <c r="AG608" s="125">
        <f>INDEX(DHHVal,AG606,MATCH("cons_pc_acrent",DHHVar,0))*AG$320</f>
        <v>83699.45719805795</v>
      </c>
      <c r="AH608" s="125">
        <f>INDEX(DHHVal,AH606,MATCH("cons_pc_acrent",DHHVar,0))*AH$320</f>
        <v>99552.14698778396</v>
      </c>
      <c r="AI608" s="125">
        <f>INDEX(DHHVal,AI606,MATCH("cons_pc_acrent",DHHVar,0))*AI$320</f>
        <v>142458.12061804175</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(M355+M381+M387+M370)/M608*PctPerUnit</f>
        <v>0.0</v>
      </c>
      <c r="N609" s="203">
        <f>(N355+N381+N387+N370)/N608*PctPerUnit</f>
        <v>0.0</v>
      </c>
      <c r="O609" s="203">
        <f>(O355+O381+O387+O370)/O608*PctPerUnit</f>
        <v>0.0</v>
      </c>
      <c r="P609" s="203">
        <f>(P355+P381+P387+P370)/P608*PctPerUnit</f>
        <v>0.0</v>
      </c>
      <c r="Q609" s="203">
        <f>(Q355+Q381+Q387+Q370)/Q608*PctPerUnit</f>
        <v>0.0</v>
      </c>
      <c r="R609" s="203">
        <f>(R355+R381+R387+R370)/R608*PctPerUnit</f>
        <v>0.0</v>
      </c>
      <c r="S609" s="203">
        <f>(S355+S381+S387+S370)/S608*PctPerUnit</f>
        <v>0.0</v>
      </c>
      <c r="T609" s="203">
        <f>(T355+T381+T387+T370)/T608*PctPerUnit</f>
        <v>0.0</v>
      </c>
      <c r="U609" s="203">
        <f>(U355+U381+U387+U370)/U608*PctPerUnit</f>
        <v>0.0</v>
      </c>
      <c r="V609" s="203">
        <f>(V355+V381+V387+V370)/V608*PctPerUnit</f>
        <v>0.0</v>
      </c>
      <c r="W609" s="207" t="str">
        <f>IF(X$5=K$5,SUM(Y609:AI609)-SUM(L609:V609),"")</f>
        <v/>
      </c>
      <c r="X609" s="9" t="str">
        <f>LOWER(CtryCode)&amp;".distn."&amp;$A609&amp;IF($B609="","","."&amp;$B609)&amp;IF($C609="","",".dec."&amp;$C609)&amp;"."&amp;X$5</f>
        <v>egy.distn.hrec.p25.dec.urb.2</v>
      </c>
      <c r="Z609" s="203">
        <f>(Z355+Z381+Z387+Z370)/Z608*PctPerUnit</f>
        <v>3.1109084275876615</v>
      </c>
      <c r="AA609" s="203">
        <f>(AA355+AA381+AA387+AA370)/AA608*PctPerUnit</f>
        <v>1.7061917696417284</v>
      </c>
      <c r="AB609" s="203">
        <f>(AB355+AB381+AB387+AB370)/AB608*PctPerUnit</f>
        <v>0.8203424283547534</v>
      </c>
      <c r="AC609" s="203">
        <f>(AC355+AC381+AC387+AC370)/AC608*PctPerUnit</f>
        <v>1.2442550338969123</v>
      </c>
      <c r="AD609" s="203">
        <f>(AD355+AD381+AD387+AD370)/AD608*PctPerUnit</f>
        <v>0.3810392435049406</v>
      </c>
      <c r="AE609" s="203">
        <f>(AE355+AE381+AE387+AE370)/AE608*PctPerUnit</f>
        <v>0.5716149272850263</v>
      </c>
      <c r="AF609" s="203">
        <f>(AF355+AF381+AF387+AF370)/AF608*PctPerUnit</f>
        <v>0.30324607663965364</v>
      </c>
      <c r="AG609" s="203">
        <f>(AG355+AG381+AG387+AG370)/AG608*PctPerUnit</f>
        <v>0.2337670535854566</v>
      </c>
      <c r="AH609" s="203">
        <f>(AH355+AH381+AH387+AH370)/AH608*PctPerUnit</f>
        <v>0.13916544257222405</v>
      </c>
      <c r="AI609" s="203">
        <f>(AI355+AI381+AI387+AI370)/AI608*PctPerUnit</f>
        <v>0.13734685963148996</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2.671834868688284</v>
      </c>
      <c r="AA610" s="203">
        <f>AA607+AA609</f>
        <v>1.2918443219391589</v>
      </c>
      <c r="AB610" s="203">
        <f>AB607+AB609</f>
        <v>0.3648094171435033</v>
      </c>
      <c r="AC610" s="203">
        <f>AC607+AC609</f>
        <v>0.8185021405823742</v>
      </c>
      <c r="AD610" s="203">
        <f>AD607+AD609</f>
        <v>-0.05806409769998938</v>
      </c>
      <c r="AE610" s="203">
        <f>AE607+AE609</f>
        <v>0.1123296031960041</v>
      </c>
      <c r="AF610" s="203">
        <f>AF607+AF609</f>
        <v>-0.14441133022970337</v>
      </c>
      <c r="AG610" s="203">
        <f>AG607+AG609</f>
        <v>-0.17361761433666292</v>
      </c>
      <c r="AH610" s="203">
        <f>AH607+AH609</f>
        <v>-0.32233682984043754</v>
      </c>
      <c r="AI610" s="203">
        <f>AI607+AI609</f>
        <v>-0.31659039041399567</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-2.2466886651565288</v>
      </c>
      <c r="AA612" s="203">
        <f>-SUMPRODUCT(AA157:AA178,SUMIF(DHHVar,$D$185:$D$206,INDEX(DHHVal,AA611,0)))*AA$271</f>
        <v>-2.083814044644411</v>
      </c>
      <c r="AB612" s="203">
        <f>-SUMPRODUCT(AB157:AB178,SUMIF(DHHVar,$D$185:$D$206,INDEX(DHHVal,AB611,0)))*AB$271</f>
        <v>-1.94102925026674</v>
      </c>
      <c r="AC612" s="203">
        <f>-SUMPRODUCT(AC157:AC178,SUMIF(DHHVar,$D$185:$D$206,INDEX(DHHVal,AC611,0)))*AC$271</f>
        <v>-1.886653393033956</v>
      </c>
      <c r="AD612" s="203">
        <f>-SUMPRODUCT(AD157:AD178,SUMIF(DHHVar,$D$185:$D$206,INDEX(DHHVal,AD611,0)))*AD$271</f>
        <v>-1.919752726375497</v>
      </c>
      <c r="AE612" s="203">
        <f>-SUMPRODUCT(AE157:AE178,SUMIF(DHHVar,$D$185:$D$206,INDEX(DHHVal,AE611,0)))*AE$271</f>
        <v>-1.7554888265948796</v>
      </c>
      <c r="AF612" s="203">
        <f>-SUMPRODUCT(AF157:AF178,SUMIF(DHHVar,$D$185:$D$206,INDEX(DHHVal,AF611,0)))*AF$271</f>
        <v>-1.7930707783142397</v>
      </c>
      <c r="AG612" s="203">
        <f>-SUMPRODUCT(AG157:AG178,SUMIF(DHHVar,$D$185:$D$206,INDEX(DHHVal,AG611,0)))*AG$271</f>
        <v>-1.7584228622363438</v>
      </c>
      <c r="AH612" s="203">
        <f>-SUMPRODUCT(AH157:AH178,SUMIF(DHHVar,$D$185:$D$206,INDEX(DHHVal,AH611,0)))*AH$271</f>
        <v>-1.6892807927255893</v>
      </c>
      <c r="AI612" s="203">
        <f>-SUMPRODUCT(AI157:AI178,SUMIF(DHHVar,$D$185:$D$206,INDEX(DHHVal,AI611,0)))*AI$271</f>
        <v>-1.7075852300809704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v>
      </c>
      <c r="N613" s="125">
        <f>INDEX(DHHVal,N611,MATCH("cons_pc_acrent",DHHVar,0))*N$320</f>
        <v>49861.421550093946</v>
      </c>
      <c r="O613" s="125">
        <f>INDEX(DHHVal,O611,MATCH("cons_pc_acrent",DHHVar,0))*O$320</f>
        <v>59039.791102672374</v>
      </c>
      <c r="P613" s="125">
        <f>INDEX(DHHVal,P611,MATCH("cons_pc_acrent",DHHVar,0))*P$320</f>
        <v>62725.98261572711</v>
      </c>
      <c r="Q613" s="125">
        <f>INDEX(DHHVal,Q611,MATCH("cons_pc_acrent",DHHVar,0))*Q$320</f>
        <v>75346.55728276157</v>
      </c>
      <c r="R613" s="125">
        <f>INDEX(DHHVal,R611,MATCH("cons_pc_acrent",DHHVar,0))*R$320</f>
        <v>80524.34134289573</v>
      </c>
      <c r="S613" s="125">
        <f>INDEX(DHHVal,S611,MATCH("cons_pc_acrent",DHHVar,0))*S$320</f>
        <v>91659.13326046921</v>
      </c>
      <c r="T613" s="125">
        <f>INDEX(DHHVal,T611,MATCH("cons_pc_acrent",DHHVar,0))*T$320</f>
        <v>113742.3842194858</v>
      </c>
      <c r="U613" s="125">
        <f>INDEX(DHHVal,U611,MATCH("cons_pc_acrent",DHHVar,0))*U$320</f>
        <v>121744.54697736599</v>
      </c>
      <c r="V613" s="125">
        <f>INDEX(DHHVal,V611,MATCH("cons_pc_acrent",DHHVar,0))*V$320</f>
        <v>181092.59839157056</v>
      </c>
      <c r="W613" s="207" t="str">
        <f>IF(X$5=K$5,SUM(Y613:AI613)-SUM(L613:V613),"")</f>
        <v/>
      </c>
      <c r="X613" s="9" t="str">
        <f>LOWER(CtryCode)&amp;".distn."&amp;$A613&amp;IF($B613="","","."&amp;$B613)&amp;IF($C613="","",".dec."&amp;$C613)&amp;"."&amp;X$5</f>
        <v>egy.distn.hcpc.p75.dec.urb.2</v>
      </c>
      <c r="Z613" s="125">
        <f>INDEX(DHHVal,Z611,MATCH("cons_pc_acrent",DHHVar,0))*Z$320</f>
        <v>38604.7605216812</v>
      </c>
      <c r="AA613" s="125">
        <f>INDEX(DHHVal,AA611,MATCH("cons_pc_acrent",DHHVar,0))*AA$320</f>
        <v>49861.421550093946</v>
      </c>
      <c r="AB613" s="125">
        <f>INDEX(DHHVal,AB611,MATCH("cons_pc_acrent",DHHVar,0))*AB$320</f>
        <v>59039.791102672374</v>
      </c>
      <c r="AC613" s="125">
        <f>INDEX(DHHVal,AC611,MATCH("cons_pc_acrent",DHHVar,0))*AC$320</f>
        <v>62725.98261572711</v>
      </c>
      <c r="AD613" s="125">
        <f>INDEX(DHHVal,AD611,MATCH("cons_pc_acrent",DHHVar,0))*AD$320</f>
        <v>75346.55728276157</v>
      </c>
      <c r="AE613" s="125">
        <f>INDEX(DHHVal,AE611,MATCH("cons_pc_acrent",DHHVar,0))*AE$320</f>
        <v>80524.34134289573</v>
      </c>
      <c r="AF613" s="125">
        <f>INDEX(DHHVal,AF611,MATCH("cons_pc_acrent",DHHVar,0))*AF$320</f>
        <v>91659.13326046921</v>
      </c>
      <c r="AG613" s="125">
        <f>INDEX(DHHVal,AG611,MATCH("cons_pc_acrent",DHHVar,0))*AG$320</f>
        <v>113742.3842194858</v>
      </c>
      <c r="AH613" s="125">
        <f>INDEX(DHHVal,AH611,MATCH("cons_pc_acrent",DHHVar,0))*AH$320</f>
        <v>121744.54697736599</v>
      </c>
      <c r="AI613" s="125">
        <f>INDEX(DHHVal,AI611,MATCH("cons_pc_acrent",DHHVar,0))*AI$320</f>
        <v>181092.59839157056</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(M355+M381+M387+M370)/M613*PctPerUnit</f>
        <v>0.0</v>
      </c>
      <c r="N614" s="203">
        <f>(N355+N381+N387+N370)/N613*PctPerUnit</f>
        <v>0.0</v>
      </c>
      <c r="O614" s="203">
        <f>(O355+O381+O387+O370)/O613*PctPerUnit</f>
        <v>0.0</v>
      </c>
      <c r="P614" s="203">
        <f>(P355+P381+P387+P370)/P613*PctPerUnit</f>
        <v>0.0</v>
      </c>
      <c r="Q614" s="203">
        <f>(Q355+Q381+Q387+Q370)/Q613*PctPerUnit</f>
        <v>0.0</v>
      </c>
      <c r="R614" s="203">
        <f>(R355+R381+R387+R370)/R613*PctPerUnit</f>
        <v>0.0</v>
      </c>
      <c r="S614" s="203">
        <f>(S355+S381+S387+S370)/S613*PctPerUnit</f>
        <v>0.0</v>
      </c>
      <c r="T614" s="203">
        <f>(T355+T381+T387+T370)/T613*PctPerUnit</f>
        <v>0.0</v>
      </c>
      <c r="U614" s="203">
        <f>(U355+U381+U387+U370)/U613*PctPerUnit</f>
        <v>0.0</v>
      </c>
      <c r="V614" s="203">
        <f>(V355+V381+V387+V370)/V613*PctPerUnit</f>
        <v>0.0</v>
      </c>
      <c r="W614" s="207" t="str">
        <f>IF(X$5=K$5,SUM(Y614:AI614)-SUM(L614:V614),"")</f>
        <v/>
      </c>
      <c r="X614" s="9" t="str">
        <f>LOWER(CtryCode)&amp;".distn."&amp;$A614&amp;IF($B614="","","."&amp;$B614)&amp;IF($C614="","",".dec."&amp;$C614)&amp;"."&amp;X$5</f>
        <v>egy.distn.hrec.p75.dec.urb.2</v>
      </c>
      <c r="Z614" s="203">
        <f>(Z355+Z381+Z387+Z370)/Z613*PctPerUnit</f>
        <v>2.340522111955775</v>
      </c>
      <c r="AA614" s="203">
        <f>(AA355+AA381+AA387+AA370)/AA613*PctPerUnit</f>
        <v>1.4438491754884737</v>
      </c>
      <c r="AB614" s="203">
        <f>(AB355+AB381+AB387+AB370)/AB613*PctPerUnit</f>
        <v>0.6987990557452729</v>
      </c>
      <c r="AC614" s="203">
        <f>(AC355+AC381+AC387+AC370)/AC613*PctPerUnit</f>
        <v>1.1923975476888145</v>
      </c>
      <c r="AD614" s="203">
        <f>(AD355+AD381+AD387+AD370)/AD613*PctPerUnit</f>
        <v>0.31430482869631343</v>
      </c>
      <c r="AE614" s="203">
        <f>(AE355+AE381+AE387+AE370)/AE613*PctPerUnit</f>
        <v>0.48249098272562585</v>
      </c>
      <c r="AF614" s="203">
        <f>(AF355+AF381+AF387+AF370)/AF613*PctPerUnit</f>
        <v>0.2770272738652216</v>
      </c>
      <c r="AG614" s="203">
        <f>(AG355+AG381+AG387+AG370)/AG613*PctPerUnit</f>
        <v>0.17202185122245803</v>
      </c>
      <c r="AH614" s="203">
        <f>(AH355+AH381+AH387+AH370)/AH613*PctPerUnit</f>
        <v>0.11379744669094498</v>
      </c>
      <c r="AI614" s="203">
        <f>(AI355+AI381+AI387+AI370)/AI613*PctPerUnit</f>
        <v>0.10804514193111718</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0.0938334467992461</v>
      </c>
      <c r="AA615" s="203">
        <f>AA612+AA614</f>
        <v>-0.6399648691559374</v>
      </c>
      <c r="AB615" s="203">
        <f>AB612+AB614</f>
        <v>-1.242230194521467</v>
      </c>
      <c r="AC615" s="203">
        <f>AC612+AC614</f>
        <v>-0.6942558453451415</v>
      </c>
      <c r="AD615" s="203">
        <f>AD612+AD614</f>
        <v>-1.6054478976791835</v>
      </c>
      <c r="AE615" s="203">
        <f>AE612+AE614</f>
        <v>-1.2729978438692537</v>
      </c>
      <c r="AF615" s="203">
        <f>AF612+AF614</f>
        <v>-1.5160435044490181</v>
      </c>
      <c r="AG615" s="203">
        <f>AG612+AG614</f>
        <v>-1.5864010110138858</v>
      </c>
      <c r="AH615" s="203">
        <f>AH612+AH614</f>
        <v>-1.5754833460346442</v>
      </c>
      <c r="AI615" s="203">
        <f>AI612+AI614</f>
        <v>-1.5995400881498532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-1.1689288695798448</v>
      </c>
      <c r="AA617" s="203">
        <f>-SUMPRODUCT(AA157:AA178,SUMIF(DHHVar,$D$185:$D$206,INDEX(DHHVal,AA616,0)))*AA$271</f>
        <v>-1.0811871629088998</v>
      </c>
      <c r="AB617" s="203">
        <f>-SUMPRODUCT(AB157:AB178,SUMIF(DHHVar,$D$185:$D$206,INDEX(DHHVal,AB616,0)))*AB$271</f>
        <v>-0.9697212904530425</v>
      </c>
      <c r="AC617" s="203">
        <f>-SUMPRODUCT(AC157:AC178,SUMIF(DHHVar,$D$185:$D$206,INDEX(DHHVal,AC616,0)))*AC$271</f>
        <v>-0.9351604851072203</v>
      </c>
      <c r="AD617" s="203">
        <f>-SUMPRODUCT(AD157:AD178,SUMIF(DHHVar,$D$185:$D$206,INDEX(DHHVal,AD616,0)))*AD$271</f>
        <v>-0.8886876721154245</v>
      </c>
      <c r="AE617" s="203">
        <f>-SUMPRODUCT(AE157:AE178,SUMIF(DHHVar,$D$185:$D$206,INDEX(DHHVal,AE616,0)))*AE$271</f>
        <v>-0.9029185023395175</v>
      </c>
      <c r="AF617" s="203">
        <f>-SUMPRODUCT(AF157:AF178,SUMIF(DHHVar,$D$185:$D$206,INDEX(DHHVal,AF616,0)))*AF$271</f>
        <v>-0.831329482796109</v>
      </c>
      <c r="AG617" s="203">
        <f>-SUMPRODUCT(AG157:AG178,SUMIF(DHHVar,$D$185:$D$206,INDEX(DHHVal,AG616,0)))*AG$271</f>
        <v>-0.8492788120095035</v>
      </c>
      <c r="AH617" s="203">
        <f>-SUMPRODUCT(AH157:AH178,SUMIF(DHHVar,$D$185:$D$206,INDEX(DHHVal,AH616,0)))*AH$271</f>
        <v>-0.8644000160747356</v>
      </c>
      <c r="AI617" s="203">
        <f>-SUMPRODUCT(AI157:AI178,SUMIF(DHHVar,$D$185:$D$206,INDEX(DHHVal,AI616,0)))*AI$271</f>
        <v>-0.879947298513158</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24992.924846931473</v>
      </c>
      <c r="N618" s="125">
        <f>INDEX(DHHVal,N616,MATCH("cons_pc_acrent",DHHVar,0))*N$320</f>
        <v>36448.249868396015</v>
      </c>
      <c r="O618" s="125">
        <f>INDEX(DHHVal,O616,MATCH("cons_pc_acrent",DHHVar,0))*O$320</f>
        <v>43782.60942297014</v>
      </c>
      <c r="P618" s="125">
        <f>INDEX(DHHVal,P616,MATCH("cons_pc_acrent",DHHVar,0))*P$320</f>
        <v>44046.216054553</v>
      </c>
      <c r="Q618" s="125">
        <f>INDEX(DHHVal,Q616,MATCH("cons_pc_acrent",DHHVar,0))*Q$320</f>
        <v>51399.392400553406</v>
      </c>
      <c r="R618" s="125">
        <f>INDEX(DHHVal,R616,MATCH("cons_pc_acrent",DHHVar,0))*R$320</f>
        <v>56561.61313353783</v>
      </c>
      <c r="S618" s="125">
        <f>INDEX(DHHVal,S616,MATCH("cons_pc_acrent",DHHVar,0))*S$320</f>
        <v>62011.48159025865</v>
      </c>
      <c r="T618" s="125">
        <f>INDEX(DHHVal,T616,MATCH("cons_pc_acrent",DHHVar,0))*T$320</f>
        <v>70451.45663348299</v>
      </c>
      <c r="U618" s="125">
        <f>INDEX(DHHVal,U616,MATCH("cons_pc_acrent",DHHVar,0))*U$320</f>
        <v>91109.1767130438</v>
      </c>
      <c r="V618" s="125">
        <f>INDEX(DHHVal,V616,MATCH("cons_pc_acrent",DHHVar,0))*V$320</f>
        <v>107596.01416701131</v>
      </c>
      <c r="W618" s="207" t="str">
        <f>IF(X$5=K$5,SUM(Y618:AI618)-SUM(L618:V618),"")</f>
        <v/>
      </c>
      <c r="X618" s="9" t="str">
        <f>LOWER(CtryCode)&amp;".distn."&amp;$A618&amp;IF($B618="","","."&amp;$B618)&amp;IF($C618="","",".dec."&amp;$C618)&amp;"."&amp;X$5</f>
        <v>egy.distn.hcpc.p25.dec.rur.2</v>
      </c>
      <c r="Z618" s="125">
        <f>INDEX(DHHVal,Z616,MATCH("cons_pc_acrent",DHHVar,0))*Z$320</f>
        <v>24992.924846931473</v>
      </c>
      <c r="AA618" s="125">
        <f>INDEX(DHHVal,AA616,MATCH("cons_pc_acrent",DHHVar,0))*AA$320</f>
        <v>36448.249868396015</v>
      </c>
      <c r="AB618" s="125">
        <f>INDEX(DHHVal,AB616,MATCH("cons_pc_acrent",DHHVar,0))*AB$320</f>
        <v>43782.60942297014</v>
      </c>
      <c r="AC618" s="125">
        <f>INDEX(DHHVal,AC616,MATCH("cons_pc_acrent",DHHVar,0))*AC$320</f>
        <v>44046.216054553</v>
      </c>
      <c r="AD618" s="125">
        <f>INDEX(DHHVal,AD616,MATCH("cons_pc_acrent",DHHVar,0))*AD$320</f>
        <v>51399.392400553406</v>
      </c>
      <c r="AE618" s="125">
        <f>INDEX(DHHVal,AE616,MATCH("cons_pc_acrent",DHHVar,0))*AE$320</f>
        <v>56561.61313353783</v>
      </c>
      <c r="AF618" s="125">
        <f>INDEX(DHHVal,AF616,MATCH("cons_pc_acrent",DHHVar,0))*AF$320</f>
        <v>62011.48159025865</v>
      </c>
      <c r="AG618" s="125">
        <f>INDEX(DHHVal,AG616,MATCH("cons_pc_acrent",DHHVar,0))*AG$320</f>
        <v>70451.45663348299</v>
      </c>
      <c r="AH618" s="125">
        <f>INDEX(DHHVal,AH616,MATCH("cons_pc_acrent",DHHVar,0))*AH$320</f>
        <v>91109.1767130438</v>
      </c>
      <c r="AI618" s="125">
        <f>INDEX(DHHVal,AI616,MATCH("cons_pc_acrent",DHHVar,0))*AI$320</f>
        <v>107596.01416701131</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(M355+M382+M387+M370)/M618*PctPerUnit</f>
        <v>0.0</v>
      </c>
      <c r="N619" s="203">
        <f>(N355+N382+N387+N370)/N618*PctPerUnit</f>
        <v>0.0</v>
      </c>
      <c r="O619" s="203">
        <f>(O355+O382+O387+O370)/O618*PctPerUnit</f>
        <v>0.0</v>
      </c>
      <c r="P619" s="203">
        <f>(P355+P382+P387+P370)/P618*PctPerUnit</f>
        <v>0.0</v>
      </c>
      <c r="Q619" s="203">
        <f>(Q355+Q382+Q387+Q370)/Q618*PctPerUnit</f>
        <v>0.0</v>
      </c>
      <c r="R619" s="203">
        <f>(R355+R382+R387+R370)/R618*PctPerUnit</f>
        <v>0.0</v>
      </c>
      <c r="S619" s="203">
        <f>(S355+S382+S387+S370)/S618*PctPerUnit</f>
        <v>0.0</v>
      </c>
      <c r="T619" s="203">
        <f>(T355+T382+T387+T370)/T618*PctPerUnit</f>
        <v>0.0</v>
      </c>
      <c r="U619" s="203">
        <f>(U355+U382+U387+U370)/U618*PctPerUnit</f>
        <v>0.0</v>
      </c>
      <c r="V619" s="203">
        <f>(V355+V382+V387+V370)/V618*PctPerUnit</f>
        <v>0.0</v>
      </c>
      <c r="W619" s="207" t="str">
        <f>IF(X$5=K$5,SUM(Y619:AI619)-SUM(L619:V619),"")</f>
        <v/>
      </c>
      <c r="X619" s="9" t="str">
        <f>LOWER(CtryCode)&amp;".distn."&amp;$A619&amp;IF($B619="","","."&amp;$B619)&amp;IF($C619="","",".dec."&amp;$C619)&amp;"."&amp;X$5</f>
        <v>egy.distn.hrec.p25.dec.rur.2</v>
      </c>
      <c r="Z619" s="203">
        <f>(Z355+Z382+Z387+Z370)/Z618*PctPerUnit</f>
        <v>5.80086284196023</v>
      </c>
      <c r="AA619" s="203">
        <f>(AA355+AA382+AA387+AA370)/AA618*PctPerUnit</f>
        <v>3.730580866232801</v>
      </c>
      <c r="AB619" s="203">
        <f>(AB355+AB382+AB387+AB370)/AB618*PctPerUnit</f>
        <v>2.7096953243324498</v>
      </c>
      <c r="AC619" s="203">
        <f>(AC355+AC382+AC387+AC370)/AC618*PctPerUnit</f>
        <v>2.110370130400089</v>
      </c>
      <c r="AD619" s="203">
        <f>(AD355+AD382+AD387+AD370)/AD618*PctPerUnit</f>
        <v>1.1080041005715537</v>
      </c>
      <c r="AE619" s="203">
        <f>(AE355+AE382+AE387+AE370)/AE618*PctPerUnit</f>
        <v>1.2074967313130331</v>
      </c>
      <c r="AF619" s="203">
        <f>(AF355+AF382+AF387+AF370)/AF618*PctPerUnit</f>
        <v>0.9338045178561658</v>
      </c>
      <c r="AG619" s="203">
        <f>(AG355+AG382+AG387+AG370)/AG618*PctPerUnit</f>
        <v>0.925252073514358</v>
      </c>
      <c r="AH619" s="203">
        <f>(AH355+AH382+AH387+AH370)/AH618*PctPerUnit</f>
        <v>0.7713609621330125</v>
      </c>
      <c r="AI619" s="203">
        <f>(AI355+AI382+AI387+AI370)/AI618*PctPerUnit</f>
        <v>0.770414180581853</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4.631933972380385</v>
      </c>
      <c r="AA620" s="203">
        <f>AA617+AA619</f>
        <v>2.6493937033239012</v>
      </c>
      <c r="AB620" s="203">
        <f>AB617+AB619</f>
        <v>1.7399740338794074</v>
      </c>
      <c r="AC620" s="203">
        <f>AC617+AC619</f>
        <v>1.1752096452928686</v>
      </c>
      <c r="AD620" s="203">
        <f>AD617+AD619</f>
        <v>0.2193164284561292</v>
      </c>
      <c r="AE620" s="203">
        <f>AE617+AE619</f>
        <v>0.3045782289735156</v>
      </c>
      <c r="AF620" s="203">
        <f>AF617+AF619</f>
        <v>0.10247503506005684</v>
      </c>
      <c r="AG620" s="203">
        <f>AG617+AG619</f>
        <v>0.0759732615048545</v>
      </c>
      <c r="AH620" s="203">
        <f>AH617+AH619</f>
        <v>-0.09303905394172307</v>
      </c>
      <c r="AI620" s="203">
        <f>AI617+AI619</f>
        <v>-0.10953311793130505</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-1.925557443230431</v>
      </c>
      <c r="AA622" s="203">
        <f>-SUMPRODUCT(AA157:AA178,SUMIF(DHHVar,$D$185:$D$206,INDEX(DHHVal,AA621,0)))*AA$271</f>
        <v>-1.7427542192641732</v>
      </c>
      <c r="AB622" s="203">
        <f>-SUMPRODUCT(AB157:AB178,SUMIF(DHHVar,$D$185:$D$206,INDEX(DHHVal,AB621,0)))*AB$271</f>
        <v>-1.6471210032061814</v>
      </c>
      <c r="AC622" s="203">
        <f>-SUMPRODUCT(AC157:AC178,SUMIF(DHHVar,$D$185:$D$206,INDEX(DHHVal,AC621,0)))*AC$271</f>
        <v>-1.6079663869260374</v>
      </c>
      <c r="AD622" s="203">
        <f>-SUMPRODUCT(AD157:AD178,SUMIF(DHHVar,$D$185:$D$206,INDEX(DHHVal,AD621,0)))*AD$271</f>
        <v>-1.5044919706681492</v>
      </c>
      <c r="AE622" s="203">
        <f>-SUMPRODUCT(AE157:AE178,SUMIF(DHHVar,$D$185:$D$206,INDEX(DHHVal,AE621,0)))*AE$271</f>
        <v>-1.5203552003998548</v>
      </c>
      <c r="AF622" s="203">
        <f>-SUMPRODUCT(AF157:AF178,SUMIF(DHHVar,$D$185:$D$206,INDEX(DHHVal,AF621,0)))*AF$271</f>
        <v>-1.5184402670898531</v>
      </c>
      <c r="AG622" s="203">
        <f>-SUMPRODUCT(AG157:AG178,SUMIF(DHHVar,$D$185:$D$206,INDEX(DHHVal,AG621,0)))*AG$271</f>
        <v>-1.594069444767798</v>
      </c>
      <c r="AH622" s="203">
        <f>-SUMPRODUCT(AH157:AH178,SUMIF(DHHVar,$D$185:$D$206,INDEX(DHHVal,AH621,0)))*AH$271</f>
        <v>-1.59364697433292</v>
      </c>
      <c r="AI622" s="203">
        <f>-SUMPRODUCT(AI157:AI178,SUMIF(DHHVar,$D$185:$D$206,INDEX(DHHVal,AI621,0)))*AI$271</f>
        <v>-1.7200818358519925</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31361.298684733458</v>
      </c>
      <c r="N623" s="125">
        <f>INDEX(DHHVal,N621,MATCH("cons_pc_acrent",DHHVar,0))*N$320</f>
        <v>38297.2385020138</v>
      </c>
      <c r="O623" s="125">
        <f>INDEX(DHHVal,O621,MATCH("cons_pc_acrent",DHHVar,0))*O$320</f>
        <v>44930.12815173966</v>
      </c>
      <c r="P623" s="125">
        <f>INDEX(DHHVal,P621,MATCH("cons_pc_acrent",DHHVar,0))*P$320</f>
        <v>48739.572850191595</v>
      </c>
      <c r="Q623" s="125">
        <f>INDEX(DHHVal,Q621,MATCH("cons_pc_acrent",DHHVar,0))*Q$320</f>
        <v>53645.423703379776</v>
      </c>
      <c r="R623" s="125">
        <f>INDEX(DHHVal,R621,MATCH("cons_pc_acrent",DHHVar,0))*R$320</f>
        <v>60670.068559273175</v>
      </c>
      <c r="S623" s="125">
        <f>INDEX(DHHVal,S621,MATCH("cons_pc_acrent",DHHVar,0))*S$320</f>
        <v>69230.91478131544</v>
      </c>
      <c r="T623" s="125">
        <f>INDEX(DHHVal,T621,MATCH("cons_pc_acrent",DHHVar,0))*T$320</f>
        <v>81073.33734105987</v>
      </c>
      <c r="U623" s="125">
        <f>INDEX(DHHVal,U621,MATCH("cons_pc_acrent",DHHVar,0))*U$320</f>
        <v>95516.41315912888</v>
      </c>
      <c r="V623" s="125">
        <f>INDEX(DHHVal,V621,MATCH("cons_pc_acrent",DHHVar,0))*V$320</f>
        <v>132067.95526057758</v>
      </c>
      <c r="W623" s="207" t="str">
        <f>IF(X$5=K$5,SUM(Y623:AI623)-SUM(L623:V623),"")</f>
        <v/>
      </c>
      <c r="X623" s="9" t="str">
        <f>LOWER(CtryCode)&amp;".distn."&amp;$A623&amp;IF($B623="","","."&amp;$B623)&amp;IF($C623="","",".dec."&amp;$C623)&amp;"."&amp;X$5</f>
        <v>egy.distn.hcpc.p75.dec.rur.2</v>
      </c>
      <c r="Z623" s="125">
        <f>INDEX(DHHVal,Z621,MATCH("cons_pc_acrent",DHHVar,0))*Z$320</f>
        <v>31361.298684733458</v>
      </c>
      <c r="AA623" s="125">
        <f>INDEX(DHHVal,AA621,MATCH("cons_pc_acrent",DHHVar,0))*AA$320</f>
        <v>38297.2385020138</v>
      </c>
      <c r="AB623" s="125">
        <f>INDEX(DHHVal,AB621,MATCH("cons_pc_acrent",DHHVar,0))*AB$320</f>
        <v>44930.12815173966</v>
      </c>
      <c r="AC623" s="125">
        <f>INDEX(DHHVal,AC621,MATCH("cons_pc_acrent",DHHVar,0))*AC$320</f>
        <v>48739.572850191595</v>
      </c>
      <c r="AD623" s="125">
        <f>INDEX(DHHVal,AD621,MATCH("cons_pc_acrent",DHHVar,0))*AD$320</f>
        <v>53645.423703379776</v>
      </c>
      <c r="AE623" s="125">
        <f>INDEX(DHHVal,AE621,MATCH("cons_pc_acrent",DHHVar,0))*AE$320</f>
        <v>60670.068559273175</v>
      </c>
      <c r="AF623" s="125">
        <f>INDEX(DHHVal,AF621,MATCH("cons_pc_acrent",DHHVar,0))*AF$320</f>
        <v>69230.91478131544</v>
      </c>
      <c r="AG623" s="125">
        <f>INDEX(DHHVal,AG621,MATCH("cons_pc_acrent",DHHVar,0))*AG$320</f>
        <v>81073.33734105987</v>
      </c>
      <c r="AH623" s="125">
        <f>INDEX(DHHVal,AH621,MATCH("cons_pc_acrent",DHHVar,0))*AH$320</f>
        <v>95516.41315912888</v>
      </c>
      <c r="AI623" s="125">
        <f>INDEX(DHHVal,AI621,MATCH("cons_pc_acrent",DHHVar,0))*AI$320</f>
        <v>132067.95526057758</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(M355+M382+M387+M370)/M623*PctPerUnit</f>
        <v>0.0</v>
      </c>
      <c r="N624" s="203">
        <f>(N355+N382+N387+N370)/N623*PctPerUnit</f>
        <v>0.0</v>
      </c>
      <c r="O624" s="203">
        <f>(O355+O382+O387+O370)/O623*PctPerUnit</f>
        <v>0.0</v>
      </c>
      <c r="P624" s="203">
        <f>(P355+P382+P387+P370)/P623*PctPerUnit</f>
        <v>0.0</v>
      </c>
      <c r="Q624" s="203">
        <f>(Q355+Q382+Q387+Q370)/Q623*PctPerUnit</f>
        <v>0.0</v>
      </c>
      <c r="R624" s="203">
        <f>(R355+R382+R387+R370)/R623*PctPerUnit</f>
        <v>0.0</v>
      </c>
      <c r="S624" s="203">
        <f>(S355+S382+S387+S370)/S623*PctPerUnit</f>
        <v>0.0</v>
      </c>
      <c r="T624" s="203">
        <f>(T355+T382+T387+T370)/T623*PctPerUnit</f>
        <v>0.0</v>
      </c>
      <c r="U624" s="203">
        <f>(U355+U382+U387+U370)/U623*PctPerUnit</f>
        <v>0.0</v>
      </c>
      <c r="V624" s="203">
        <f>(V355+V382+V387+V370)/V623*PctPerUnit</f>
        <v>0.0</v>
      </c>
      <c r="W624" s="207" t="str">
        <f>IF(X$5=K$5,SUM(Y624:AI624)-SUM(L624:V624),"")</f>
        <v/>
      </c>
      <c r="X624" s="9" t="str">
        <f>LOWER(CtryCode)&amp;".distn."&amp;$A624&amp;IF($B624="","","."&amp;$B624)&amp;IF($C624="","",".dec."&amp;$C624)&amp;"."&amp;X$5</f>
        <v>egy.distn.hrec.p75.dec.rur.2</v>
      </c>
      <c r="Z624" s="203">
        <f>(Z355+Z382+Z387+Z370)/Z623*PctPerUnit</f>
        <v>4.6229121604280135</v>
      </c>
      <c r="AA624" s="203">
        <f>(AA355+AA382+AA387+AA370)/AA623*PctPerUnit</f>
        <v>3.550468620852661</v>
      </c>
      <c r="AB624" s="203">
        <f>(AB355+AB382+AB387+AB370)/AB623*PctPerUnit</f>
        <v>2.6404895093962133</v>
      </c>
      <c r="AC624" s="203">
        <f>(AC355+AC382+AC387+AC370)/AC623*PctPerUnit</f>
        <v>1.9071529207772306</v>
      </c>
      <c r="AD624" s="203">
        <f>(AD355+AD382+AD387+AD370)/AD623*PctPerUnit</f>
        <v>1.0616140877476472</v>
      </c>
      <c r="AE624" s="203">
        <f>(AE355+AE382+AE387+AE370)/AE623*PctPerUnit</f>
        <v>1.1257274731742526</v>
      </c>
      <c r="AF624" s="203">
        <f>(AF355+AF382+AF387+AF370)/AF623*PctPerUnit</f>
        <v>0.8364269322578163</v>
      </c>
      <c r="AG624" s="203">
        <f>(AG355+AG382+AG387+AG370)/AG623*PctPerUnit</f>
        <v>0.804029517842775</v>
      </c>
      <c r="AH624" s="203">
        <f>(AH355+AH382+AH387+AH370)/AH623*PctPerUnit</f>
        <v>0.7357694859357622</v>
      </c>
      <c r="AI624" s="203">
        <f>(AI355+AI382+AI387+AI370)/AI623*PctPerUnit</f>
        <v>0.6276578972150957</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2.6973547171975825</v>
      </c>
      <c r="AA625" s="203">
        <f>AA622+AA624</f>
        <v>1.8077144015884876</v>
      </c>
      <c r="AB625" s="203">
        <f>AB622+AB624</f>
        <v>0.9933685061900319</v>
      </c>
      <c r="AC625" s="203">
        <f>AC622+AC624</f>
        <v>0.2991865338511932</v>
      </c>
      <c r="AD625" s="203">
        <f>AD622+AD624</f>
        <v>-0.442877882920502</v>
      </c>
      <c r="AE625" s="203">
        <f>AE622+AE624</f>
        <v>-0.39462772722560224</v>
      </c>
      <c r="AF625" s="203">
        <f>AF622+AF624</f>
        <v>-0.6820133348320369</v>
      </c>
      <c r="AG625" s="203">
        <f>AG622+AG624</f>
        <v>-0.7900399269250231</v>
      </c>
      <c r="AH625" s="203">
        <f>AH622+AH624</f>
        <v>-0.8578774883971578</v>
      </c>
      <c r="AI625" s="203">
        <f>AI622+AI624</f>
        <v>-1.0924239386368968</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-1.003089782125599e-05</v>
      </c>
      <c r="Z627" s="60">
        <f>Y627</f>
        <v>-1.003089782125599e-05</v>
      </c>
      <c r="AA627" s="60">
        <f>Z627</f>
        <v>-1.003089782125599e-05</v>
      </c>
      <c r="AB627" s="60">
        <f>AA627</f>
        <v>-1.003089782125599e-05</v>
      </c>
      <c r="AC627" s="60">
        <f>AB627</f>
        <v>-1.003089782125599e-05</v>
      </c>
      <c r="AD627" s="60">
        <f>AC627</f>
        <v>-1.003089782125599e-05</v>
      </c>
      <c r="AE627" s="60">
        <f>AD627</f>
        <v>-1.003089782125599e-05</v>
      </c>
      <c r="AF627" s="60">
        <f>AE627</f>
        <v>-1.003089782125599e-05</v>
      </c>
      <c r="AG627" s="60">
        <f>AF627</f>
        <v>-1.003089782125599e-05</v>
      </c>
      <c r="AH627" s="60">
        <f>AG627</f>
        <v>-1.003089782125599e-05</v>
      </c>
      <c r="AI627" s="60">
        <f>AH627</f>
        <v>-1.003089782125599e-05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9.053875062348116e-05</v>
      </c>
      <c r="Z628" s="60">
        <f>Y628</f>
        <v>9.053875062348116e-05</v>
      </c>
      <c r="AA628" s="60">
        <f>Z628</f>
        <v>9.053875062348116e-05</v>
      </c>
      <c r="AB628" s="60">
        <f>AA628</f>
        <v>9.053875062348116e-05</v>
      </c>
      <c r="AC628" s="60">
        <f>AB628</f>
        <v>9.053875062348116e-05</v>
      </c>
      <c r="AD628" s="60">
        <f>AC628</f>
        <v>9.053875062348116e-05</v>
      </c>
      <c r="AE628" s="60">
        <f>AD628</f>
        <v>9.053875062348116e-05</v>
      </c>
      <c r="AF628" s="60">
        <f>AE628</f>
        <v>9.053875062348116e-05</v>
      </c>
      <c r="AG628" s="60">
        <f>AF628</f>
        <v>9.053875062348116e-05</v>
      </c>
      <c r="AH628" s="60">
        <f>AG628</f>
        <v>9.053875062348116e-05</v>
      </c>
      <c r="AI628" s="60">
        <f>AH628</f>
        <v>9.053875062348116e-05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8.67106539146345e-05</v>
      </c>
      <c r="Z629" s="60">
        <f>Y629</f>
        <v>8.67106539146345e-05</v>
      </c>
      <c r="AA629" s="60">
        <f>Z629</f>
        <v>8.67106539146345e-05</v>
      </c>
      <c r="AB629" s="60">
        <f>AA629</f>
        <v>8.67106539146345e-05</v>
      </c>
      <c r="AC629" s="60">
        <f>AB629</f>
        <v>8.67106539146345e-05</v>
      </c>
      <c r="AD629" s="60">
        <f>AC629</f>
        <v>8.67106539146345e-05</v>
      </c>
      <c r="AE629" s="60">
        <f>AD629</f>
        <v>8.67106539146345e-05</v>
      </c>
      <c r="AF629" s="60">
        <f>AE629</f>
        <v>8.67106539146345e-05</v>
      </c>
      <c r="AG629" s="60">
        <f>AF629</f>
        <v>8.67106539146345e-05</v>
      </c>
      <c r="AH629" s="60">
        <f>AG629</f>
        <v>8.67106539146345e-05</v>
      </c>
      <c r="AI629" s="60">
        <f>AH629</f>
        <v>8.67106539146345e-05</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-0.0029385391253927695</v>
      </c>
      <c r="Z630" s="60">
        <f>Y630</f>
        <v>-0.0029385391253927695</v>
      </c>
      <c r="AA630" s="60">
        <f>Z630</f>
        <v>-0.0029385391253927695</v>
      </c>
      <c r="AB630" s="60">
        <f>AA630</f>
        <v>-0.0029385391253927695</v>
      </c>
      <c r="AC630" s="60">
        <f>AB630</f>
        <v>-0.0029385391253927695</v>
      </c>
      <c r="AD630" s="60">
        <f>AC630</f>
        <v>-0.0029385391253927695</v>
      </c>
      <c r="AE630" s="60">
        <f>AD630</f>
        <v>-0.0029385391253927695</v>
      </c>
      <c r="AF630" s="60">
        <f>AE630</f>
        <v>-0.0029385391253927695</v>
      </c>
      <c r="AG630" s="60">
        <f>AF630</f>
        <v>-0.0029385391253927695</v>
      </c>
      <c r="AH630" s="60">
        <f>AG630</f>
        <v>-0.0029385391253927695</v>
      </c>
      <c r="AI630" s="60">
        <f>AH630</f>
        <v>-0.0029385391253927695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-0.005489871988194617</v>
      </c>
      <c r="Z631" s="60">
        <f>Y631</f>
        <v>-0.005489871988194617</v>
      </c>
      <c r="AA631" s="60">
        <f>Z631</f>
        <v>-0.005489871988194617</v>
      </c>
      <c r="AB631" s="60">
        <f>AA631</f>
        <v>-0.005489871988194617</v>
      </c>
      <c r="AC631" s="60">
        <f>AB631</f>
        <v>-0.005489871988194617</v>
      </c>
      <c r="AD631" s="60">
        <f>AC631</f>
        <v>-0.005489871988194617</v>
      </c>
      <c r="AE631" s="60">
        <f>AD631</f>
        <v>-0.005489871988194617</v>
      </c>
      <c r="AF631" s="60">
        <f>AE631</f>
        <v>-0.005489871988194617</v>
      </c>
      <c r="AG631" s="60">
        <f>AF631</f>
        <v>-0.005489871988194617</v>
      </c>
      <c r="AH631" s="60">
        <f>AG631</f>
        <v>-0.005489871988194617</v>
      </c>
      <c r="AI631" s="60">
        <f>AH631</f>
        <v>-0.005489871988194617</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-0.004895319667262421</v>
      </c>
      <c r="Z633" s="165">
        <f>Y633</f>
        <v>-0.004895319667262421</v>
      </c>
      <c r="AA633" s="165">
        <f>Z633</f>
        <v>-0.004895319667262421</v>
      </c>
      <c r="AB633" s="165">
        <f>AA633</f>
        <v>-0.004895319667262421</v>
      </c>
      <c r="AC633" s="165">
        <f>AB633</f>
        <v>-0.004895319667262421</v>
      </c>
      <c r="AD633" s="165">
        <f>AC633</f>
        <v>-0.004895319667262421</v>
      </c>
      <c r="AE633" s="165">
        <f>AD633</f>
        <v>-0.004895319667262421</v>
      </c>
      <c r="AF633" s="165">
        <f>AE633</f>
        <v>-0.004895319667262421</v>
      </c>
      <c r="AG633" s="165">
        <f>AF633</f>
        <v>-0.004895319667262421</v>
      </c>
      <c r="AH633" s="165">
        <f>AG633</f>
        <v>-0.004895319667262421</v>
      </c>
      <c r="AI633" s="165">
        <f>AH633</f>
        <v>-0.004895319667262421</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0.0007645757621477592</v>
      </c>
      <c r="Z638" s="38">
        <f>Y638</f>
        <v>0.0007645757621477592</v>
      </c>
      <c r="AA638" s="38">
        <f>Z638</f>
        <v>0.0007645757621477592</v>
      </c>
      <c r="AB638" s="38">
        <f>AA638</f>
        <v>0.0007645757621477592</v>
      </c>
      <c r="AC638" s="38">
        <f>AB638</f>
        <v>0.0007645757621477592</v>
      </c>
      <c r="AD638" s="38">
        <f>AC638</f>
        <v>0.0007645757621477592</v>
      </c>
      <c r="AE638" s="38">
        <f>AD638</f>
        <v>0.0007645757621477592</v>
      </c>
      <c r="AF638" s="38">
        <f>AE638</f>
        <v>0.0007645757621477592</v>
      </c>
      <c r="AG638" s="38">
        <f>AF638</f>
        <v>0.0007645757621477592</v>
      </c>
      <c r="AH638" s="38">
        <f>AG638</f>
        <v>0.0007645757621477592</v>
      </c>
      <c r="AI638" s="38">
        <f>AH638</f>
        <v>0.0007645757621477592</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0.007533819297724958</v>
      </c>
      <c r="Z639" s="38">
        <f>Y639</f>
        <v>0.007533819297724958</v>
      </c>
      <c r="AA639" s="38">
        <f>Z639</f>
        <v>0.007533819297724958</v>
      </c>
      <c r="AB639" s="38">
        <f>AA639</f>
        <v>0.007533819297724958</v>
      </c>
      <c r="AC639" s="38">
        <f>AB639</f>
        <v>0.007533819297724958</v>
      </c>
      <c r="AD639" s="38">
        <f>AC639</f>
        <v>0.007533819297724958</v>
      </c>
      <c r="AE639" s="38">
        <f>AD639</f>
        <v>0.007533819297724958</v>
      </c>
      <c r="AF639" s="38">
        <f>AE639</f>
        <v>0.007533819297724958</v>
      </c>
      <c r="AG639" s="38">
        <f>AF639</f>
        <v>0.007533819297724958</v>
      </c>
      <c r="AH639" s="38">
        <f>AG639</f>
        <v>0.007533819297724958</v>
      </c>
      <c r="AI639" s="38">
        <f>AH639</f>
        <v>0.007533819297724958</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0.0006453934082410002</v>
      </c>
      <c r="Z640" s="38">
        <f>Y640</f>
        <v>0.0006453934082410002</v>
      </c>
      <c r="AA640" s="38">
        <f>Z640</f>
        <v>0.0006453934082410002</v>
      </c>
      <c r="AB640" s="38">
        <f>AA640</f>
        <v>0.0006453934082410002</v>
      </c>
      <c r="AC640" s="38">
        <f>AB640</f>
        <v>0.0006453934082410002</v>
      </c>
      <c r="AD640" s="38">
        <f>AC640</f>
        <v>0.0006453934082410002</v>
      </c>
      <c r="AE640" s="38">
        <f>AD640</f>
        <v>0.0006453934082410002</v>
      </c>
      <c r="AF640" s="38">
        <f>AE640</f>
        <v>0.0006453934082410002</v>
      </c>
      <c r="AG640" s="38">
        <f>AF640</f>
        <v>0.0006453934082410002</v>
      </c>
      <c r="AH640" s="38">
        <f>AG640</f>
        <v>0.0006453934082410002</v>
      </c>
      <c r="AI640" s="38">
        <f>AH640</f>
        <v>0.0006453934082410002</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0.002203938616931878</v>
      </c>
      <c r="Z641" s="38">
        <f>Y641</f>
        <v>0.002203938616931878</v>
      </c>
      <c r="AA641" s="38">
        <f>Z641</f>
        <v>0.002203938616931878</v>
      </c>
      <c r="AB641" s="38">
        <f>AA641</f>
        <v>0.002203938616931878</v>
      </c>
      <c r="AC641" s="38">
        <f>AB641</f>
        <v>0.002203938616931878</v>
      </c>
      <c r="AD641" s="38">
        <f>AC641</f>
        <v>0.002203938616931878</v>
      </c>
      <c r="AE641" s="38">
        <f>AD641</f>
        <v>0.002203938616931878</v>
      </c>
      <c r="AF641" s="38">
        <f>AE641</f>
        <v>0.002203938616931878</v>
      </c>
      <c r="AG641" s="38">
        <f>AF641</f>
        <v>0.002203938616931878</v>
      </c>
      <c r="AH641" s="38">
        <f>AG641</f>
        <v>0.002203938616931878</v>
      </c>
      <c r="AI641" s="38">
        <f>AH641</f>
        <v>0.002203938616931878</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0.0013551359995556478</v>
      </c>
      <c r="Z642" s="38">
        <f>Y642</f>
        <v>0.0013551359995556478</v>
      </c>
      <c r="AA642" s="38">
        <f>Z642</f>
        <v>0.0013551359995556478</v>
      </c>
      <c r="AB642" s="38">
        <f>AA642</f>
        <v>0.0013551359995556478</v>
      </c>
      <c r="AC642" s="38">
        <f>AB642</f>
        <v>0.0013551359995556478</v>
      </c>
      <c r="AD642" s="38">
        <f>AC642</f>
        <v>0.0013551359995556478</v>
      </c>
      <c r="AE642" s="38">
        <f>AD642</f>
        <v>0.0013551359995556478</v>
      </c>
      <c r="AF642" s="38">
        <f>AE642</f>
        <v>0.0013551359995556478</v>
      </c>
      <c r="AG642" s="38">
        <f>AF642</f>
        <v>0.0013551359995556478</v>
      </c>
      <c r="AH642" s="38">
        <f>AG642</f>
        <v>0.0013551359995556478</v>
      </c>
      <c r="AI642" s="38">
        <f>AH642</f>
        <v>0.0013551359995556478</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0.006928790105011151</v>
      </c>
      <c r="Z643" s="38">
        <f>Y643</f>
        <v>0.006928790105011151</v>
      </c>
      <c r="AA643" s="38">
        <f>Z643</f>
        <v>0.006928790105011151</v>
      </c>
      <c r="AB643" s="38">
        <f>AA643</f>
        <v>0.006928790105011151</v>
      </c>
      <c r="AC643" s="38">
        <f>AB643</f>
        <v>0.006928790105011151</v>
      </c>
      <c r="AD643" s="38">
        <f>AC643</f>
        <v>0.006928790105011151</v>
      </c>
      <c r="AE643" s="38">
        <f>AD643</f>
        <v>0.006928790105011151</v>
      </c>
      <c r="AF643" s="38">
        <f>AE643</f>
        <v>0.006928790105011151</v>
      </c>
      <c r="AG643" s="38">
        <f>AF643</f>
        <v>0.006928790105011151</v>
      </c>
      <c r="AH643" s="38">
        <f>AG643</f>
        <v>0.006928790105011151</v>
      </c>
      <c r="AI643" s="38">
        <f>AH643</f>
        <v>0.006928790105011151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0.0004259004335551858</v>
      </c>
      <c r="Z644" s="38">
        <f>Y644</f>
        <v>0.0004259004335551858</v>
      </c>
      <c r="AA644" s="38">
        <f>Z644</f>
        <v>0.0004259004335551858</v>
      </c>
      <c r="AB644" s="38">
        <f>AA644</f>
        <v>0.0004259004335551858</v>
      </c>
      <c r="AC644" s="38">
        <f>AB644</f>
        <v>0.0004259004335551858</v>
      </c>
      <c r="AD644" s="38">
        <f>AC644</f>
        <v>0.0004259004335551858</v>
      </c>
      <c r="AE644" s="38">
        <f>AD644</f>
        <v>0.0004259004335551858</v>
      </c>
      <c r="AF644" s="38">
        <f>AE644</f>
        <v>0.0004259004335551858</v>
      </c>
      <c r="AG644" s="38">
        <f>AF644</f>
        <v>0.0004259004335551858</v>
      </c>
      <c r="AH644" s="38">
        <f>AG644</f>
        <v>0.0004259004335551858</v>
      </c>
      <c r="AI644" s="38">
        <f>AH644</f>
        <v>0.0004259004335551858</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0.00035142238252946795</v>
      </c>
      <c r="Z645" s="38">
        <f>Y645</f>
        <v>0.00035142238252946795</v>
      </c>
      <c r="AA645" s="38">
        <f>Z645</f>
        <v>0.00035142238252946795</v>
      </c>
      <c r="AB645" s="38">
        <f>AA645</f>
        <v>0.00035142238252946795</v>
      </c>
      <c r="AC645" s="38">
        <f>AB645</f>
        <v>0.00035142238252946795</v>
      </c>
      <c r="AD645" s="38">
        <f>AC645</f>
        <v>0.00035142238252946795</v>
      </c>
      <c r="AE645" s="38">
        <f>AD645</f>
        <v>0.00035142238252946795</v>
      </c>
      <c r="AF645" s="38">
        <f>AE645</f>
        <v>0.00035142238252946795</v>
      </c>
      <c r="AG645" s="38">
        <f>AF645</f>
        <v>0.00035142238252946795</v>
      </c>
      <c r="AH645" s="38">
        <f>AG645</f>
        <v>0.00035142238252946795</v>
      </c>
      <c r="AI645" s="38">
        <f>AH645</f>
        <v>0.00035142238252946795</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0.0019632445992351076</v>
      </c>
      <c r="Z646" s="38">
        <f>Y646</f>
        <v>0.0019632445992351076</v>
      </c>
      <c r="AA646" s="38">
        <f>Z646</f>
        <v>0.0019632445992351076</v>
      </c>
      <c r="AB646" s="38">
        <f>AA646</f>
        <v>0.0019632445992351076</v>
      </c>
      <c r="AC646" s="38">
        <f>AB646</f>
        <v>0.0019632445992351076</v>
      </c>
      <c r="AD646" s="38">
        <f>AC646</f>
        <v>0.0019632445992351076</v>
      </c>
      <c r="AE646" s="38">
        <f>AD646</f>
        <v>0.0019632445992351076</v>
      </c>
      <c r="AF646" s="38">
        <f>AE646</f>
        <v>0.0019632445992351076</v>
      </c>
      <c r="AG646" s="38">
        <f>AF646</f>
        <v>0.0019632445992351076</v>
      </c>
      <c r="AH646" s="38">
        <f>AG646</f>
        <v>0.0019632445992351076</v>
      </c>
      <c r="AI646" s="38">
        <f>AH646</f>
        <v>0.0019632445992351076</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0.001101269961438113</v>
      </c>
      <c r="Z648" s="38">
        <f>Y648</f>
        <v>0.001101269961438113</v>
      </c>
      <c r="AA648" s="38">
        <f>Z648</f>
        <v>0.001101269961438113</v>
      </c>
      <c r="AB648" s="38">
        <f>AA648</f>
        <v>0.001101269961438113</v>
      </c>
      <c r="AC648" s="38">
        <f>AB648</f>
        <v>0.001101269961438113</v>
      </c>
      <c r="AD648" s="38">
        <f>AC648</f>
        <v>0.001101269961438113</v>
      </c>
      <c r="AE648" s="38">
        <f>AD648</f>
        <v>0.001101269961438113</v>
      </c>
      <c r="AF648" s="38">
        <f>AE648</f>
        <v>0.001101269961438113</v>
      </c>
      <c r="AG648" s="38">
        <f>AF648</f>
        <v>0.001101269961438113</v>
      </c>
      <c r="AH648" s="38">
        <f>AG648</f>
        <v>0.001101269961438113</v>
      </c>
      <c r="AI648" s="38">
        <f>AH648</f>
        <v>0.001101269961438113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0.00014276654346997888</v>
      </c>
      <c r="Z649" s="38">
        <f>Y649</f>
        <v>0.00014276654346997888</v>
      </c>
      <c r="AA649" s="38">
        <f>Z649</f>
        <v>0.00014276654346997888</v>
      </c>
      <c r="AB649" s="38">
        <f>AA649</f>
        <v>0.00014276654346997888</v>
      </c>
      <c r="AC649" s="38">
        <f>AB649</f>
        <v>0.00014276654346997888</v>
      </c>
      <c r="AD649" s="38">
        <f>AC649</f>
        <v>0.00014276654346997888</v>
      </c>
      <c r="AE649" s="38">
        <f>AD649</f>
        <v>0.00014276654346997888</v>
      </c>
      <c r="AF649" s="38">
        <f>AE649</f>
        <v>0.00014276654346997888</v>
      </c>
      <c r="AG649" s="38">
        <f>AF649</f>
        <v>0.00014276654346997888</v>
      </c>
      <c r="AH649" s="38">
        <f>AG649</f>
        <v>0.00014276654346997888</v>
      </c>
      <c r="AI649" s="38">
        <f>AH649</f>
        <v>0.00014276654346997888</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0.0010212791172932486</v>
      </c>
      <c r="Z650" s="38">
        <f>Y650</f>
        <v>0.0010212791172932486</v>
      </c>
      <c r="AA650" s="38">
        <f>Z650</f>
        <v>0.0010212791172932486</v>
      </c>
      <c r="AB650" s="38">
        <f>AA650</f>
        <v>0.0010212791172932486</v>
      </c>
      <c r="AC650" s="38">
        <f>AB650</f>
        <v>0.0010212791172932486</v>
      </c>
      <c r="AD650" s="38">
        <f>AC650</f>
        <v>0.0010212791172932486</v>
      </c>
      <c r="AE650" s="38">
        <f>AD650</f>
        <v>0.0010212791172932486</v>
      </c>
      <c r="AF650" s="38">
        <f>AE650</f>
        <v>0.0010212791172932486</v>
      </c>
      <c r="AG650" s="38">
        <f>AF650</f>
        <v>0.0010212791172932486</v>
      </c>
      <c r="AH650" s="38">
        <f>AG650</f>
        <v>0.0010212791172932486</v>
      </c>
      <c r="AI650" s="38">
        <f>AH650</f>
        <v>0.0010212791172932486</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0.0023603950351929748</v>
      </c>
      <c r="Z651" s="38">
        <f>Y651</f>
        <v>0.0023603950351929748</v>
      </c>
      <c r="AA651" s="38">
        <f>Z651</f>
        <v>0.0023603950351929748</v>
      </c>
      <c r="AB651" s="38">
        <f>AA651</f>
        <v>0.0023603950351929748</v>
      </c>
      <c r="AC651" s="38">
        <f>AB651</f>
        <v>0.0023603950351929748</v>
      </c>
      <c r="AD651" s="38">
        <f>AC651</f>
        <v>0.0023603950351929748</v>
      </c>
      <c r="AE651" s="38">
        <f>AD651</f>
        <v>0.0023603950351929748</v>
      </c>
      <c r="AF651" s="38">
        <f>AE651</f>
        <v>0.0023603950351929748</v>
      </c>
      <c r="AG651" s="38">
        <f>AF651</f>
        <v>0.0023603950351929748</v>
      </c>
      <c r="AH651" s="38">
        <f>AG651</f>
        <v>0.0023603950351929748</v>
      </c>
      <c r="AI651" s="38">
        <f>AH651</f>
        <v>0.0023603950351929748</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0.0021141285018558068</v>
      </c>
      <c r="Z652" s="38">
        <f>Y652</f>
        <v>0.0021141285018558068</v>
      </c>
      <c r="AA652" s="38">
        <f>Z652</f>
        <v>0.0021141285018558068</v>
      </c>
      <c r="AB652" s="38">
        <f>AA652</f>
        <v>0.0021141285018558068</v>
      </c>
      <c r="AC652" s="38">
        <f>AB652</f>
        <v>0.0021141285018558068</v>
      </c>
      <c r="AD652" s="38">
        <f>AC652</f>
        <v>0.0021141285018558068</v>
      </c>
      <c r="AE652" s="38">
        <f>AD652</f>
        <v>0.0021141285018558068</v>
      </c>
      <c r="AF652" s="38">
        <f>AE652</f>
        <v>0.0021141285018558068</v>
      </c>
      <c r="AG652" s="38">
        <f>AF652</f>
        <v>0.0021141285018558068</v>
      </c>
      <c r="AH652" s="38">
        <f>AG652</f>
        <v>0.0021141285018558068</v>
      </c>
      <c r="AI652" s="38">
        <f>AH652</f>
        <v>0.0021141285018558068</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0.0029914627174303684</v>
      </c>
      <c r="Z654" s="38">
        <f>Y654</f>
        <v>0.0029914627174303684</v>
      </c>
      <c r="AA654" s="38">
        <f>Z654</f>
        <v>0.0029914627174303684</v>
      </c>
      <c r="AB654" s="38">
        <f>AA654</f>
        <v>0.0029914627174303684</v>
      </c>
      <c r="AC654" s="38">
        <f>AB654</f>
        <v>0.0029914627174303684</v>
      </c>
      <c r="AD654" s="38">
        <f>AC654</f>
        <v>0.0029914627174303684</v>
      </c>
      <c r="AE654" s="38">
        <f>AD654</f>
        <v>0.0029914627174303684</v>
      </c>
      <c r="AF654" s="38">
        <f>AE654</f>
        <v>0.0029914627174303684</v>
      </c>
      <c r="AG654" s="38">
        <f>AF654</f>
        <v>0.0029914627174303684</v>
      </c>
      <c r="AH654" s="38">
        <f>AG654</f>
        <v>0.0029914627174303684</v>
      </c>
      <c r="AI654" s="38">
        <f>AH654</f>
        <v>0.0029914627174303684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0.0017116942999596037</v>
      </c>
      <c r="Z655" s="38">
        <f>Y655</f>
        <v>0.0017116942999596037</v>
      </c>
      <c r="AA655" s="38">
        <f>Z655</f>
        <v>0.0017116942999596037</v>
      </c>
      <c r="AB655" s="38">
        <f>AA655</f>
        <v>0.0017116942999596037</v>
      </c>
      <c r="AC655" s="38">
        <f>AB655</f>
        <v>0.0017116942999596037</v>
      </c>
      <c r="AD655" s="38">
        <f>AC655</f>
        <v>0.0017116942999596037</v>
      </c>
      <c r="AE655" s="38">
        <f>AD655</f>
        <v>0.0017116942999596037</v>
      </c>
      <c r="AF655" s="38">
        <f>AE655</f>
        <v>0.0017116942999596037</v>
      </c>
      <c r="AG655" s="38">
        <f>AF655</f>
        <v>0.0017116942999596037</v>
      </c>
      <c r="AH655" s="38">
        <f>AG655</f>
        <v>0.0017116942999596037</v>
      </c>
      <c r="AI655" s="38">
        <f>AH655</f>
        <v>0.0017116942999596037</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0.0010837060372673325</v>
      </c>
      <c r="Z656" s="38">
        <f>Y656</f>
        <v>0.0010837060372673325</v>
      </c>
      <c r="AA656" s="38">
        <f>Z656</f>
        <v>0.0010837060372673325</v>
      </c>
      <c r="AB656" s="38">
        <f>AA656</f>
        <v>0.0010837060372673325</v>
      </c>
      <c r="AC656" s="38">
        <f>AB656</f>
        <v>0.0010837060372673325</v>
      </c>
      <c r="AD656" s="38">
        <f>AC656</f>
        <v>0.0010837060372673325</v>
      </c>
      <c r="AE656" s="38">
        <f>AD656</f>
        <v>0.0010837060372673325</v>
      </c>
      <c r="AF656" s="38">
        <f>AE656</f>
        <v>0.0010837060372673325</v>
      </c>
      <c r="AG656" s="38">
        <f>AF656</f>
        <v>0.0010837060372673325</v>
      </c>
      <c r="AH656" s="38">
        <f>AG656</f>
        <v>0.0010837060372673325</v>
      </c>
      <c r="AI656" s="38">
        <f>AH656</f>
        <v>0.0010837060372673325</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0.001243779128646874</v>
      </c>
      <c r="Z657" s="38">
        <f>Y657</f>
        <v>0.001243779128646874</v>
      </c>
      <c r="AA657" s="38">
        <f>Z657</f>
        <v>0.001243779128646874</v>
      </c>
      <c r="AB657" s="38">
        <f>AA657</f>
        <v>0.001243779128646874</v>
      </c>
      <c r="AC657" s="38">
        <f>AB657</f>
        <v>0.001243779128646874</v>
      </c>
      <c r="AD657" s="38">
        <f>AC657</f>
        <v>0.001243779128646874</v>
      </c>
      <c r="AE657" s="38">
        <f>AD657</f>
        <v>0.001243779128646874</v>
      </c>
      <c r="AF657" s="38">
        <f>AE657</f>
        <v>0.001243779128646874</v>
      </c>
      <c r="AG657" s="38">
        <f>AF657</f>
        <v>0.001243779128646874</v>
      </c>
      <c r="AH657" s="38">
        <f>AG657</f>
        <v>0.001243779128646874</v>
      </c>
      <c r="AI657" s="38">
        <f>AH657</f>
        <v>0.001243779128646874</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0.001217719765046205</v>
      </c>
      <c r="Z658" s="38">
        <f>Y658</f>
        <v>0.001217719765046205</v>
      </c>
      <c r="AA658" s="38">
        <f>Z658</f>
        <v>0.001217719765046205</v>
      </c>
      <c r="AB658" s="38">
        <f>AA658</f>
        <v>0.001217719765046205</v>
      </c>
      <c r="AC658" s="38">
        <f>AB658</f>
        <v>0.001217719765046205</v>
      </c>
      <c r="AD658" s="38">
        <f>AC658</f>
        <v>0.001217719765046205</v>
      </c>
      <c r="AE658" s="38">
        <f>AD658</f>
        <v>0.001217719765046205</v>
      </c>
      <c r="AF658" s="38">
        <f>AE658</f>
        <v>0.001217719765046205</v>
      </c>
      <c r="AG658" s="38">
        <f>AF658</f>
        <v>0.001217719765046205</v>
      </c>
      <c r="AH658" s="38">
        <f>AG658</f>
        <v>0.001217719765046205</v>
      </c>
      <c r="AI658" s="38">
        <f>AH658</f>
        <v>0.001217719765046205</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0.005639113544198023</v>
      </c>
      <c r="Z659" s="38">
        <f>Y659</f>
        <v>0.005639113544198023</v>
      </c>
      <c r="AA659" s="38">
        <f>Z659</f>
        <v>0.005639113544198023</v>
      </c>
      <c r="AB659" s="38">
        <f>AA659</f>
        <v>0.005639113544198023</v>
      </c>
      <c r="AC659" s="38">
        <f>AB659</f>
        <v>0.005639113544198023</v>
      </c>
      <c r="AD659" s="38">
        <f>AC659</f>
        <v>0.005639113544198023</v>
      </c>
      <c r="AE659" s="38">
        <f>AD659</f>
        <v>0.005639113544198023</v>
      </c>
      <c r="AF659" s="38">
        <f>AE659</f>
        <v>0.005639113544198023</v>
      </c>
      <c r="AG659" s="38">
        <f>AF659</f>
        <v>0.005639113544198023</v>
      </c>
      <c r="AH659" s="38">
        <f>AG659</f>
        <v>0.005639113544198023</v>
      </c>
      <c r="AI659" s="38">
        <f>AH659</f>
        <v>0.005639113544198023</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0.00043087128416880095</v>
      </c>
      <c r="Z660" s="38">
        <f>Y660</f>
        <v>0.00043087128416880095</v>
      </c>
      <c r="AA660" s="38">
        <f>Z660</f>
        <v>0.00043087128416880095</v>
      </c>
      <c r="AB660" s="38">
        <f>AA660</f>
        <v>0.00043087128416880095</v>
      </c>
      <c r="AC660" s="38">
        <f>AB660</f>
        <v>0.00043087128416880095</v>
      </c>
      <c r="AD660" s="38">
        <f>AC660</f>
        <v>0.00043087128416880095</v>
      </c>
      <c r="AE660" s="38">
        <f>AD660</f>
        <v>0.00043087128416880095</v>
      </c>
      <c r="AF660" s="38">
        <f>AE660</f>
        <v>0.00043087128416880095</v>
      </c>
      <c r="AG660" s="38">
        <f>AF660</f>
        <v>0.00043087128416880095</v>
      </c>
      <c r="AH660" s="38">
        <f>AG660</f>
        <v>0.00043087128416880095</v>
      </c>
      <c r="AI660" s="38">
        <f>AH660</f>
        <v>0.00043087128416880095</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0.001264022893099197</v>
      </c>
      <c r="Z661" s="38">
        <f>Y661</f>
        <v>0.001264022893099197</v>
      </c>
      <c r="AA661" s="38">
        <f>Z661</f>
        <v>0.001264022893099197</v>
      </c>
      <c r="AB661" s="38">
        <f>AA661</f>
        <v>0.001264022893099197</v>
      </c>
      <c r="AC661" s="38">
        <f>AB661</f>
        <v>0.001264022893099197</v>
      </c>
      <c r="AD661" s="38">
        <f>AC661</f>
        <v>0.001264022893099197</v>
      </c>
      <c r="AE661" s="38">
        <f>AD661</f>
        <v>0.001264022893099197</v>
      </c>
      <c r="AF661" s="38">
        <f>AE661</f>
        <v>0.001264022893099197</v>
      </c>
      <c r="AG661" s="38">
        <f>AF661</f>
        <v>0.001264022893099197</v>
      </c>
      <c r="AH661" s="38">
        <f>AG661</f>
        <v>0.001264022893099197</v>
      </c>
      <c r="AI661" s="38">
        <f>AH661</f>
        <v>0.001264022893099197</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0.0018121672937185794</v>
      </c>
      <c r="Z662" s="38">
        <f>Y662</f>
        <v>0.0018121672937185794</v>
      </c>
      <c r="AA662" s="38">
        <f>Z662</f>
        <v>0.0018121672937185794</v>
      </c>
      <c r="AB662" s="38">
        <f>AA662</f>
        <v>0.0018121672937185794</v>
      </c>
      <c r="AC662" s="38">
        <f>AB662</f>
        <v>0.0018121672937185794</v>
      </c>
      <c r="AD662" s="38">
        <f>AC662</f>
        <v>0.0018121672937185794</v>
      </c>
      <c r="AE662" s="38">
        <f>AD662</f>
        <v>0.0018121672937185794</v>
      </c>
      <c r="AF662" s="38">
        <f>AE662</f>
        <v>0.0018121672937185794</v>
      </c>
      <c r="AG662" s="38">
        <f>AF662</f>
        <v>0.0018121672937185794</v>
      </c>
      <c r="AH662" s="38">
        <f>AG662</f>
        <v>0.0018121672937185794</v>
      </c>
      <c r="AI662" s="38">
        <f>AH662</f>
        <v>0.0018121672937185794</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0.0005942590034649164</v>
      </c>
      <c r="Z663" s="38">
        <f>Y663</f>
        <v>0.0005942590034649164</v>
      </c>
      <c r="AA663" s="38">
        <f>Z663</f>
        <v>0.0005942590034649164</v>
      </c>
      <c r="AB663" s="38">
        <f>AA663</f>
        <v>0.0005942590034649164</v>
      </c>
      <c r="AC663" s="38">
        <f>AB663</f>
        <v>0.0005942590034649164</v>
      </c>
      <c r="AD663" s="38">
        <f>AC663</f>
        <v>0.0005942590034649164</v>
      </c>
      <c r="AE663" s="38">
        <f>AD663</f>
        <v>0.0005942590034649164</v>
      </c>
      <c r="AF663" s="38">
        <f>AE663</f>
        <v>0.0005942590034649164</v>
      </c>
      <c r="AG663" s="38">
        <f>AF663</f>
        <v>0.0005942590034649164</v>
      </c>
      <c r="AH663" s="38">
        <f>AG663</f>
        <v>0.0005942590034649164</v>
      </c>
      <c r="AI663" s="38">
        <f>AH663</f>
        <v>0.0005942590034649164</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0.002005585626146568</v>
      </c>
      <c r="Z664" s="38">
        <f>Y664</f>
        <v>0.002005585626146568</v>
      </c>
      <c r="AA664" s="38">
        <f>Z664</f>
        <v>0.002005585626146568</v>
      </c>
      <c r="AB664" s="38">
        <f>AA664</f>
        <v>0.002005585626146568</v>
      </c>
      <c r="AC664" s="38">
        <f>AB664</f>
        <v>0.002005585626146568</v>
      </c>
      <c r="AD664" s="38">
        <f>AC664</f>
        <v>0.002005585626146568</v>
      </c>
      <c r="AE664" s="38">
        <f>AD664</f>
        <v>0.002005585626146568</v>
      </c>
      <c r="AF664" s="38">
        <f>AE664</f>
        <v>0.002005585626146568</v>
      </c>
      <c r="AG664" s="38">
        <f>AF664</f>
        <v>0.002005585626146568</v>
      </c>
      <c r="AH664" s="38">
        <f>AG664</f>
        <v>0.002005585626146568</v>
      </c>
      <c r="AI664" s="38">
        <f>AH664</f>
        <v>0.002005585626146568</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0.0041046532004021</v>
      </c>
      <c r="Z665" s="38">
        <f>Y665</f>
        <v>0.0041046532004021</v>
      </c>
      <c r="AA665" s="38">
        <f>Z665</f>
        <v>0.0041046532004021</v>
      </c>
      <c r="AB665" s="38">
        <f>AA665</f>
        <v>0.0041046532004021</v>
      </c>
      <c r="AC665" s="38">
        <f>AB665</f>
        <v>0.0041046532004021</v>
      </c>
      <c r="AD665" s="38">
        <f>AC665</f>
        <v>0.0041046532004021</v>
      </c>
      <c r="AE665" s="38">
        <f>AD665</f>
        <v>0.0041046532004021</v>
      </c>
      <c r="AF665" s="38">
        <f>AE665</f>
        <v>0.0041046532004021</v>
      </c>
      <c r="AG665" s="38">
        <f>AF665</f>
        <v>0.0041046532004021</v>
      </c>
      <c r="AH665" s="38">
        <f>AG665</f>
        <v>0.0041046532004021</v>
      </c>
      <c r="AI665" s="38">
        <f>AH665</f>
        <v>0.0041046532004021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0.0019892939204200046</v>
      </c>
      <c r="Z667" s="38">
        <f>Y667</f>
        <v>0.0019892939204200046</v>
      </c>
      <c r="AA667" s="38">
        <f>Z667</f>
        <v>0.0019892939204200046</v>
      </c>
      <c r="AB667" s="38">
        <f>AA667</f>
        <v>0.0019892939204200046</v>
      </c>
      <c r="AC667" s="38">
        <f>AB667</f>
        <v>0.0019892939204200046</v>
      </c>
      <c r="AD667" s="38">
        <f>AC667</f>
        <v>0.0019892939204200046</v>
      </c>
      <c r="AE667" s="38">
        <f>AD667</f>
        <v>0.0019892939204200046</v>
      </c>
      <c r="AF667" s="38">
        <f>AE667</f>
        <v>0.0019892939204200046</v>
      </c>
      <c r="AG667" s="38">
        <f>AF667</f>
        <v>0.0019892939204200046</v>
      </c>
      <c r="AH667" s="38">
        <f>AG667</f>
        <v>0.0019892939204200046</v>
      </c>
      <c r="AI667" s="38">
        <f>AH667</f>
        <v>0.0019892939204200046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0.0011903268389929812</v>
      </c>
      <c r="Z668" s="38">
        <f>Y668</f>
        <v>0.0011903268389929812</v>
      </c>
      <c r="AA668" s="38">
        <f>Z668</f>
        <v>0.0011903268389929812</v>
      </c>
      <c r="AB668" s="38">
        <f>AA668</f>
        <v>0.0011903268389929812</v>
      </c>
      <c r="AC668" s="38">
        <f>AB668</f>
        <v>0.0011903268389929812</v>
      </c>
      <c r="AD668" s="38">
        <f>AC668</f>
        <v>0.0011903268389929812</v>
      </c>
      <c r="AE668" s="38">
        <f>AD668</f>
        <v>0.0011903268389929812</v>
      </c>
      <c r="AF668" s="38">
        <f>AE668</f>
        <v>0.0011903268389929812</v>
      </c>
      <c r="AG668" s="38">
        <f>AF668</f>
        <v>0.0011903268389929812</v>
      </c>
      <c r="AH668" s="38">
        <f>AG668</f>
        <v>0.0011903268389929812</v>
      </c>
      <c r="AI668" s="38">
        <f>AH668</f>
        <v>0.0011903268389929812</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0.0007009047266365601</v>
      </c>
      <c r="Z669" s="38">
        <f>Y669</f>
        <v>0.0007009047266365601</v>
      </c>
      <c r="AA669" s="38">
        <f>Z669</f>
        <v>0.0007009047266365601</v>
      </c>
      <c r="AB669" s="38">
        <f>AA669</f>
        <v>0.0007009047266365601</v>
      </c>
      <c r="AC669" s="38">
        <f>AB669</f>
        <v>0.0007009047266365601</v>
      </c>
      <c r="AD669" s="38">
        <f>AC669</f>
        <v>0.0007009047266365601</v>
      </c>
      <c r="AE669" s="38">
        <f>AD669</f>
        <v>0.0007009047266365601</v>
      </c>
      <c r="AF669" s="38">
        <f>AE669</f>
        <v>0.0007009047266365601</v>
      </c>
      <c r="AG669" s="38">
        <f>AF669</f>
        <v>0.0007009047266365601</v>
      </c>
      <c r="AH669" s="38">
        <f>AG669</f>
        <v>0.0007009047266365601</v>
      </c>
      <c r="AI669" s="38">
        <f>AH669</f>
        <v>0.0007009047266365601</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0.00042970838598792603</v>
      </c>
      <c r="Z670" s="38">
        <f>Y670</f>
        <v>0.00042970838598792603</v>
      </c>
      <c r="AA670" s="38">
        <f>Z670</f>
        <v>0.00042970838598792603</v>
      </c>
      <c r="AB670" s="38">
        <f>AA670</f>
        <v>0.00042970838598792603</v>
      </c>
      <c r="AC670" s="38">
        <f>AB670</f>
        <v>0.00042970838598792603</v>
      </c>
      <c r="AD670" s="38">
        <f>AC670</f>
        <v>0.00042970838598792603</v>
      </c>
      <c r="AE670" s="38">
        <f>AD670</f>
        <v>0.00042970838598792603</v>
      </c>
      <c r="AF670" s="38">
        <f>AE670</f>
        <v>0.00042970838598792603</v>
      </c>
      <c r="AG670" s="38">
        <f>AF670</f>
        <v>0.00042970838598792603</v>
      </c>
      <c r="AH670" s="38">
        <f>AG670</f>
        <v>0.00042970838598792603</v>
      </c>
      <c r="AI670" s="38">
        <f>AH670</f>
        <v>0.00042970838598792603</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0.001671916248603954</v>
      </c>
      <c r="Z671" s="38">
        <f>Y671</f>
        <v>0.001671916248603954</v>
      </c>
      <c r="AA671" s="38">
        <f>Z671</f>
        <v>0.001671916248603954</v>
      </c>
      <c r="AB671" s="38">
        <f>AA671</f>
        <v>0.001671916248603954</v>
      </c>
      <c r="AC671" s="38">
        <f>AB671</f>
        <v>0.001671916248603954</v>
      </c>
      <c r="AD671" s="38">
        <f>AC671</f>
        <v>0.001671916248603954</v>
      </c>
      <c r="AE671" s="38">
        <f>AD671</f>
        <v>0.001671916248603954</v>
      </c>
      <c r="AF671" s="38">
        <f>AE671</f>
        <v>0.001671916248603954</v>
      </c>
      <c r="AG671" s="38">
        <f>AF671</f>
        <v>0.001671916248603954</v>
      </c>
      <c r="AH671" s="38">
        <f>AG671</f>
        <v>0.001671916248603954</v>
      </c>
      <c r="AI671" s="38">
        <f>AH671</f>
        <v>0.001671916248603954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0.00036010150631770146</v>
      </c>
      <c r="Z672" s="38">
        <f>Y672</f>
        <v>0.00036010150631770146</v>
      </c>
      <c r="AA672" s="38">
        <f>Z672</f>
        <v>0.00036010150631770146</v>
      </c>
      <c r="AB672" s="38">
        <f>AA672</f>
        <v>0.00036010150631770146</v>
      </c>
      <c r="AC672" s="38">
        <f>AB672</f>
        <v>0.00036010150631770146</v>
      </c>
      <c r="AD672" s="38">
        <f>AC672</f>
        <v>0.00036010150631770146</v>
      </c>
      <c r="AE672" s="38">
        <f>AD672</f>
        <v>0.00036010150631770146</v>
      </c>
      <c r="AF672" s="38">
        <f>AE672</f>
        <v>0.00036010150631770146</v>
      </c>
      <c r="AG672" s="38">
        <f>AF672</f>
        <v>0.00036010150631770146</v>
      </c>
      <c r="AH672" s="38">
        <f>AG672</f>
        <v>0.00036010150631770146</v>
      </c>
      <c r="AI672" s="38">
        <f>AH672</f>
        <v>0.00036010150631770146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0.0024017636562173985</v>
      </c>
      <c r="Z674" s="38">
        <f>Y674</f>
        <v>0.0024017636562173985</v>
      </c>
      <c r="AA674" s="38">
        <f>Z674</f>
        <v>0.0024017636562173985</v>
      </c>
      <c r="AB674" s="38">
        <f>AA674</f>
        <v>0.0024017636562173985</v>
      </c>
      <c r="AC674" s="38">
        <f>AB674</f>
        <v>0.0024017636562173985</v>
      </c>
      <c r="AD674" s="38">
        <f>AC674</f>
        <v>0.0024017636562173985</v>
      </c>
      <c r="AE674" s="38">
        <f>AD674</f>
        <v>0.0024017636562173985</v>
      </c>
      <c r="AF674" s="38">
        <f>AE674</f>
        <v>0.0024017636562173985</v>
      </c>
      <c r="AG674" s="38">
        <f>AF674</f>
        <v>0.0024017636562173985</v>
      </c>
      <c r="AH674" s="38">
        <f>AG674</f>
        <v>0.0024017636562173985</v>
      </c>
      <c r="AI674" s="38">
        <f>AH674</f>
        <v>0.0024017636562173985</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0.005605508179595983</v>
      </c>
      <c r="Z675" s="38">
        <f>Y675</f>
        <v>0.005605508179595983</v>
      </c>
      <c r="AA675" s="38">
        <f>Z675</f>
        <v>0.005605508179595983</v>
      </c>
      <c r="AB675" s="38">
        <f>AA675</f>
        <v>0.005605508179595983</v>
      </c>
      <c r="AC675" s="38">
        <f>AB675</f>
        <v>0.005605508179595983</v>
      </c>
      <c r="AD675" s="38">
        <f>AC675</f>
        <v>0.005605508179595983</v>
      </c>
      <c r="AE675" s="38">
        <f>AD675</f>
        <v>0.005605508179595983</v>
      </c>
      <c r="AF675" s="38">
        <f>AE675</f>
        <v>0.005605508179595983</v>
      </c>
      <c r="AG675" s="38">
        <f>AF675</f>
        <v>0.005605508179595983</v>
      </c>
      <c r="AH675" s="38">
        <f>AG675</f>
        <v>0.005605508179595983</v>
      </c>
      <c r="AI675" s="38">
        <f>AH675</f>
        <v>0.005605508179595983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0.00021913087557903213</v>
      </c>
      <c r="Z676" s="38">
        <f>Y676</f>
        <v>0.00021913087557903213</v>
      </c>
      <c r="AA676" s="38">
        <f>Z676</f>
        <v>0.00021913087557903213</v>
      </c>
      <c r="AB676" s="38">
        <f>AA676</f>
        <v>0.00021913087557903213</v>
      </c>
      <c r="AC676" s="38">
        <f>AB676</f>
        <v>0.00021913087557903213</v>
      </c>
      <c r="AD676" s="38">
        <f>AC676</f>
        <v>0.00021913087557903213</v>
      </c>
      <c r="AE676" s="38">
        <f>AD676</f>
        <v>0.00021913087557903213</v>
      </c>
      <c r="AF676" s="38">
        <f>AE676</f>
        <v>0.00021913087557903213</v>
      </c>
      <c r="AG676" s="38">
        <f>AF676</f>
        <v>0.00021913087557903213</v>
      </c>
      <c r="AH676" s="38">
        <f>AG676</f>
        <v>0.00021913087557903213</v>
      </c>
      <c r="AI676" s="38">
        <f>AH676</f>
        <v>0.00021913087557903213</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0.0008739694997712169</v>
      </c>
      <c r="Z677" s="38">
        <f>Y677</f>
        <v>0.0008739694997712169</v>
      </c>
      <c r="AA677" s="38">
        <f>Z677</f>
        <v>0.0008739694997712169</v>
      </c>
      <c r="AB677" s="38">
        <f>AA677</f>
        <v>0.0008739694997712169</v>
      </c>
      <c r="AC677" s="38">
        <f>AB677</f>
        <v>0.0008739694997712169</v>
      </c>
      <c r="AD677" s="38">
        <f>AC677</f>
        <v>0.0008739694997712169</v>
      </c>
      <c r="AE677" s="38">
        <f>AD677</f>
        <v>0.0008739694997712169</v>
      </c>
      <c r="AF677" s="38">
        <f>AE677</f>
        <v>0.0008739694997712169</v>
      </c>
      <c r="AG677" s="38">
        <f>AF677</f>
        <v>0.0008739694997712169</v>
      </c>
      <c r="AH677" s="38">
        <f>AG677</f>
        <v>0.0008739694997712169</v>
      </c>
      <c r="AI677" s="38">
        <f>AH677</f>
        <v>0.0008739694997712169</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0.0011503409822830786</v>
      </c>
      <c r="Z678" s="38">
        <f>Y678</f>
        <v>0.0011503409822830786</v>
      </c>
      <c r="AA678" s="38">
        <f>Z678</f>
        <v>0.0011503409822830786</v>
      </c>
      <c r="AB678" s="38">
        <f>AA678</f>
        <v>0.0011503409822830786</v>
      </c>
      <c r="AC678" s="38">
        <f>AB678</f>
        <v>0.0011503409822830786</v>
      </c>
      <c r="AD678" s="38">
        <f>AC678</f>
        <v>0.0011503409822830786</v>
      </c>
      <c r="AE678" s="38">
        <f>AD678</f>
        <v>0.0011503409822830786</v>
      </c>
      <c r="AF678" s="38">
        <f>AE678</f>
        <v>0.0011503409822830786</v>
      </c>
      <c r="AG678" s="38">
        <f>AF678</f>
        <v>0.0011503409822830786</v>
      </c>
      <c r="AH678" s="38">
        <f>AG678</f>
        <v>0.0011503409822830786</v>
      </c>
      <c r="AI678" s="38">
        <f>AH678</f>
        <v>0.0011503409822830786</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0.0019397959112412652</v>
      </c>
      <c r="Z679" s="38">
        <f>Y679</f>
        <v>0.0019397959112412652</v>
      </c>
      <c r="AA679" s="38">
        <f>Z679</f>
        <v>0.0019397959112412652</v>
      </c>
      <c r="AB679" s="38">
        <f>AA679</f>
        <v>0.0019397959112412652</v>
      </c>
      <c r="AC679" s="38">
        <f>AB679</f>
        <v>0.0019397959112412652</v>
      </c>
      <c r="AD679" s="38">
        <f>AC679</f>
        <v>0.0019397959112412652</v>
      </c>
      <c r="AE679" s="38">
        <f>AD679</f>
        <v>0.0019397959112412652</v>
      </c>
      <c r="AF679" s="38">
        <f>AE679</f>
        <v>0.0019397959112412652</v>
      </c>
      <c r="AG679" s="38">
        <f>AF679</f>
        <v>0.0019397959112412652</v>
      </c>
      <c r="AH679" s="38">
        <f>AG679</f>
        <v>0.0019397959112412652</v>
      </c>
      <c r="AI679" s="38">
        <f>AH679</f>
        <v>0.0019397959112412652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0.0057002230686377985</v>
      </c>
      <c r="Z680" s="38">
        <f>Y680</f>
        <v>0.0057002230686377985</v>
      </c>
      <c r="AA680" s="38">
        <f>Z680</f>
        <v>0.0057002230686377985</v>
      </c>
      <c r="AB680" s="38">
        <f>AA680</f>
        <v>0.0057002230686377985</v>
      </c>
      <c r="AC680" s="38">
        <f>AB680</f>
        <v>0.0057002230686377985</v>
      </c>
      <c r="AD680" s="38">
        <f>AC680</f>
        <v>0.0057002230686377985</v>
      </c>
      <c r="AE680" s="38">
        <f>AD680</f>
        <v>0.0057002230686377985</v>
      </c>
      <c r="AF680" s="38">
        <f>AE680</f>
        <v>0.0057002230686377985</v>
      </c>
      <c r="AG680" s="38">
        <f>AF680</f>
        <v>0.0057002230686377985</v>
      </c>
      <c r="AH680" s="38">
        <f>AG680</f>
        <v>0.0057002230686377985</v>
      </c>
      <c r="AI680" s="38">
        <f>AH680</f>
        <v>0.0057002230686377985</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0.005987124884325509</v>
      </c>
      <c r="Z681" s="38">
        <f>Y681</f>
        <v>0.005987124884325509</v>
      </c>
      <c r="AA681" s="38">
        <f>Z681</f>
        <v>0.005987124884325509</v>
      </c>
      <c r="AB681" s="38">
        <f>AA681</f>
        <v>0.005987124884325509</v>
      </c>
      <c r="AC681" s="38">
        <f>AB681</f>
        <v>0.005987124884325509</v>
      </c>
      <c r="AD681" s="38">
        <f>AC681</f>
        <v>0.005987124884325509</v>
      </c>
      <c r="AE681" s="38">
        <f>AD681</f>
        <v>0.005987124884325509</v>
      </c>
      <c r="AF681" s="38">
        <f>AE681</f>
        <v>0.005987124884325509</v>
      </c>
      <c r="AG681" s="38">
        <f>AF681</f>
        <v>0.005987124884325509</v>
      </c>
      <c r="AH681" s="38">
        <f>AG681</f>
        <v>0.005987124884325509</v>
      </c>
      <c r="AI681" s="38">
        <f>AH681</f>
        <v>0.005987124884325509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0.0012008630028594476</v>
      </c>
      <c r="Z683" s="38">
        <f>Y683</f>
        <v>0.0012008630028594476</v>
      </c>
      <c r="AA683" s="38">
        <f>Z683</f>
        <v>0.0012008630028594476</v>
      </c>
      <c r="AB683" s="38">
        <f>AA683</f>
        <v>0.0012008630028594476</v>
      </c>
      <c r="AC683" s="38">
        <f>AB683</f>
        <v>0.0012008630028594476</v>
      </c>
      <c r="AD683" s="38">
        <f>AC683</f>
        <v>0.0012008630028594476</v>
      </c>
      <c r="AE683" s="38">
        <f>AD683</f>
        <v>0.0012008630028594476</v>
      </c>
      <c r="AF683" s="38">
        <f>AE683</f>
        <v>0.0012008630028594476</v>
      </c>
      <c r="AG683" s="38">
        <f>AF683</f>
        <v>0.0012008630028594476</v>
      </c>
      <c r="AH683" s="38">
        <f>AG683</f>
        <v>0.0012008630028594476</v>
      </c>
      <c r="AI683" s="38">
        <f>AH683</f>
        <v>0.0012008630028594476</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0.0009869046317954188</v>
      </c>
      <c r="Z684" s="38">
        <f>Y684</f>
        <v>0.0009869046317954188</v>
      </c>
      <c r="AA684" s="38">
        <f>Z684</f>
        <v>0.0009869046317954188</v>
      </c>
      <c r="AB684" s="38">
        <f>AA684</f>
        <v>0.0009869046317954188</v>
      </c>
      <c r="AC684" s="38">
        <f>AB684</f>
        <v>0.0009869046317954188</v>
      </c>
      <c r="AD684" s="38">
        <f>AC684</f>
        <v>0.0009869046317954188</v>
      </c>
      <c r="AE684" s="38">
        <f>AD684</f>
        <v>0.0009869046317954188</v>
      </c>
      <c r="AF684" s="38">
        <f>AE684</f>
        <v>0.0009869046317954188</v>
      </c>
      <c r="AG684" s="38">
        <f>AF684</f>
        <v>0.0009869046317954188</v>
      </c>
      <c r="AH684" s="38">
        <f>AG684</f>
        <v>0.0009869046317954188</v>
      </c>
      <c r="AI684" s="38">
        <f>AH684</f>
        <v>0.0009869046317954188</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0.0029298848941635676</v>
      </c>
      <c r="Z685" s="38">
        <f>Y685</f>
        <v>0.0029298848941635676</v>
      </c>
      <c r="AA685" s="38">
        <f>Z685</f>
        <v>0.0029298848941635676</v>
      </c>
      <c r="AB685" s="38">
        <f>AA685</f>
        <v>0.0029298848941635676</v>
      </c>
      <c r="AC685" s="38">
        <f>AB685</f>
        <v>0.0029298848941635676</v>
      </c>
      <c r="AD685" s="38">
        <f>AC685</f>
        <v>0.0029298848941635676</v>
      </c>
      <c r="AE685" s="38">
        <f>AD685</f>
        <v>0.0029298848941635676</v>
      </c>
      <c r="AF685" s="38">
        <f>AE685</f>
        <v>0.0029298848941635676</v>
      </c>
      <c r="AG685" s="38">
        <f>AF685</f>
        <v>0.0029298848941635676</v>
      </c>
      <c r="AH685" s="38">
        <f>AG685</f>
        <v>0.0029298848941635676</v>
      </c>
      <c r="AI685" s="38">
        <f>AH685</f>
        <v>0.0029298848941635676</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0.002658702658518509</v>
      </c>
      <c r="Z686" s="38">
        <f>Y686</f>
        <v>0.002658702658518509</v>
      </c>
      <c r="AA686" s="38">
        <f>Z686</f>
        <v>0.002658702658518509</v>
      </c>
      <c r="AB686" s="38">
        <f>AA686</f>
        <v>0.002658702658518509</v>
      </c>
      <c r="AC686" s="38">
        <f>AB686</f>
        <v>0.002658702658518509</v>
      </c>
      <c r="AD686" s="38">
        <f>AC686</f>
        <v>0.002658702658518509</v>
      </c>
      <c r="AE686" s="38">
        <f>AD686</f>
        <v>0.002658702658518509</v>
      </c>
      <c r="AF686" s="38">
        <f>AE686</f>
        <v>0.002658702658518509</v>
      </c>
      <c r="AG686" s="38">
        <f>AF686</f>
        <v>0.002658702658518509</v>
      </c>
      <c r="AH686" s="38">
        <f>AG686</f>
        <v>0.002658702658518509</v>
      </c>
      <c r="AI686" s="38">
        <f>AH686</f>
        <v>0.002658702658518509</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0.001135524904215367</v>
      </c>
      <c r="Z687" s="38">
        <f>Y687</f>
        <v>0.001135524904215367</v>
      </c>
      <c r="AA687" s="38">
        <f>Z687</f>
        <v>0.001135524904215367</v>
      </c>
      <c r="AB687" s="38">
        <f>AA687</f>
        <v>0.001135524904215367</v>
      </c>
      <c r="AC687" s="38">
        <f>AB687</f>
        <v>0.001135524904215367</v>
      </c>
      <c r="AD687" s="38">
        <f>AC687</f>
        <v>0.001135524904215367</v>
      </c>
      <c r="AE687" s="38">
        <f>AD687</f>
        <v>0.001135524904215367</v>
      </c>
      <c r="AF687" s="38">
        <f>AE687</f>
        <v>0.001135524904215367</v>
      </c>
      <c r="AG687" s="38">
        <f>AF687</f>
        <v>0.001135524904215367</v>
      </c>
      <c r="AH687" s="38">
        <f>AG687</f>
        <v>0.001135524904215367</v>
      </c>
      <c r="AI687" s="38">
        <f>AH687</f>
        <v>0.001135524904215367</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0.0010322684094301005</v>
      </c>
      <c r="Z688" s="38">
        <f>Y688</f>
        <v>0.0010322684094301005</v>
      </c>
      <c r="AA688" s="38">
        <f>Z688</f>
        <v>0.0010322684094301005</v>
      </c>
      <c r="AB688" s="38">
        <f>AA688</f>
        <v>0.0010322684094301005</v>
      </c>
      <c r="AC688" s="38">
        <f>AB688</f>
        <v>0.0010322684094301005</v>
      </c>
      <c r="AD688" s="38">
        <f>AC688</f>
        <v>0.0010322684094301005</v>
      </c>
      <c r="AE688" s="38">
        <f>AD688</f>
        <v>0.0010322684094301005</v>
      </c>
      <c r="AF688" s="38">
        <f>AE688</f>
        <v>0.0010322684094301005</v>
      </c>
      <c r="AG688" s="38">
        <f>AF688</f>
        <v>0.0010322684094301005</v>
      </c>
      <c r="AH688" s="38">
        <f>AG688</f>
        <v>0.0010322684094301005</v>
      </c>
      <c r="AI688" s="38">
        <f>AH688</f>
        <v>0.0010322684094301005</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0.003249320553232754</v>
      </c>
      <c r="Z689" s="38">
        <f>Y689</f>
        <v>0.003249320553232754</v>
      </c>
      <c r="AA689" s="38">
        <f>Z689</f>
        <v>0.003249320553232754</v>
      </c>
      <c r="AB689" s="38">
        <f>AA689</f>
        <v>0.003249320553232754</v>
      </c>
      <c r="AC689" s="38">
        <f>AB689</f>
        <v>0.003249320553232754</v>
      </c>
      <c r="AD689" s="38">
        <f>AC689</f>
        <v>0.003249320553232754</v>
      </c>
      <c r="AE689" s="38">
        <f>AD689</f>
        <v>0.003249320553232754</v>
      </c>
      <c r="AF689" s="38">
        <f>AE689</f>
        <v>0.003249320553232754</v>
      </c>
      <c r="AG689" s="38">
        <f>AF689</f>
        <v>0.003249320553232754</v>
      </c>
      <c r="AH689" s="38">
        <f>AG689</f>
        <v>0.003249320553232754</v>
      </c>
      <c r="AI689" s="38">
        <f>AH689</f>
        <v>0.003249320553232754</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0.0005283008165377156</v>
      </c>
      <c r="Z690" s="38">
        <f>Y690</f>
        <v>0.0005283008165377156</v>
      </c>
      <c r="AA690" s="38">
        <f>Z690</f>
        <v>0.0005283008165377156</v>
      </c>
      <c r="AB690" s="38">
        <f>AA690</f>
        <v>0.0005283008165377156</v>
      </c>
      <c r="AC690" s="38">
        <f>AB690</f>
        <v>0.0005283008165377156</v>
      </c>
      <c r="AD690" s="38">
        <f>AC690</f>
        <v>0.0005283008165377156</v>
      </c>
      <c r="AE690" s="38">
        <f>AD690</f>
        <v>0.0005283008165377156</v>
      </c>
      <c r="AF690" s="38">
        <f>AE690</f>
        <v>0.0005283008165377156</v>
      </c>
      <c r="AG690" s="38">
        <f>AF690</f>
        <v>0.0005283008165377156</v>
      </c>
      <c r="AH690" s="38">
        <f>AG690</f>
        <v>0.0005283008165377156</v>
      </c>
      <c r="AI690" s="38">
        <f>AH690</f>
        <v>0.0005283008165377156</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0.0017412197313412443</v>
      </c>
      <c r="Z691" s="38">
        <f>Y691</f>
        <v>0.0017412197313412443</v>
      </c>
      <c r="AA691" s="38">
        <f>Z691</f>
        <v>0.0017412197313412443</v>
      </c>
      <c r="AB691" s="38">
        <f>AA691</f>
        <v>0.0017412197313412443</v>
      </c>
      <c r="AC691" s="38">
        <f>AB691</f>
        <v>0.0017412197313412443</v>
      </c>
      <c r="AD691" s="38">
        <f>AC691</f>
        <v>0.0017412197313412443</v>
      </c>
      <c r="AE691" s="38">
        <f>AD691</f>
        <v>0.0017412197313412443</v>
      </c>
      <c r="AF691" s="38">
        <f>AE691</f>
        <v>0.0017412197313412443</v>
      </c>
      <c r="AG691" s="38">
        <f>AF691</f>
        <v>0.0017412197313412443</v>
      </c>
      <c r="AH691" s="38">
        <f>AG691</f>
        <v>0.0017412197313412443</v>
      </c>
      <c r="AI691" s="38">
        <f>AH691</f>
        <v>0.0017412197313412443</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0.0012483292112067347</v>
      </c>
      <c r="Z692" s="38">
        <f>Y692</f>
        <v>0.0012483292112067347</v>
      </c>
      <c r="AA692" s="38">
        <f>Z692</f>
        <v>0.0012483292112067347</v>
      </c>
      <c r="AB692" s="38">
        <f>AA692</f>
        <v>0.0012483292112067347</v>
      </c>
      <c r="AC692" s="38">
        <f>AB692</f>
        <v>0.0012483292112067347</v>
      </c>
      <c r="AD692" s="38">
        <f>AC692</f>
        <v>0.0012483292112067347</v>
      </c>
      <c r="AE692" s="38">
        <f>AD692</f>
        <v>0.0012483292112067347</v>
      </c>
      <c r="AF692" s="38">
        <f>AE692</f>
        <v>0.0012483292112067347</v>
      </c>
      <c r="AG692" s="38">
        <f>AF692</f>
        <v>0.0012483292112067347</v>
      </c>
      <c r="AH692" s="38">
        <f>AG692</f>
        <v>0.0012483292112067347</v>
      </c>
      <c r="AI692" s="38">
        <f>AH692</f>
        <v>0.0012483292112067347</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0.0008331016239078197</v>
      </c>
      <c r="Z693" s="38">
        <f>Y693</f>
        <v>0.0008331016239078197</v>
      </c>
      <c r="AA693" s="38">
        <f>Z693</f>
        <v>0.0008331016239078197</v>
      </c>
      <c r="AB693" s="38">
        <f>AA693</f>
        <v>0.0008331016239078197</v>
      </c>
      <c r="AC693" s="38">
        <f>AB693</f>
        <v>0.0008331016239078197</v>
      </c>
      <c r="AD693" s="38">
        <f>AC693</f>
        <v>0.0008331016239078197</v>
      </c>
      <c r="AE693" s="38">
        <f>AD693</f>
        <v>0.0008331016239078197</v>
      </c>
      <c r="AF693" s="38">
        <f>AE693</f>
        <v>0.0008331016239078197</v>
      </c>
      <c r="AG693" s="38">
        <f>AF693</f>
        <v>0.0008331016239078197</v>
      </c>
      <c r="AH693" s="38">
        <f>AG693</f>
        <v>0.0008331016239078197</v>
      </c>
      <c r="AI693" s="38">
        <f>AH693</f>
        <v>0.0008331016239078197</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0.0008756206870516113</v>
      </c>
      <c r="Z694" s="38">
        <f>Y694</f>
        <v>0.0008756206870516113</v>
      </c>
      <c r="AA694" s="38">
        <f>Z694</f>
        <v>0.0008756206870516113</v>
      </c>
      <c r="AB694" s="38">
        <f>AA694</f>
        <v>0.0008756206870516113</v>
      </c>
      <c r="AC694" s="38">
        <f>AB694</f>
        <v>0.0008756206870516113</v>
      </c>
      <c r="AD694" s="38">
        <f>AC694</f>
        <v>0.0008756206870516113</v>
      </c>
      <c r="AE694" s="38">
        <f>AD694</f>
        <v>0.0008756206870516113</v>
      </c>
      <c r="AF694" s="38">
        <f>AE694</f>
        <v>0.0008756206870516113</v>
      </c>
      <c r="AG694" s="38">
        <f>AF694</f>
        <v>0.0008756206870516113</v>
      </c>
      <c r="AH694" s="38">
        <f>AG694</f>
        <v>0.0008756206870516113</v>
      </c>
      <c r="AI694" s="38">
        <f>AH694</f>
        <v>0.0008756206870516113</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0.0008432812737369321</v>
      </c>
      <c r="Z695" s="38">
        <f>Y695</f>
        <v>0.0008432812737369321</v>
      </c>
      <c r="AA695" s="38">
        <f>Z695</f>
        <v>0.0008432812737369321</v>
      </c>
      <c r="AB695" s="38">
        <f>AA695</f>
        <v>0.0008432812737369321</v>
      </c>
      <c r="AC695" s="38">
        <f>AB695</f>
        <v>0.0008432812737369321</v>
      </c>
      <c r="AD695" s="38">
        <f>AC695</f>
        <v>0.0008432812737369321</v>
      </c>
      <c r="AE695" s="38">
        <f>AD695</f>
        <v>0.0008432812737369321</v>
      </c>
      <c r="AF695" s="38">
        <f>AE695</f>
        <v>0.0008432812737369321</v>
      </c>
      <c r="AG695" s="38">
        <f>AF695</f>
        <v>0.0008432812737369321</v>
      </c>
      <c r="AH695" s="38">
        <f>AG695</f>
        <v>0.0008432812737369321</v>
      </c>
      <c r="AI695" s="38">
        <f>AH695</f>
        <v>0.0008432812737369321</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0.0010735200368662103</v>
      </c>
      <c r="Z696" s="38">
        <f>Y696</f>
        <v>0.0010735200368662103</v>
      </c>
      <c r="AA696" s="38">
        <f>Z696</f>
        <v>0.0010735200368662103</v>
      </c>
      <c r="AB696" s="38">
        <f>AA696</f>
        <v>0.0010735200368662103</v>
      </c>
      <c r="AC696" s="38">
        <f>AB696</f>
        <v>0.0010735200368662103</v>
      </c>
      <c r="AD696" s="38">
        <f>AC696</f>
        <v>0.0010735200368662103</v>
      </c>
      <c r="AE696" s="38">
        <f>AD696</f>
        <v>0.0010735200368662103</v>
      </c>
      <c r="AF696" s="38">
        <f>AE696</f>
        <v>0.0010735200368662103</v>
      </c>
      <c r="AG696" s="38">
        <f>AF696</f>
        <v>0.0010735200368662103</v>
      </c>
      <c r="AH696" s="38">
        <f>AG696</f>
        <v>0.0010735200368662103</v>
      </c>
      <c r="AI696" s="38">
        <f>AH696</f>
        <v>0.0010735200368662103</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0.001045916564350337</v>
      </c>
      <c r="Z697" s="38">
        <f>Y697</f>
        <v>0.001045916564350337</v>
      </c>
      <c r="AA697" s="38">
        <f>Z697</f>
        <v>0.001045916564350337</v>
      </c>
      <c r="AB697" s="38">
        <f>AA697</f>
        <v>0.001045916564350337</v>
      </c>
      <c r="AC697" s="38">
        <f>AB697</f>
        <v>0.001045916564350337</v>
      </c>
      <c r="AD697" s="38">
        <f>AC697</f>
        <v>0.001045916564350337</v>
      </c>
      <c r="AE697" s="38">
        <f>AD697</f>
        <v>0.001045916564350337</v>
      </c>
      <c r="AF697" s="38">
        <f>AE697</f>
        <v>0.001045916564350337</v>
      </c>
      <c r="AG697" s="38">
        <f>AF697</f>
        <v>0.001045916564350337</v>
      </c>
      <c r="AH697" s="38">
        <f>AG697</f>
        <v>0.001045916564350337</v>
      </c>
      <c r="AI697" s="38">
        <f>AH697</f>
        <v>0.001045916564350337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0.0015616190060591087</v>
      </c>
      <c r="Z698" s="38">
        <f>Y698</f>
        <v>0.0015616190060591087</v>
      </c>
      <c r="AA698" s="38">
        <f>Z698</f>
        <v>0.0015616190060591087</v>
      </c>
      <c r="AB698" s="38">
        <f>AA698</f>
        <v>0.0015616190060591087</v>
      </c>
      <c r="AC698" s="38">
        <f>AB698</f>
        <v>0.0015616190060591087</v>
      </c>
      <c r="AD698" s="38">
        <f>AC698</f>
        <v>0.0015616190060591087</v>
      </c>
      <c r="AE698" s="38">
        <f>AD698</f>
        <v>0.0015616190060591087</v>
      </c>
      <c r="AF698" s="38">
        <f>AE698</f>
        <v>0.0015616190060591087</v>
      </c>
      <c r="AG698" s="38">
        <f>AF698</f>
        <v>0.0015616190060591087</v>
      </c>
      <c r="AH698" s="38">
        <f>AG698</f>
        <v>0.0015616190060591087</v>
      </c>
      <c r="AI698" s="38">
        <f>AH698</f>
        <v>0.0015616190060591087</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0.0021658474475274173</v>
      </c>
      <c r="Z699" s="38">
        <f>Y699</f>
        <v>0.0021658474475274173</v>
      </c>
      <c r="AA699" s="38">
        <f>Z699</f>
        <v>0.0021658474475274173</v>
      </c>
      <c r="AB699" s="38">
        <f>AA699</f>
        <v>0.0021658474475274173</v>
      </c>
      <c r="AC699" s="38">
        <f>AB699</f>
        <v>0.0021658474475274173</v>
      </c>
      <c r="AD699" s="38">
        <f>AC699</f>
        <v>0.0021658474475274173</v>
      </c>
      <c r="AE699" s="38">
        <f>AD699</f>
        <v>0.0021658474475274173</v>
      </c>
      <c r="AF699" s="38">
        <f>AE699</f>
        <v>0.0021658474475274173</v>
      </c>
      <c r="AG699" s="38">
        <f>AF699</f>
        <v>0.0021658474475274173</v>
      </c>
      <c r="AH699" s="38">
        <f>AG699</f>
        <v>0.0021658474475274173</v>
      </c>
      <c r="AI699" s="38">
        <f>AH699</f>
        <v>0.0021658474475274173</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0.006669003426948593</v>
      </c>
      <c r="Z700" s="38">
        <f>Y700</f>
        <v>0.006669003426948593</v>
      </c>
      <c r="AA700" s="38">
        <f>Z700</f>
        <v>0.006669003426948593</v>
      </c>
      <c r="AB700" s="38">
        <f>AA700</f>
        <v>0.006669003426948593</v>
      </c>
      <c r="AC700" s="38">
        <f>AB700</f>
        <v>0.006669003426948593</v>
      </c>
      <c r="AD700" s="38">
        <f>AC700</f>
        <v>0.006669003426948593</v>
      </c>
      <c r="AE700" s="38">
        <f>AD700</f>
        <v>0.006669003426948593</v>
      </c>
      <c r="AF700" s="38">
        <f>AE700</f>
        <v>0.006669003426948593</v>
      </c>
      <c r="AG700" s="38">
        <f>AF700</f>
        <v>0.006669003426948593</v>
      </c>
      <c r="AH700" s="38">
        <f>AG700</f>
        <v>0.006669003426948593</v>
      </c>
      <c r="AI700" s="38">
        <f>AH700</f>
        <v>0.006669003426948593</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0.0025298867807612585</v>
      </c>
      <c r="Z701" s="38">
        <f>Y701</f>
        <v>0.0025298867807612585</v>
      </c>
      <c r="AA701" s="38">
        <f>Z701</f>
        <v>0.0025298867807612585</v>
      </c>
      <c r="AB701" s="38">
        <f>AA701</f>
        <v>0.0025298867807612585</v>
      </c>
      <c r="AC701" s="38">
        <f>AB701</f>
        <v>0.0025298867807612585</v>
      </c>
      <c r="AD701" s="38">
        <f>AC701</f>
        <v>0.0025298867807612585</v>
      </c>
      <c r="AE701" s="38">
        <f>AD701</f>
        <v>0.0025298867807612585</v>
      </c>
      <c r="AF701" s="38">
        <f>AE701</f>
        <v>0.0025298867807612585</v>
      </c>
      <c r="AG701" s="38">
        <f>AF701</f>
        <v>0.0025298867807612585</v>
      </c>
      <c r="AH701" s="38">
        <f>AG701</f>
        <v>0.0025298867807612585</v>
      </c>
      <c r="AI701" s="38">
        <f>AH701</f>
        <v>0.0025298867807612585</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0.0007645757621477592</v>
      </c>
      <c r="Z704" s="38">
        <f>Y704</f>
        <v>0.0007645757621477592</v>
      </c>
      <c r="AA704" s="38">
        <f>Z704</f>
        <v>0.0007645757621477592</v>
      </c>
      <c r="AB704" s="38">
        <f>AA704</f>
        <v>0.0007645757621477592</v>
      </c>
      <c r="AC704" s="38">
        <f>AB704</f>
        <v>0.0007645757621477592</v>
      </c>
      <c r="AD704" s="38">
        <f>AC704</f>
        <v>0.0007645757621477592</v>
      </c>
      <c r="AE704" s="38">
        <f>AD704</f>
        <v>0.0007645757621477592</v>
      </c>
      <c r="AF704" s="38">
        <f>AE704</f>
        <v>0.0007645757621477592</v>
      </c>
      <c r="AG704" s="38">
        <f>AF704</f>
        <v>0.0007645757621477592</v>
      </c>
      <c r="AH704" s="38">
        <f>AG704</f>
        <v>0.0007645757621477592</v>
      </c>
      <c r="AI704" s="38">
        <f>AH704</f>
        <v>0.0007645757621477592</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0.007533819297724958</v>
      </c>
      <c r="Z705" s="38">
        <f>Y705</f>
        <v>0.007533819297724958</v>
      </c>
      <c r="AA705" s="38">
        <f>Z705</f>
        <v>0.007533819297724958</v>
      </c>
      <c r="AB705" s="38">
        <f>AA705</f>
        <v>0.007533819297724958</v>
      </c>
      <c r="AC705" s="38">
        <f>AB705</f>
        <v>0.007533819297724958</v>
      </c>
      <c r="AD705" s="38">
        <f>AC705</f>
        <v>0.007533819297724958</v>
      </c>
      <c r="AE705" s="38">
        <f>AD705</f>
        <v>0.007533819297724958</v>
      </c>
      <c r="AF705" s="38">
        <f>AE705</f>
        <v>0.007533819297724958</v>
      </c>
      <c r="AG705" s="38">
        <f>AF705</f>
        <v>0.007533819297724958</v>
      </c>
      <c r="AH705" s="38">
        <f>AG705</f>
        <v>0.007533819297724958</v>
      </c>
      <c r="AI705" s="38">
        <f>AH705</f>
        <v>0.007533819297724958</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0.0006453934082410002</v>
      </c>
      <c r="Z706" s="38">
        <f>Y706</f>
        <v>0.0006453934082410002</v>
      </c>
      <c r="AA706" s="38">
        <f>Z706</f>
        <v>0.0006453934082410002</v>
      </c>
      <c r="AB706" s="38">
        <f>AA706</f>
        <v>0.0006453934082410002</v>
      </c>
      <c r="AC706" s="38">
        <f>AB706</f>
        <v>0.0006453934082410002</v>
      </c>
      <c r="AD706" s="38">
        <f>AC706</f>
        <v>0.0006453934082410002</v>
      </c>
      <c r="AE706" s="38">
        <f>AD706</f>
        <v>0.0006453934082410002</v>
      </c>
      <c r="AF706" s="38">
        <f>AE706</f>
        <v>0.0006453934082410002</v>
      </c>
      <c r="AG706" s="38">
        <f>AF706</f>
        <v>0.0006453934082410002</v>
      </c>
      <c r="AH706" s="38">
        <f>AG706</f>
        <v>0.0006453934082410002</v>
      </c>
      <c r="AI706" s="38">
        <f>AH706</f>
        <v>0.0006453934082410002</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0.002203938616931878</v>
      </c>
      <c r="Z707" s="38">
        <f>Y707</f>
        <v>0.002203938616931878</v>
      </c>
      <c r="AA707" s="38">
        <f>Z707</f>
        <v>0.002203938616931878</v>
      </c>
      <c r="AB707" s="38">
        <f>AA707</f>
        <v>0.002203938616931878</v>
      </c>
      <c r="AC707" s="38">
        <f>AB707</f>
        <v>0.002203938616931878</v>
      </c>
      <c r="AD707" s="38">
        <f>AC707</f>
        <v>0.002203938616931878</v>
      </c>
      <c r="AE707" s="38">
        <f>AD707</f>
        <v>0.002203938616931878</v>
      </c>
      <c r="AF707" s="38">
        <f>AE707</f>
        <v>0.002203938616931878</v>
      </c>
      <c r="AG707" s="38">
        <f>AF707</f>
        <v>0.002203938616931878</v>
      </c>
      <c r="AH707" s="38">
        <f>AG707</f>
        <v>0.002203938616931878</v>
      </c>
      <c r="AI707" s="38">
        <f>AH707</f>
        <v>0.002203938616931878</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0.0013551359995556478</v>
      </c>
      <c r="Z708" s="38">
        <f>Y708</f>
        <v>0.0013551359995556478</v>
      </c>
      <c r="AA708" s="38">
        <f>Z708</f>
        <v>0.0013551359995556478</v>
      </c>
      <c r="AB708" s="38">
        <f>AA708</f>
        <v>0.0013551359995556478</v>
      </c>
      <c r="AC708" s="38">
        <f>AB708</f>
        <v>0.0013551359995556478</v>
      </c>
      <c r="AD708" s="38">
        <f>AC708</f>
        <v>0.0013551359995556478</v>
      </c>
      <c r="AE708" s="38">
        <f>AD708</f>
        <v>0.0013551359995556478</v>
      </c>
      <c r="AF708" s="38">
        <f>AE708</f>
        <v>0.0013551359995556478</v>
      </c>
      <c r="AG708" s="38">
        <f>AF708</f>
        <v>0.0013551359995556478</v>
      </c>
      <c r="AH708" s="38">
        <f>AG708</f>
        <v>0.0013551359995556478</v>
      </c>
      <c r="AI708" s="38">
        <f>AH708</f>
        <v>0.0013551359995556478</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0.006928790105011151</v>
      </c>
      <c r="Z709" s="38">
        <f>Y709</f>
        <v>0.006928790105011151</v>
      </c>
      <c r="AA709" s="38">
        <f>Z709</f>
        <v>0.006928790105011151</v>
      </c>
      <c r="AB709" s="38">
        <f>AA709</f>
        <v>0.006928790105011151</v>
      </c>
      <c r="AC709" s="38">
        <f>AB709</f>
        <v>0.006928790105011151</v>
      </c>
      <c r="AD709" s="38">
        <f>AC709</f>
        <v>0.006928790105011151</v>
      </c>
      <c r="AE709" s="38">
        <f>AD709</f>
        <v>0.006928790105011151</v>
      </c>
      <c r="AF709" s="38">
        <f>AE709</f>
        <v>0.006928790105011151</v>
      </c>
      <c r="AG709" s="38">
        <f>AF709</f>
        <v>0.006928790105011151</v>
      </c>
      <c r="AH709" s="38">
        <f>AG709</f>
        <v>0.006928790105011151</v>
      </c>
      <c r="AI709" s="38">
        <f>AH709</f>
        <v>0.006928790105011151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0.0004259004335551858</v>
      </c>
      <c r="Z710" s="38">
        <f>Y710</f>
        <v>0.0004259004335551858</v>
      </c>
      <c r="AA710" s="38">
        <f>Z710</f>
        <v>0.0004259004335551858</v>
      </c>
      <c r="AB710" s="38">
        <f>AA710</f>
        <v>0.0004259004335551858</v>
      </c>
      <c r="AC710" s="38">
        <f>AB710</f>
        <v>0.0004259004335551858</v>
      </c>
      <c r="AD710" s="38">
        <f>AC710</f>
        <v>0.0004259004335551858</v>
      </c>
      <c r="AE710" s="38">
        <f>AD710</f>
        <v>0.0004259004335551858</v>
      </c>
      <c r="AF710" s="38">
        <f>AE710</f>
        <v>0.0004259004335551858</v>
      </c>
      <c r="AG710" s="38">
        <f>AF710</f>
        <v>0.0004259004335551858</v>
      </c>
      <c r="AH710" s="38">
        <f>AG710</f>
        <v>0.0004259004335551858</v>
      </c>
      <c r="AI710" s="38">
        <f>AH710</f>
        <v>0.0004259004335551858</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0.00035142238252946795</v>
      </c>
      <c r="Z711" s="38">
        <f>Y711</f>
        <v>0.00035142238252946795</v>
      </c>
      <c r="AA711" s="38">
        <f>Z711</f>
        <v>0.00035142238252946795</v>
      </c>
      <c r="AB711" s="38">
        <f>AA711</f>
        <v>0.00035142238252946795</v>
      </c>
      <c r="AC711" s="38">
        <f>AB711</f>
        <v>0.00035142238252946795</v>
      </c>
      <c r="AD711" s="38">
        <f>AC711</f>
        <v>0.00035142238252946795</v>
      </c>
      <c r="AE711" s="38">
        <f>AD711</f>
        <v>0.00035142238252946795</v>
      </c>
      <c r="AF711" s="38">
        <f>AE711</f>
        <v>0.00035142238252946795</v>
      </c>
      <c r="AG711" s="38">
        <f>AF711</f>
        <v>0.00035142238252946795</v>
      </c>
      <c r="AH711" s="38">
        <f>AG711</f>
        <v>0.00035142238252946795</v>
      </c>
      <c r="AI711" s="38">
        <f>AH711</f>
        <v>0.00035142238252946795</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0.0019632445992351076</v>
      </c>
      <c r="Z712" s="38">
        <f>Y712</f>
        <v>0.0019632445992351076</v>
      </c>
      <c r="AA712" s="38">
        <f>Z712</f>
        <v>0.0019632445992351076</v>
      </c>
      <c r="AB712" s="38">
        <f>AA712</f>
        <v>0.0019632445992351076</v>
      </c>
      <c r="AC712" s="38">
        <f>AB712</f>
        <v>0.0019632445992351076</v>
      </c>
      <c r="AD712" s="38">
        <f>AC712</f>
        <v>0.0019632445992351076</v>
      </c>
      <c r="AE712" s="38">
        <f>AD712</f>
        <v>0.0019632445992351076</v>
      </c>
      <c r="AF712" s="38">
        <f>AE712</f>
        <v>0.0019632445992351076</v>
      </c>
      <c r="AG712" s="38">
        <f>AF712</f>
        <v>0.0019632445992351076</v>
      </c>
      <c r="AH712" s="38">
        <f>AG712</f>
        <v>0.0019632445992351076</v>
      </c>
      <c r="AI712" s="38">
        <f>AH712</f>
        <v>0.0019632445992351076</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0.001101269961438113</v>
      </c>
      <c r="Z714" s="38">
        <f>Y714</f>
        <v>0.001101269961438113</v>
      </c>
      <c r="AA714" s="38">
        <f>Z714</f>
        <v>0.001101269961438113</v>
      </c>
      <c r="AB714" s="38">
        <f>AA714</f>
        <v>0.001101269961438113</v>
      </c>
      <c r="AC714" s="38">
        <f>AB714</f>
        <v>0.001101269961438113</v>
      </c>
      <c r="AD714" s="38">
        <f>AC714</f>
        <v>0.001101269961438113</v>
      </c>
      <c r="AE714" s="38">
        <f>AD714</f>
        <v>0.001101269961438113</v>
      </c>
      <c r="AF714" s="38">
        <f>AE714</f>
        <v>0.001101269961438113</v>
      </c>
      <c r="AG714" s="38">
        <f>AF714</f>
        <v>0.001101269961438113</v>
      </c>
      <c r="AH714" s="38">
        <f>AG714</f>
        <v>0.001101269961438113</v>
      </c>
      <c r="AI714" s="38">
        <f>AH714</f>
        <v>0.001101269961438113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0.00014276654346997888</v>
      </c>
      <c r="Z715" s="38">
        <f>Y715</f>
        <v>0.00014276654346997888</v>
      </c>
      <c r="AA715" s="38">
        <f>Z715</f>
        <v>0.00014276654346997888</v>
      </c>
      <c r="AB715" s="38">
        <f>AA715</f>
        <v>0.00014276654346997888</v>
      </c>
      <c r="AC715" s="38">
        <f>AB715</f>
        <v>0.00014276654346997888</v>
      </c>
      <c r="AD715" s="38">
        <f>AC715</f>
        <v>0.00014276654346997888</v>
      </c>
      <c r="AE715" s="38">
        <f>AD715</f>
        <v>0.00014276654346997888</v>
      </c>
      <c r="AF715" s="38">
        <f>AE715</f>
        <v>0.00014276654346997888</v>
      </c>
      <c r="AG715" s="38">
        <f>AF715</f>
        <v>0.00014276654346997888</v>
      </c>
      <c r="AH715" s="38">
        <f>AG715</f>
        <v>0.00014276654346997888</v>
      </c>
      <c r="AI715" s="38">
        <f>AH715</f>
        <v>0.00014276654346997888</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0.0010212791172932486</v>
      </c>
      <c r="Z716" s="38">
        <f>Y716</f>
        <v>0.0010212791172932486</v>
      </c>
      <c r="AA716" s="38">
        <f>Z716</f>
        <v>0.0010212791172932486</v>
      </c>
      <c r="AB716" s="38">
        <f>AA716</f>
        <v>0.0010212791172932486</v>
      </c>
      <c r="AC716" s="38">
        <f>AB716</f>
        <v>0.0010212791172932486</v>
      </c>
      <c r="AD716" s="38">
        <f>AC716</f>
        <v>0.0010212791172932486</v>
      </c>
      <c r="AE716" s="38">
        <f>AD716</f>
        <v>0.0010212791172932486</v>
      </c>
      <c r="AF716" s="38">
        <f>AE716</f>
        <v>0.0010212791172932486</v>
      </c>
      <c r="AG716" s="38">
        <f>AF716</f>
        <v>0.0010212791172932486</v>
      </c>
      <c r="AH716" s="38">
        <f>AG716</f>
        <v>0.0010212791172932486</v>
      </c>
      <c r="AI716" s="38">
        <f>AH716</f>
        <v>0.0010212791172932486</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0.0023603950351929748</v>
      </c>
      <c r="Z717" s="38">
        <f>Y717</f>
        <v>0.0023603950351929748</v>
      </c>
      <c r="AA717" s="38">
        <f>Z717</f>
        <v>0.0023603950351929748</v>
      </c>
      <c r="AB717" s="38">
        <f>AA717</f>
        <v>0.0023603950351929748</v>
      </c>
      <c r="AC717" s="38">
        <f>AB717</f>
        <v>0.0023603950351929748</v>
      </c>
      <c r="AD717" s="38">
        <f>AC717</f>
        <v>0.0023603950351929748</v>
      </c>
      <c r="AE717" s="38">
        <f>AD717</f>
        <v>0.0023603950351929748</v>
      </c>
      <c r="AF717" s="38">
        <f>AE717</f>
        <v>0.0023603950351929748</v>
      </c>
      <c r="AG717" s="38">
        <f>AF717</f>
        <v>0.0023603950351929748</v>
      </c>
      <c r="AH717" s="38">
        <f>AG717</f>
        <v>0.0023603950351929748</v>
      </c>
      <c r="AI717" s="38">
        <f>AH717</f>
        <v>0.0023603950351929748</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0.0021141285018558068</v>
      </c>
      <c r="Z718" s="38">
        <f>Y718</f>
        <v>0.0021141285018558068</v>
      </c>
      <c r="AA718" s="38">
        <f>Z718</f>
        <v>0.0021141285018558068</v>
      </c>
      <c r="AB718" s="38">
        <f>AA718</f>
        <v>0.0021141285018558068</v>
      </c>
      <c r="AC718" s="38">
        <f>AB718</f>
        <v>0.0021141285018558068</v>
      </c>
      <c r="AD718" s="38">
        <f>AC718</f>
        <v>0.0021141285018558068</v>
      </c>
      <c r="AE718" s="38">
        <f>AD718</f>
        <v>0.0021141285018558068</v>
      </c>
      <c r="AF718" s="38">
        <f>AE718</f>
        <v>0.0021141285018558068</v>
      </c>
      <c r="AG718" s="38">
        <f>AF718</f>
        <v>0.0021141285018558068</v>
      </c>
      <c r="AH718" s="38">
        <f>AG718</f>
        <v>0.0021141285018558068</v>
      </c>
      <c r="AI718" s="38">
        <f>AH718</f>
        <v>0.0021141285018558068</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0.0029914627174303684</v>
      </c>
      <c r="Z720" s="38">
        <f>Y720</f>
        <v>0.0029914627174303684</v>
      </c>
      <c r="AA720" s="38">
        <f>Z720</f>
        <v>0.0029914627174303684</v>
      </c>
      <c r="AB720" s="38">
        <f>AA720</f>
        <v>0.0029914627174303684</v>
      </c>
      <c r="AC720" s="38">
        <f>AB720</f>
        <v>0.0029914627174303684</v>
      </c>
      <c r="AD720" s="38">
        <f>AC720</f>
        <v>0.0029914627174303684</v>
      </c>
      <c r="AE720" s="38">
        <f>AD720</f>
        <v>0.0029914627174303684</v>
      </c>
      <c r="AF720" s="38">
        <f>AE720</f>
        <v>0.0029914627174303684</v>
      </c>
      <c r="AG720" s="38">
        <f>AF720</f>
        <v>0.0029914627174303684</v>
      </c>
      <c r="AH720" s="38">
        <f>AG720</f>
        <v>0.0029914627174303684</v>
      </c>
      <c r="AI720" s="38">
        <f>AH720</f>
        <v>0.0029914627174303684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0.0017116942999596037</v>
      </c>
      <c r="Z721" s="38">
        <f>Y721</f>
        <v>0.0017116942999596037</v>
      </c>
      <c r="AA721" s="38">
        <f>Z721</f>
        <v>0.0017116942999596037</v>
      </c>
      <c r="AB721" s="38">
        <f>AA721</f>
        <v>0.0017116942999596037</v>
      </c>
      <c r="AC721" s="38">
        <f>AB721</f>
        <v>0.0017116942999596037</v>
      </c>
      <c r="AD721" s="38">
        <f>AC721</f>
        <v>0.0017116942999596037</v>
      </c>
      <c r="AE721" s="38">
        <f>AD721</f>
        <v>0.0017116942999596037</v>
      </c>
      <c r="AF721" s="38">
        <f>AE721</f>
        <v>0.0017116942999596037</v>
      </c>
      <c r="AG721" s="38">
        <f>AF721</f>
        <v>0.0017116942999596037</v>
      </c>
      <c r="AH721" s="38">
        <f>AG721</f>
        <v>0.0017116942999596037</v>
      </c>
      <c r="AI721" s="38">
        <f>AH721</f>
        <v>0.0017116942999596037</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0.0010837060372673325</v>
      </c>
      <c r="Z722" s="38">
        <f>Y722</f>
        <v>0.0010837060372673325</v>
      </c>
      <c r="AA722" s="38">
        <f>Z722</f>
        <v>0.0010837060372673325</v>
      </c>
      <c r="AB722" s="38">
        <f>AA722</f>
        <v>0.0010837060372673325</v>
      </c>
      <c r="AC722" s="38">
        <f>AB722</f>
        <v>0.0010837060372673325</v>
      </c>
      <c r="AD722" s="38">
        <f>AC722</f>
        <v>0.0010837060372673325</v>
      </c>
      <c r="AE722" s="38">
        <f>AD722</f>
        <v>0.0010837060372673325</v>
      </c>
      <c r="AF722" s="38">
        <f>AE722</f>
        <v>0.0010837060372673325</v>
      </c>
      <c r="AG722" s="38">
        <f>AF722</f>
        <v>0.0010837060372673325</v>
      </c>
      <c r="AH722" s="38">
        <f>AG722</f>
        <v>0.0010837060372673325</v>
      </c>
      <c r="AI722" s="38">
        <f>AH722</f>
        <v>0.0010837060372673325</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0.001243779128646874</v>
      </c>
      <c r="Z723" s="38">
        <f>Y723</f>
        <v>0.001243779128646874</v>
      </c>
      <c r="AA723" s="38">
        <f>Z723</f>
        <v>0.001243779128646874</v>
      </c>
      <c r="AB723" s="38">
        <f>AA723</f>
        <v>0.001243779128646874</v>
      </c>
      <c r="AC723" s="38">
        <f>AB723</f>
        <v>0.001243779128646874</v>
      </c>
      <c r="AD723" s="38">
        <f>AC723</f>
        <v>0.001243779128646874</v>
      </c>
      <c r="AE723" s="38">
        <f>AD723</f>
        <v>0.001243779128646874</v>
      </c>
      <c r="AF723" s="38">
        <f>AE723</f>
        <v>0.001243779128646874</v>
      </c>
      <c r="AG723" s="38">
        <f>AF723</f>
        <v>0.001243779128646874</v>
      </c>
      <c r="AH723" s="38">
        <f>AG723</f>
        <v>0.001243779128646874</v>
      </c>
      <c r="AI723" s="38">
        <f>AH723</f>
        <v>0.001243779128646874</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0.001217719765046205</v>
      </c>
      <c r="Z724" s="38">
        <f>Y724</f>
        <v>0.001217719765046205</v>
      </c>
      <c r="AA724" s="38">
        <f>Z724</f>
        <v>0.001217719765046205</v>
      </c>
      <c r="AB724" s="38">
        <f>AA724</f>
        <v>0.001217719765046205</v>
      </c>
      <c r="AC724" s="38">
        <f>AB724</f>
        <v>0.001217719765046205</v>
      </c>
      <c r="AD724" s="38">
        <f>AC724</f>
        <v>0.001217719765046205</v>
      </c>
      <c r="AE724" s="38">
        <f>AD724</f>
        <v>0.001217719765046205</v>
      </c>
      <c r="AF724" s="38">
        <f>AE724</f>
        <v>0.001217719765046205</v>
      </c>
      <c r="AG724" s="38">
        <f>AF724</f>
        <v>0.001217719765046205</v>
      </c>
      <c r="AH724" s="38">
        <f>AG724</f>
        <v>0.001217719765046205</v>
      </c>
      <c r="AI724" s="38">
        <f>AH724</f>
        <v>0.001217719765046205</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0.005639113544198023</v>
      </c>
      <c r="Z725" s="38">
        <f>Y725</f>
        <v>0.005639113544198023</v>
      </c>
      <c r="AA725" s="38">
        <f>Z725</f>
        <v>0.005639113544198023</v>
      </c>
      <c r="AB725" s="38">
        <f>AA725</f>
        <v>0.005639113544198023</v>
      </c>
      <c r="AC725" s="38">
        <f>AB725</f>
        <v>0.005639113544198023</v>
      </c>
      <c r="AD725" s="38">
        <f>AC725</f>
        <v>0.005639113544198023</v>
      </c>
      <c r="AE725" s="38">
        <f>AD725</f>
        <v>0.005639113544198023</v>
      </c>
      <c r="AF725" s="38">
        <f>AE725</f>
        <v>0.005639113544198023</v>
      </c>
      <c r="AG725" s="38">
        <f>AF725</f>
        <v>0.005639113544198023</v>
      </c>
      <c r="AH725" s="38">
        <f>AG725</f>
        <v>0.005639113544198023</v>
      </c>
      <c r="AI725" s="38">
        <f>AH725</f>
        <v>0.005639113544198023</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0.00043087128416880095</v>
      </c>
      <c r="Z726" s="38">
        <f>Y726</f>
        <v>0.00043087128416880095</v>
      </c>
      <c r="AA726" s="38">
        <f>Z726</f>
        <v>0.00043087128416880095</v>
      </c>
      <c r="AB726" s="38">
        <f>AA726</f>
        <v>0.00043087128416880095</v>
      </c>
      <c r="AC726" s="38">
        <f>AB726</f>
        <v>0.00043087128416880095</v>
      </c>
      <c r="AD726" s="38">
        <f>AC726</f>
        <v>0.00043087128416880095</v>
      </c>
      <c r="AE726" s="38">
        <f>AD726</f>
        <v>0.00043087128416880095</v>
      </c>
      <c r="AF726" s="38">
        <f>AE726</f>
        <v>0.00043087128416880095</v>
      </c>
      <c r="AG726" s="38">
        <f>AF726</f>
        <v>0.00043087128416880095</v>
      </c>
      <c r="AH726" s="38">
        <f>AG726</f>
        <v>0.00043087128416880095</v>
      </c>
      <c r="AI726" s="38">
        <f>AH726</f>
        <v>0.00043087128416880095</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0.001264022893099197</v>
      </c>
      <c r="Z727" s="38">
        <f>Y727</f>
        <v>0.001264022893099197</v>
      </c>
      <c r="AA727" s="38">
        <f>Z727</f>
        <v>0.001264022893099197</v>
      </c>
      <c r="AB727" s="38">
        <f>AA727</f>
        <v>0.001264022893099197</v>
      </c>
      <c r="AC727" s="38">
        <f>AB727</f>
        <v>0.001264022893099197</v>
      </c>
      <c r="AD727" s="38">
        <f>AC727</f>
        <v>0.001264022893099197</v>
      </c>
      <c r="AE727" s="38">
        <f>AD727</f>
        <v>0.001264022893099197</v>
      </c>
      <c r="AF727" s="38">
        <f>AE727</f>
        <v>0.001264022893099197</v>
      </c>
      <c r="AG727" s="38">
        <f>AF727</f>
        <v>0.001264022893099197</v>
      </c>
      <c r="AH727" s="38">
        <f>AG727</f>
        <v>0.001264022893099197</v>
      </c>
      <c r="AI727" s="38">
        <f>AH727</f>
        <v>0.001264022893099197</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0.0018121672937185794</v>
      </c>
      <c r="Z728" s="38">
        <f>Y728</f>
        <v>0.0018121672937185794</v>
      </c>
      <c r="AA728" s="38">
        <f>Z728</f>
        <v>0.0018121672937185794</v>
      </c>
      <c r="AB728" s="38">
        <f>AA728</f>
        <v>0.0018121672937185794</v>
      </c>
      <c r="AC728" s="38">
        <f>AB728</f>
        <v>0.0018121672937185794</v>
      </c>
      <c r="AD728" s="38">
        <f>AC728</f>
        <v>0.0018121672937185794</v>
      </c>
      <c r="AE728" s="38">
        <f>AD728</f>
        <v>0.0018121672937185794</v>
      </c>
      <c r="AF728" s="38">
        <f>AE728</f>
        <v>0.0018121672937185794</v>
      </c>
      <c r="AG728" s="38">
        <f>AF728</f>
        <v>0.0018121672937185794</v>
      </c>
      <c r="AH728" s="38">
        <f>AG728</f>
        <v>0.0018121672937185794</v>
      </c>
      <c r="AI728" s="38">
        <f>AH728</f>
        <v>0.0018121672937185794</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0.0005942590034649164</v>
      </c>
      <c r="Z729" s="38">
        <f>Y729</f>
        <v>0.0005942590034649164</v>
      </c>
      <c r="AA729" s="38">
        <f>Z729</f>
        <v>0.0005942590034649164</v>
      </c>
      <c r="AB729" s="38">
        <f>AA729</f>
        <v>0.0005942590034649164</v>
      </c>
      <c r="AC729" s="38">
        <f>AB729</f>
        <v>0.0005942590034649164</v>
      </c>
      <c r="AD729" s="38">
        <f>AC729</f>
        <v>0.0005942590034649164</v>
      </c>
      <c r="AE729" s="38">
        <f>AD729</f>
        <v>0.0005942590034649164</v>
      </c>
      <c r="AF729" s="38">
        <f>AE729</f>
        <v>0.0005942590034649164</v>
      </c>
      <c r="AG729" s="38">
        <f>AF729</f>
        <v>0.0005942590034649164</v>
      </c>
      <c r="AH729" s="38">
        <f>AG729</f>
        <v>0.0005942590034649164</v>
      </c>
      <c r="AI729" s="38">
        <f>AH729</f>
        <v>0.0005942590034649164</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0.002005585626146568</v>
      </c>
      <c r="Z730" s="38">
        <f>Y730</f>
        <v>0.002005585626146568</v>
      </c>
      <c r="AA730" s="38">
        <f>Z730</f>
        <v>0.002005585626146568</v>
      </c>
      <c r="AB730" s="38">
        <f>AA730</f>
        <v>0.002005585626146568</v>
      </c>
      <c r="AC730" s="38">
        <f>AB730</f>
        <v>0.002005585626146568</v>
      </c>
      <c r="AD730" s="38">
        <f>AC730</f>
        <v>0.002005585626146568</v>
      </c>
      <c r="AE730" s="38">
        <f>AD730</f>
        <v>0.002005585626146568</v>
      </c>
      <c r="AF730" s="38">
        <f>AE730</f>
        <v>0.002005585626146568</v>
      </c>
      <c r="AG730" s="38">
        <f>AF730</f>
        <v>0.002005585626146568</v>
      </c>
      <c r="AH730" s="38">
        <f>AG730</f>
        <v>0.002005585626146568</v>
      </c>
      <c r="AI730" s="38">
        <f>AH730</f>
        <v>0.002005585626146568</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0.0041046532004021</v>
      </c>
      <c r="Z731" s="38">
        <f>Y731</f>
        <v>0.0041046532004021</v>
      </c>
      <c r="AA731" s="38">
        <f>Z731</f>
        <v>0.0041046532004021</v>
      </c>
      <c r="AB731" s="38">
        <f>AA731</f>
        <v>0.0041046532004021</v>
      </c>
      <c r="AC731" s="38">
        <f>AB731</f>
        <v>0.0041046532004021</v>
      </c>
      <c r="AD731" s="38">
        <f>AC731</f>
        <v>0.0041046532004021</v>
      </c>
      <c r="AE731" s="38">
        <f>AD731</f>
        <v>0.0041046532004021</v>
      </c>
      <c r="AF731" s="38">
        <f>AE731</f>
        <v>0.0041046532004021</v>
      </c>
      <c r="AG731" s="38">
        <f>AF731</f>
        <v>0.0041046532004021</v>
      </c>
      <c r="AH731" s="38">
        <f>AG731</f>
        <v>0.0041046532004021</v>
      </c>
      <c r="AI731" s="38">
        <f>AH731</f>
        <v>0.0041046532004021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0.0019892939204200046</v>
      </c>
      <c r="Z733" s="38">
        <f>Y733</f>
        <v>0.0019892939204200046</v>
      </c>
      <c r="AA733" s="38">
        <f>Z733</f>
        <v>0.0019892939204200046</v>
      </c>
      <c r="AB733" s="38">
        <f>AA733</f>
        <v>0.0019892939204200046</v>
      </c>
      <c r="AC733" s="38">
        <f>AB733</f>
        <v>0.0019892939204200046</v>
      </c>
      <c r="AD733" s="38">
        <f>AC733</f>
        <v>0.0019892939204200046</v>
      </c>
      <c r="AE733" s="38">
        <f>AD733</f>
        <v>0.0019892939204200046</v>
      </c>
      <c r="AF733" s="38">
        <f>AE733</f>
        <v>0.0019892939204200046</v>
      </c>
      <c r="AG733" s="38">
        <f>AF733</f>
        <v>0.0019892939204200046</v>
      </c>
      <c r="AH733" s="38">
        <f>AG733</f>
        <v>0.0019892939204200046</v>
      </c>
      <c r="AI733" s="38">
        <f>AH733</f>
        <v>0.0019892939204200046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0.0011903268389929812</v>
      </c>
      <c r="Z734" s="38">
        <f>Y734</f>
        <v>0.0011903268389929812</v>
      </c>
      <c r="AA734" s="38">
        <f>Z734</f>
        <v>0.0011903268389929812</v>
      </c>
      <c r="AB734" s="38">
        <f>AA734</f>
        <v>0.0011903268389929812</v>
      </c>
      <c r="AC734" s="38">
        <f>AB734</f>
        <v>0.0011903268389929812</v>
      </c>
      <c r="AD734" s="38">
        <f>AC734</f>
        <v>0.0011903268389929812</v>
      </c>
      <c r="AE734" s="38">
        <f>AD734</f>
        <v>0.0011903268389929812</v>
      </c>
      <c r="AF734" s="38">
        <f>AE734</f>
        <v>0.0011903268389929812</v>
      </c>
      <c r="AG734" s="38">
        <f>AF734</f>
        <v>0.0011903268389929812</v>
      </c>
      <c r="AH734" s="38">
        <f>AG734</f>
        <v>0.0011903268389929812</v>
      </c>
      <c r="AI734" s="38">
        <f>AH734</f>
        <v>0.0011903268389929812</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0.0007009047266365601</v>
      </c>
      <c r="Z735" s="38">
        <f>Y735</f>
        <v>0.0007009047266365601</v>
      </c>
      <c r="AA735" s="38">
        <f>Z735</f>
        <v>0.0007009047266365601</v>
      </c>
      <c r="AB735" s="38">
        <f>AA735</f>
        <v>0.0007009047266365601</v>
      </c>
      <c r="AC735" s="38">
        <f>AB735</f>
        <v>0.0007009047266365601</v>
      </c>
      <c r="AD735" s="38">
        <f>AC735</f>
        <v>0.0007009047266365601</v>
      </c>
      <c r="AE735" s="38">
        <f>AD735</f>
        <v>0.0007009047266365601</v>
      </c>
      <c r="AF735" s="38">
        <f>AE735</f>
        <v>0.0007009047266365601</v>
      </c>
      <c r="AG735" s="38">
        <f>AF735</f>
        <v>0.0007009047266365601</v>
      </c>
      <c r="AH735" s="38">
        <f>AG735</f>
        <v>0.0007009047266365601</v>
      </c>
      <c r="AI735" s="38">
        <f>AH735</f>
        <v>0.0007009047266365601</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0.00042970838598792603</v>
      </c>
      <c r="Z736" s="38">
        <f>Y736</f>
        <v>0.00042970838598792603</v>
      </c>
      <c r="AA736" s="38">
        <f>Z736</f>
        <v>0.00042970838598792603</v>
      </c>
      <c r="AB736" s="38">
        <f>AA736</f>
        <v>0.00042970838598792603</v>
      </c>
      <c r="AC736" s="38">
        <f>AB736</f>
        <v>0.00042970838598792603</v>
      </c>
      <c r="AD736" s="38">
        <f>AC736</f>
        <v>0.00042970838598792603</v>
      </c>
      <c r="AE736" s="38">
        <f>AD736</f>
        <v>0.00042970838598792603</v>
      </c>
      <c r="AF736" s="38">
        <f>AE736</f>
        <v>0.00042970838598792603</v>
      </c>
      <c r="AG736" s="38">
        <f>AF736</f>
        <v>0.00042970838598792603</v>
      </c>
      <c r="AH736" s="38">
        <f>AG736</f>
        <v>0.00042970838598792603</v>
      </c>
      <c r="AI736" s="38">
        <f>AH736</f>
        <v>0.00042970838598792603</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0.001671916248603954</v>
      </c>
      <c r="Z737" s="38">
        <f>Y737</f>
        <v>0.001671916248603954</v>
      </c>
      <c r="AA737" s="38">
        <f>Z737</f>
        <v>0.001671916248603954</v>
      </c>
      <c r="AB737" s="38">
        <f>AA737</f>
        <v>0.001671916248603954</v>
      </c>
      <c r="AC737" s="38">
        <f>AB737</f>
        <v>0.001671916248603954</v>
      </c>
      <c r="AD737" s="38">
        <f>AC737</f>
        <v>0.001671916248603954</v>
      </c>
      <c r="AE737" s="38">
        <f>AD737</f>
        <v>0.001671916248603954</v>
      </c>
      <c r="AF737" s="38">
        <f>AE737</f>
        <v>0.001671916248603954</v>
      </c>
      <c r="AG737" s="38">
        <f>AF737</f>
        <v>0.001671916248603954</v>
      </c>
      <c r="AH737" s="38">
        <f>AG737</f>
        <v>0.001671916248603954</v>
      </c>
      <c r="AI737" s="38">
        <f>AH737</f>
        <v>0.001671916248603954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0.00036010150631770146</v>
      </c>
      <c r="Z738" s="38">
        <f>Y738</f>
        <v>0.00036010150631770146</v>
      </c>
      <c r="AA738" s="38">
        <f>Z738</f>
        <v>0.00036010150631770146</v>
      </c>
      <c r="AB738" s="38">
        <f>AA738</f>
        <v>0.00036010150631770146</v>
      </c>
      <c r="AC738" s="38">
        <f>AB738</f>
        <v>0.00036010150631770146</v>
      </c>
      <c r="AD738" s="38">
        <f>AC738</f>
        <v>0.00036010150631770146</v>
      </c>
      <c r="AE738" s="38">
        <f>AD738</f>
        <v>0.00036010150631770146</v>
      </c>
      <c r="AF738" s="38">
        <f>AE738</f>
        <v>0.00036010150631770146</v>
      </c>
      <c r="AG738" s="38">
        <f>AF738</f>
        <v>0.00036010150631770146</v>
      </c>
      <c r="AH738" s="38">
        <f>AG738</f>
        <v>0.00036010150631770146</v>
      </c>
      <c r="AI738" s="38">
        <f>AH738</f>
        <v>0.00036010150631770146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0.0024017636562173985</v>
      </c>
      <c r="Z740" s="38">
        <f>Y740</f>
        <v>0.0024017636562173985</v>
      </c>
      <c r="AA740" s="38">
        <f>Z740</f>
        <v>0.0024017636562173985</v>
      </c>
      <c r="AB740" s="38">
        <f>AA740</f>
        <v>0.0024017636562173985</v>
      </c>
      <c r="AC740" s="38">
        <f>AB740</f>
        <v>0.0024017636562173985</v>
      </c>
      <c r="AD740" s="38">
        <f>AC740</f>
        <v>0.0024017636562173985</v>
      </c>
      <c r="AE740" s="38">
        <f>AD740</f>
        <v>0.0024017636562173985</v>
      </c>
      <c r="AF740" s="38">
        <f>AE740</f>
        <v>0.0024017636562173985</v>
      </c>
      <c r="AG740" s="38">
        <f>AF740</f>
        <v>0.0024017636562173985</v>
      </c>
      <c r="AH740" s="38">
        <f>AG740</f>
        <v>0.0024017636562173985</v>
      </c>
      <c r="AI740" s="38">
        <f>AH740</f>
        <v>0.0024017636562173985</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0.005605508179595983</v>
      </c>
      <c r="Z741" s="38">
        <f>Y741</f>
        <v>0.005605508179595983</v>
      </c>
      <c r="AA741" s="38">
        <f>Z741</f>
        <v>0.005605508179595983</v>
      </c>
      <c r="AB741" s="38">
        <f>AA741</f>
        <v>0.005605508179595983</v>
      </c>
      <c r="AC741" s="38">
        <f>AB741</f>
        <v>0.005605508179595983</v>
      </c>
      <c r="AD741" s="38">
        <f>AC741</f>
        <v>0.005605508179595983</v>
      </c>
      <c r="AE741" s="38">
        <f>AD741</f>
        <v>0.005605508179595983</v>
      </c>
      <c r="AF741" s="38">
        <f>AE741</f>
        <v>0.005605508179595983</v>
      </c>
      <c r="AG741" s="38">
        <f>AF741</f>
        <v>0.005605508179595983</v>
      </c>
      <c r="AH741" s="38">
        <f>AG741</f>
        <v>0.005605508179595983</v>
      </c>
      <c r="AI741" s="38">
        <f>AH741</f>
        <v>0.005605508179595983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0.00021913087557903213</v>
      </c>
      <c r="Z742" s="38">
        <f>Y742</f>
        <v>0.00021913087557903213</v>
      </c>
      <c r="AA742" s="38">
        <f>Z742</f>
        <v>0.00021913087557903213</v>
      </c>
      <c r="AB742" s="38">
        <f>AA742</f>
        <v>0.00021913087557903213</v>
      </c>
      <c r="AC742" s="38">
        <f>AB742</f>
        <v>0.00021913087557903213</v>
      </c>
      <c r="AD742" s="38">
        <f>AC742</f>
        <v>0.00021913087557903213</v>
      </c>
      <c r="AE742" s="38">
        <f>AD742</f>
        <v>0.00021913087557903213</v>
      </c>
      <c r="AF742" s="38">
        <f>AE742</f>
        <v>0.00021913087557903213</v>
      </c>
      <c r="AG742" s="38">
        <f>AF742</f>
        <v>0.00021913087557903213</v>
      </c>
      <c r="AH742" s="38">
        <f>AG742</f>
        <v>0.00021913087557903213</v>
      </c>
      <c r="AI742" s="38">
        <f>AH742</f>
        <v>0.00021913087557903213</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0.0008739694997712169</v>
      </c>
      <c r="Z743" s="38">
        <f>Y743</f>
        <v>0.0008739694997712169</v>
      </c>
      <c r="AA743" s="38">
        <f>Z743</f>
        <v>0.0008739694997712169</v>
      </c>
      <c r="AB743" s="38">
        <f>AA743</f>
        <v>0.0008739694997712169</v>
      </c>
      <c r="AC743" s="38">
        <f>AB743</f>
        <v>0.0008739694997712169</v>
      </c>
      <c r="AD743" s="38">
        <f>AC743</f>
        <v>0.0008739694997712169</v>
      </c>
      <c r="AE743" s="38">
        <f>AD743</f>
        <v>0.0008739694997712169</v>
      </c>
      <c r="AF743" s="38">
        <f>AE743</f>
        <v>0.0008739694997712169</v>
      </c>
      <c r="AG743" s="38">
        <f>AF743</f>
        <v>0.0008739694997712169</v>
      </c>
      <c r="AH743" s="38">
        <f>AG743</f>
        <v>0.0008739694997712169</v>
      </c>
      <c r="AI743" s="38">
        <f>AH743</f>
        <v>0.0008739694997712169</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0.0011503409822830786</v>
      </c>
      <c r="Z744" s="38">
        <f>Y744</f>
        <v>0.0011503409822830786</v>
      </c>
      <c r="AA744" s="38">
        <f>Z744</f>
        <v>0.0011503409822830786</v>
      </c>
      <c r="AB744" s="38">
        <f>AA744</f>
        <v>0.0011503409822830786</v>
      </c>
      <c r="AC744" s="38">
        <f>AB744</f>
        <v>0.0011503409822830786</v>
      </c>
      <c r="AD744" s="38">
        <f>AC744</f>
        <v>0.0011503409822830786</v>
      </c>
      <c r="AE744" s="38">
        <f>AD744</f>
        <v>0.0011503409822830786</v>
      </c>
      <c r="AF744" s="38">
        <f>AE744</f>
        <v>0.0011503409822830786</v>
      </c>
      <c r="AG744" s="38">
        <f>AF744</f>
        <v>0.0011503409822830786</v>
      </c>
      <c r="AH744" s="38">
        <f>AG744</f>
        <v>0.0011503409822830786</v>
      </c>
      <c r="AI744" s="38">
        <f>AH744</f>
        <v>0.0011503409822830786</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0.0019397959112412652</v>
      </c>
      <c r="Z745" s="38">
        <f>Y745</f>
        <v>0.0019397959112412652</v>
      </c>
      <c r="AA745" s="38">
        <f>Z745</f>
        <v>0.0019397959112412652</v>
      </c>
      <c r="AB745" s="38">
        <f>AA745</f>
        <v>0.0019397959112412652</v>
      </c>
      <c r="AC745" s="38">
        <f>AB745</f>
        <v>0.0019397959112412652</v>
      </c>
      <c r="AD745" s="38">
        <f>AC745</f>
        <v>0.0019397959112412652</v>
      </c>
      <c r="AE745" s="38">
        <f>AD745</f>
        <v>0.0019397959112412652</v>
      </c>
      <c r="AF745" s="38">
        <f>AE745</f>
        <v>0.0019397959112412652</v>
      </c>
      <c r="AG745" s="38">
        <f>AF745</f>
        <v>0.0019397959112412652</v>
      </c>
      <c r="AH745" s="38">
        <f>AG745</f>
        <v>0.0019397959112412652</v>
      </c>
      <c r="AI745" s="38">
        <f>AH745</f>
        <v>0.0019397959112412652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0.0057002230686377985</v>
      </c>
      <c r="Z746" s="38">
        <f>Y746</f>
        <v>0.0057002230686377985</v>
      </c>
      <c r="AA746" s="38">
        <f>Z746</f>
        <v>0.0057002230686377985</v>
      </c>
      <c r="AB746" s="38">
        <f>AA746</f>
        <v>0.0057002230686377985</v>
      </c>
      <c r="AC746" s="38">
        <f>AB746</f>
        <v>0.0057002230686377985</v>
      </c>
      <c r="AD746" s="38">
        <f>AC746</f>
        <v>0.0057002230686377985</v>
      </c>
      <c r="AE746" s="38">
        <f>AD746</f>
        <v>0.0057002230686377985</v>
      </c>
      <c r="AF746" s="38">
        <f>AE746</f>
        <v>0.0057002230686377985</v>
      </c>
      <c r="AG746" s="38">
        <f>AF746</f>
        <v>0.0057002230686377985</v>
      </c>
      <c r="AH746" s="38">
        <f>AG746</f>
        <v>0.0057002230686377985</v>
      </c>
      <c r="AI746" s="38">
        <f>AH746</f>
        <v>0.0057002230686377985</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0.005987124884325509</v>
      </c>
      <c r="Z747" s="38">
        <f>Y747</f>
        <v>0.005987124884325509</v>
      </c>
      <c r="AA747" s="38">
        <f>Z747</f>
        <v>0.005987124884325509</v>
      </c>
      <c r="AB747" s="38">
        <f>AA747</f>
        <v>0.005987124884325509</v>
      </c>
      <c r="AC747" s="38">
        <f>AB747</f>
        <v>0.005987124884325509</v>
      </c>
      <c r="AD747" s="38">
        <f>AC747</f>
        <v>0.005987124884325509</v>
      </c>
      <c r="AE747" s="38">
        <f>AD747</f>
        <v>0.005987124884325509</v>
      </c>
      <c r="AF747" s="38">
        <f>AE747</f>
        <v>0.005987124884325509</v>
      </c>
      <c r="AG747" s="38">
        <f>AF747</f>
        <v>0.005987124884325509</v>
      </c>
      <c r="AH747" s="38">
        <f>AG747</f>
        <v>0.005987124884325509</v>
      </c>
      <c r="AI747" s="38">
        <f>AH747</f>
        <v>0.005987124884325509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0.0012008630028594476</v>
      </c>
      <c r="Z749" s="38">
        <f>Y749</f>
        <v>0.0012008630028594476</v>
      </c>
      <c r="AA749" s="38">
        <f>Z749</f>
        <v>0.0012008630028594476</v>
      </c>
      <c r="AB749" s="38">
        <f>AA749</f>
        <v>0.0012008630028594476</v>
      </c>
      <c r="AC749" s="38">
        <f>AB749</f>
        <v>0.0012008630028594476</v>
      </c>
      <c r="AD749" s="38">
        <f>AC749</f>
        <v>0.0012008630028594476</v>
      </c>
      <c r="AE749" s="38">
        <f>AD749</f>
        <v>0.0012008630028594476</v>
      </c>
      <c r="AF749" s="38">
        <f>AE749</f>
        <v>0.0012008630028594476</v>
      </c>
      <c r="AG749" s="38">
        <f>AF749</f>
        <v>0.0012008630028594476</v>
      </c>
      <c r="AH749" s="38">
        <f>AG749</f>
        <v>0.0012008630028594476</v>
      </c>
      <c r="AI749" s="38">
        <f>AH749</f>
        <v>0.0012008630028594476</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0.0009869046317954188</v>
      </c>
      <c r="Z750" s="38">
        <f>Y750</f>
        <v>0.0009869046317954188</v>
      </c>
      <c r="AA750" s="38">
        <f>Z750</f>
        <v>0.0009869046317954188</v>
      </c>
      <c r="AB750" s="38">
        <f>AA750</f>
        <v>0.0009869046317954188</v>
      </c>
      <c r="AC750" s="38">
        <f>AB750</f>
        <v>0.0009869046317954188</v>
      </c>
      <c r="AD750" s="38">
        <f>AC750</f>
        <v>0.0009869046317954188</v>
      </c>
      <c r="AE750" s="38">
        <f>AD750</f>
        <v>0.0009869046317954188</v>
      </c>
      <c r="AF750" s="38">
        <f>AE750</f>
        <v>0.0009869046317954188</v>
      </c>
      <c r="AG750" s="38">
        <f>AF750</f>
        <v>0.0009869046317954188</v>
      </c>
      <c r="AH750" s="38">
        <f>AG750</f>
        <v>0.0009869046317954188</v>
      </c>
      <c r="AI750" s="38">
        <f>AH750</f>
        <v>0.0009869046317954188</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0.0029298848941635676</v>
      </c>
      <c r="Z751" s="38">
        <f>Y751</f>
        <v>0.0029298848941635676</v>
      </c>
      <c r="AA751" s="38">
        <f>Z751</f>
        <v>0.0029298848941635676</v>
      </c>
      <c r="AB751" s="38">
        <f>AA751</f>
        <v>0.0029298848941635676</v>
      </c>
      <c r="AC751" s="38">
        <f>AB751</f>
        <v>0.0029298848941635676</v>
      </c>
      <c r="AD751" s="38">
        <f>AC751</f>
        <v>0.0029298848941635676</v>
      </c>
      <c r="AE751" s="38">
        <f>AD751</f>
        <v>0.0029298848941635676</v>
      </c>
      <c r="AF751" s="38">
        <f>AE751</f>
        <v>0.0029298848941635676</v>
      </c>
      <c r="AG751" s="38">
        <f>AF751</f>
        <v>0.0029298848941635676</v>
      </c>
      <c r="AH751" s="38">
        <f>AG751</f>
        <v>0.0029298848941635676</v>
      </c>
      <c r="AI751" s="38">
        <f>AH751</f>
        <v>0.0029298848941635676</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0.002658702658518509</v>
      </c>
      <c r="Z752" s="38">
        <f>Y752</f>
        <v>0.002658702658518509</v>
      </c>
      <c r="AA752" s="38">
        <f>Z752</f>
        <v>0.002658702658518509</v>
      </c>
      <c r="AB752" s="38">
        <f>AA752</f>
        <v>0.002658702658518509</v>
      </c>
      <c r="AC752" s="38">
        <f>AB752</f>
        <v>0.002658702658518509</v>
      </c>
      <c r="AD752" s="38">
        <f>AC752</f>
        <v>0.002658702658518509</v>
      </c>
      <c r="AE752" s="38">
        <f>AD752</f>
        <v>0.002658702658518509</v>
      </c>
      <c r="AF752" s="38">
        <f>AE752</f>
        <v>0.002658702658518509</v>
      </c>
      <c r="AG752" s="38">
        <f>AF752</f>
        <v>0.002658702658518509</v>
      </c>
      <c r="AH752" s="38">
        <f>AG752</f>
        <v>0.002658702658518509</v>
      </c>
      <c r="AI752" s="38">
        <f>AH752</f>
        <v>0.002658702658518509</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0.001135524904215367</v>
      </c>
      <c r="Z753" s="38">
        <f>Y753</f>
        <v>0.001135524904215367</v>
      </c>
      <c r="AA753" s="38">
        <f>Z753</f>
        <v>0.001135524904215367</v>
      </c>
      <c r="AB753" s="38">
        <f>AA753</f>
        <v>0.001135524904215367</v>
      </c>
      <c r="AC753" s="38">
        <f>AB753</f>
        <v>0.001135524904215367</v>
      </c>
      <c r="AD753" s="38">
        <f>AC753</f>
        <v>0.001135524904215367</v>
      </c>
      <c r="AE753" s="38">
        <f>AD753</f>
        <v>0.001135524904215367</v>
      </c>
      <c r="AF753" s="38">
        <f>AE753</f>
        <v>0.001135524904215367</v>
      </c>
      <c r="AG753" s="38">
        <f>AF753</f>
        <v>0.001135524904215367</v>
      </c>
      <c r="AH753" s="38">
        <f>AG753</f>
        <v>0.001135524904215367</v>
      </c>
      <c r="AI753" s="38">
        <f>AH753</f>
        <v>0.001135524904215367</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0.0010322684094301005</v>
      </c>
      <c r="Z754" s="38">
        <f>Y754</f>
        <v>0.0010322684094301005</v>
      </c>
      <c r="AA754" s="38">
        <f>Z754</f>
        <v>0.0010322684094301005</v>
      </c>
      <c r="AB754" s="38">
        <f>AA754</f>
        <v>0.0010322684094301005</v>
      </c>
      <c r="AC754" s="38">
        <f>AB754</f>
        <v>0.0010322684094301005</v>
      </c>
      <c r="AD754" s="38">
        <f>AC754</f>
        <v>0.0010322684094301005</v>
      </c>
      <c r="AE754" s="38">
        <f>AD754</f>
        <v>0.0010322684094301005</v>
      </c>
      <c r="AF754" s="38">
        <f>AE754</f>
        <v>0.0010322684094301005</v>
      </c>
      <c r="AG754" s="38">
        <f>AF754</f>
        <v>0.0010322684094301005</v>
      </c>
      <c r="AH754" s="38">
        <f>AG754</f>
        <v>0.0010322684094301005</v>
      </c>
      <c r="AI754" s="38">
        <f>AH754</f>
        <v>0.0010322684094301005</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0.003249320553232754</v>
      </c>
      <c r="Z755" s="38">
        <f>Y755</f>
        <v>0.003249320553232754</v>
      </c>
      <c r="AA755" s="38">
        <f>Z755</f>
        <v>0.003249320553232754</v>
      </c>
      <c r="AB755" s="38">
        <f>AA755</f>
        <v>0.003249320553232754</v>
      </c>
      <c r="AC755" s="38">
        <f>AB755</f>
        <v>0.003249320553232754</v>
      </c>
      <c r="AD755" s="38">
        <f>AC755</f>
        <v>0.003249320553232754</v>
      </c>
      <c r="AE755" s="38">
        <f>AD755</f>
        <v>0.003249320553232754</v>
      </c>
      <c r="AF755" s="38">
        <f>AE755</f>
        <v>0.003249320553232754</v>
      </c>
      <c r="AG755" s="38">
        <f>AF755</f>
        <v>0.003249320553232754</v>
      </c>
      <c r="AH755" s="38">
        <f>AG755</f>
        <v>0.003249320553232754</v>
      </c>
      <c r="AI755" s="38">
        <f>AH755</f>
        <v>0.003249320553232754</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0.0005283008165377156</v>
      </c>
      <c r="Z756" s="38">
        <f>Y756</f>
        <v>0.0005283008165377156</v>
      </c>
      <c r="AA756" s="38">
        <f>Z756</f>
        <v>0.0005283008165377156</v>
      </c>
      <c r="AB756" s="38">
        <f>AA756</f>
        <v>0.0005283008165377156</v>
      </c>
      <c r="AC756" s="38">
        <f>AB756</f>
        <v>0.0005283008165377156</v>
      </c>
      <c r="AD756" s="38">
        <f>AC756</f>
        <v>0.0005283008165377156</v>
      </c>
      <c r="AE756" s="38">
        <f>AD756</f>
        <v>0.0005283008165377156</v>
      </c>
      <c r="AF756" s="38">
        <f>AE756</f>
        <v>0.0005283008165377156</v>
      </c>
      <c r="AG756" s="38">
        <f>AF756</f>
        <v>0.0005283008165377156</v>
      </c>
      <c r="AH756" s="38">
        <f>AG756</f>
        <v>0.0005283008165377156</v>
      </c>
      <c r="AI756" s="38">
        <f>AH756</f>
        <v>0.0005283008165377156</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0.0017412197313412443</v>
      </c>
      <c r="Z757" s="38">
        <f>Y757</f>
        <v>0.0017412197313412443</v>
      </c>
      <c r="AA757" s="38">
        <f>Z757</f>
        <v>0.0017412197313412443</v>
      </c>
      <c r="AB757" s="38">
        <f>AA757</f>
        <v>0.0017412197313412443</v>
      </c>
      <c r="AC757" s="38">
        <f>AB757</f>
        <v>0.0017412197313412443</v>
      </c>
      <c r="AD757" s="38">
        <f>AC757</f>
        <v>0.0017412197313412443</v>
      </c>
      <c r="AE757" s="38">
        <f>AD757</f>
        <v>0.0017412197313412443</v>
      </c>
      <c r="AF757" s="38">
        <f>AE757</f>
        <v>0.0017412197313412443</v>
      </c>
      <c r="AG757" s="38">
        <f>AF757</f>
        <v>0.0017412197313412443</v>
      </c>
      <c r="AH757" s="38">
        <f>AG757</f>
        <v>0.0017412197313412443</v>
      </c>
      <c r="AI757" s="38">
        <f>AH757</f>
        <v>0.0017412197313412443</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0.0012483292112067347</v>
      </c>
      <c r="Z758" s="38">
        <f>Y758</f>
        <v>0.0012483292112067347</v>
      </c>
      <c r="AA758" s="38">
        <f>Z758</f>
        <v>0.0012483292112067347</v>
      </c>
      <c r="AB758" s="38">
        <f>AA758</f>
        <v>0.0012483292112067347</v>
      </c>
      <c r="AC758" s="38">
        <f>AB758</f>
        <v>0.0012483292112067347</v>
      </c>
      <c r="AD758" s="38">
        <f>AC758</f>
        <v>0.0012483292112067347</v>
      </c>
      <c r="AE758" s="38">
        <f>AD758</f>
        <v>0.0012483292112067347</v>
      </c>
      <c r="AF758" s="38">
        <f>AE758</f>
        <v>0.0012483292112067347</v>
      </c>
      <c r="AG758" s="38">
        <f>AF758</f>
        <v>0.0012483292112067347</v>
      </c>
      <c r="AH758" s="38">
        <f>AG758</f>
        <v>0.0012483292112067347</v>
      </c>
      <c r="AI758" s="38">
        <f>AH758</f>
        <v>0.0012483292112067347</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0.0008331016239078197</v>
      </c>
      <c r="Z759" s="38">
        <f>Y759</f>
        <v>0.0008331016239078197</v>
      </c>
      <c r="AA759" s="38">
        <f>Z759</f>
        <v>0.0008331016239078197</v>
      </c>
      <c r="AB759" s="38">
        <f>AA759</f>
        <v>0.0008331016239078197</v>
      </c>
      <c r="AC759" s="38">
        <f>AB759</f>
        <v>0.0008331016239078197</v>
      </c>
      <c r="AD759" s="38">
        <f>AC759</f>
        <v>0.0008331016239078197</v>
      </c>
      <c r="AE759" s="38">
        <f>AD759</f>
        <v>0.0008331016239078197</v>
      </c>
      <c r="AF759" s="38">
        <f>AE759</f>
        <v>0.0008331016239078197</v>
      </c>
      <c r="AG759" s="38">
        <f>AF759</f>
        <v>0.0008331016239078197</v>
      </c>
      <c r="AH759" s="38">
        <f>AG759</f>
        <v>0.0008331016239078197</v>
      </c>
      <c r="AI759" s="38">
        <f>AH759</f>
        <v>0.0008331016239078197</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0.0008756206870516113</v>
      </c>
      <c r="Z760" s="38">
        <f>Y760</f>
        <v>0.0008756206870516113</v>
      </c>
      <c r="AA760" s="38">
        <f>Z760</f>
        <v>0.0008756206870516113</v>
      </c>
      <c r="AB760" s="38">
        <f>AA760</f>
        <v>0.0008756206870516113</v>
      </c>
      <c r="AC760" s="38">
        <f>AB760</f>
        <v>0.0008756206870516113</v>
      </c>
      <c r="AD760" s="38">
        <f>AC760</f>
        <v>0.0008756206870516113</v>
      </c>
      <c r="AE760" s="38">
        <f>AD760</f>
        <v>0.0008756206870516113</v>
      </c>
      <c r="AF760" s="38">
        <f>AE760</f>
        <v>0.0008756206870516113</v>
      </c>
      <c r="AG760" s="38">
        <f>AF760</f>
        <v>0.0008756206870516113</v>
      </c>
      <c r="AH760" s="38">
        <f>AG760</f>
        <v>0.0008756206870516113</v>
      </c>
      <c r="AI760" s="38">
        <f>AH760</f>
        <v>0.0008756206870516113</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0.0008432812737369321</v>
      </c>
      <c r="Z761" s="38">
        <f>Y761</f>
        <v>0.0008432812737369321</v>
      </c>
      <c r="AA761" s="38">
        <f>Z761</f>
        <v>0.0008432812737369321</v>
      </c>
      <c r="AB761" s="38">
        <f>AA761</f>
        <v>0.0008432812737369321</v>
      </c>
      <c r="AC761" s="38">
        <f>AB761</f>
        <v>0.0008432812737369321</v>
      </c>
      <c r="AD761" s="38">
        <f>AC761</f>
        <v>0.0008432812737369321</v>
      </c>
      <c r="AE761" s="38">
        <f>AD761</f>
        <v>0.0008432812737369321</v>
      </c>
      <c r="AF761" s="38">
        <f>AE761</f>
        <v>0.0008432812737369321</v>
      </c>
      <c r="AG761" s="38">
        <f>AF761</f>
        <v>0.0008432812737369321</v>
      </c>
      <c r="AH761" s="38">
        <f>AG761</f>
        <v>0.0008432812737369321</v>
      </c>
      <c r="AI761" s="38">
        <f>AH761</f>
        <v>0.0008432812737369321</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0.0010735200368662103</v>
      </c>
      <c r="Z762" s="38">
        <f>Y762</f>
        <v>0.0010735200368662103</v>
      </c>
      <c r="AA762" s="38">
        <f>Z762</f>
        <v>0.0010735200368662103</v>
      </c>
      <c r="AB762" s="38">
        <f>AA762</f>
        <v>0.0010735200368662103</v>
      </c>
      <c r="AC762" s="38">
        <f>AB762</f>
        <v>0.0010735200368662103</v>
      </c>
      <c r="AD762" s="38">
        <f>AC762</f>
        <v>0.0010735200368662103</v>
      </c>
      <c r="AE762" s="38">
        <f>AD762</f>
        <v>0.0010735200368662103</v>
      </c>
      <c r="AF762" s="38">
        <f>AE762</f>
        <v>0.0010735200368662103</v>
      </c>
      <c r="AG762" s="38">
        <f>AF762</f>
        <v>0.0010735200368662103</v>
      </c>
      <c r="AH762" s="38">
        <f>AG762</f>
        <v>0.0010735200368662103</v>
      </c>
      <c r="AI762" s="38">
        <f>AH762</f>
        <v>0.0010735200368662103</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0.001045916564350337</v>
      </c>
      <c r="Z763" s="38">
        <f>Y763</f>
        <v>0.001045916564350337</v>
      </c>
      <c r="AA763" s="38">
        <f>Z763</f>
        <v>0.001045916564350337</v>
      </c>
      <c r="AB763" s="38">
        <f>AA763</f>
        <v>0.001045916564350337</v>
      </c>
      <c r="AC763" s="38">
        <f>AB763</f>
        <v>0.001045916564350337</v>
      </c>
      <c r="AD763" s="38">
        <f>AC763</f>
        <v>0.001045916564350337</v>
      </c>
      <c r="AE763" s="38">
        <f>AD763</f>
        <v>0.001045916564350337</v>
      </c>
      <c r="AF763" s="38">
        <f>AE763</f>
        <v>0.001045916564350337</v>
      </c>
      <c r="AG763" s="38">
        <f>AF763</f>
        <v>0.001045916564350337</v>
      </c>
      <c r="AH763" s="38">
        <f>AG763</f>
        <v>0.001045916564350337</v>
      </c>
      <c r="AI763" s="38">
        <f>AH763</f>
        <v>0.001045916564350337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0.0015616190060591087</v>
      </c>
      <c r="Z764" s="38">
        <f>Y764</f>
        <v>0.0015616190060591087</v>
      </c>
      <c r="AA764" s="38">
        <f>Z764</f>
        <v>0.0015616190060591087</v>
      </c>
      <c r="AB764" s="38">
        <f>AA764</f>
        <v>0.0015616190060591087</v>
      </c>
      <c r="AC764" s="38">
        <f>AB764</f>
        <v>0.0015616190060591087</v>
      </c>
      <c r="AD764" s="38">
        <f>AC764</f>
        <v>0.0015616190060591087</v>
      </c>
      <c r="AE764" s="38">
        <f>AD764</f>
        <v>0.0015616190060591087</v>
      </c>
      <c r="AF764" s="38">
        <f>AE764</f>
        <v>0.0015616190060591087</v>
      </c>
      <c r="AG764" s="38">
        <f>AF764</f>
        <v>0.0015616190060591087</v>
      </c>
      <c r="AH764" s="38">
        <f>AG764</f>
        <v>0.0015616190060591087</v>
      </c>
      <c r="AI764" s="38">
        <f>AH764</f>
        <v>0.0015616190060591087</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0.0021658474475274173</v>
      </c>
      <c r="Z765" s="38">
        <f>Y765</f>
        <v>0.0021658474475274173</v>
      </c>
      <c r="AA765" s="38">
        <f>Z765</f>
        <v>0.0021658474475274173</v>
      </c>
      <c r="AB765" s="38">
        <f>AA765</f>
        <v>0.0021658474475274173</v>
      </c>
      <c r="AC765" s="38">
        <f>AB765</f>
        <v>0.0021658474475274173</v>
      </c>
      <c r="AD765" s="38">
        <f>AC765</f>
        <v>0.0021658474475274173</v>
      </c>
      <c r="AE765" s="38">
        <f>AD765</f>
        <v>0.0021658474475274173</v>
      </c>
      <c r="AF765" s="38">
        <f>AE765</f>
        <v>0.0021658474475274173</v>
      </c>
      <c r="AG765" s="38">
        <f>AF765</f>
        <v>0.0021658474475274173</v>
      </c>
      <c r="AH765" s="38">
        <f>AG765</f>
        <v>0.0021658474475274173</v>
      </c>
      <c r="AI765" s="38">
        <f>AH765</f>
        <v>0.0021658474475274173</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0.006669003426948593</v>
      </c>
      <c r="Z766" s="38">
        <f>Y766</f>
        <v>0.006669003426948593</v>
      </c>
      <c r="AA766" s="38">
        <f>Z766</f>
        <v>0.006669003426948593</v>
      </c>
      <c r="AB766" s="38">
        <f>AA766</f>
        <v>0.006669003426948593</v>
      </c>
      <c r="AC766" s="38">
        <f>AB766</f>
        <v>0.006669003426948593</v>
      </c>
      <c r="AD766" s="38">
        <f>AC766</f>
        <v>0.006669003426948593</v>
      </c>
      <c r="AE766" s="38">
        <f>AD766</f>
        <v>0.006669003426948593</v>
      </c>
      <c r="AF766" s="38">
        <f>AE766</f>
        <v>0.006669003426948593</v>
      </c>
      <c r="AG766" s="38">
        <f>AF766</f>
        <v>0.006669003426948593</v>
      </c>
      <c r="AH766" s="38">
        <f>AG766</f>
        <v>0.006669003426948593</v>
      </c>
      <c r="AI766" s="38">
        <f>AH766</f>
        <v>0.006669003426948593</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0.0025298867807612585</v>
      </c>
      <c r="Z767" s="38">
        <f>Y767</f>
        <v>0.0025298867807612585</v>
      </c>
      <c r="AA767" s="38">
        <f>Z767</f>
        <v>0.0025298867807612585</v>
      </c>
      <c r="AB767" s="38">
        <f>AA767</f>
        <v>0.0025298867807612585</v>
      </c>
      <c r="AC767" s="38">
        <f>AB767</f>
        <v>0.0025298867807612585</v>
      </c>
      <c r="AD767" s="38">
        <f>AC767</f>
        <v>0.0025298867807612585</v>
      </c>
      <c r="AE767" s="38">
        <f>AD767</f>
        <v>0.0025298867807612585</v>
      </c>
      <c r="AF767" s="38">
        <f>AE767</f>
        <v>0.0025298867807612585</v>
      </c>
      <c r="AG767" s="38">
        <f>AF767</f>
        <v>0.0025298867807612585</v>
      </c>
      <c r="AH767" s="38">
        <f>AG767</f>
        <v>0.0025298867807612585</v>
      </c>
      <c r="AI767" s="38">
        <f>AH767</f>
        <v>0.0025298867807612585</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55.0</v>
      </c>
      <c r="Z776" s="58">
        <f>Y776</f>
        <v>55.0</v>
      </c>
      <c r="AA776" s="58">
        <f>Z776</f>
        <v>55.0</v>
      </c>
      <c r="AB776" s="58">
        <f>AA776</f>
        <v>55.0</v>
      </c>
      <c r="AC776" s="58">
        <f>AB776</f>
        <v>55.0</v>
      </c>
      <c r="AD776" s="58">
        <f>AC776</f>
        <v>55.0</v>
      </c>
      <c r="AE776" s="58">
        <f>AD776</f>
        <v>55.0</v>
      </c>
      <c r="AF776" s="58">
        <f>AE776</f>
        <v>55.0</v>
      </c>
      <c r="AG776" s="58">
        <f>AF776</f>
        <v>55.0</v>
      </c>
      <c r="AH776" s="58">
        <f>AG776</f>
        <v>55.0</v>
      </c>
      <c r="AI776" s="58">
        <f>AH776</f>
        <v>55.0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57.0</v>
      </c>
      <c r="Z777" s="58">
        <f>Y777</f>
        <v>57.0</v>
      </c>
      <c r="AA777" s="58">
        <f>Z777</f>
        <v>57.0</v>
      </c>
      <c r="AB777" s="58">
        <f>AA777</f>
        <v>57.0</v>
      </c>
      <c r="AC777" s="58">
        <f>AB777</f>
        <v>57.0</v>
      </c>
      <c r="AD777" s="58">
        <f>AC777</f>
        <v>57.0</v>
      </c>
      <c r="AE777" s="58">
        <f>AD777</f>
        <v>57.0</v>
      </c>
      <c r="AF777" s="58">
        <f>AE777</f>
        <v>57.0</v>
      </c>
      <c r="AG777" s="58">
        <f>AF777</f>
        <v>57.0</v>
      </c>
      <c r="AH777" s="58">
        <f>AG777</f>
        <v>57.0</v>
      </c>
      <c r="AI777" s="58">
        <f>AH777</f>
        <v>57.0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42.0</v>
      </c>
      <c r="Z782" s="58">
        <f>Y782</f>
        <v>42.0</v>
      </c>
      <c r="AA782" s="58">
        <f>Z782</f>
        <v>42.0</v>
      </c>
      <c r="AB782" s="58">
        <f>AA782</f>
        <v>42.0</v>
      </c>
      <c r="AC782" s="58">
        <f>AB782</f>
        <v>42.0</v>
      </c>
      <c r="AD782" s="58">
        <f>AC782</f>
        <v>42.0</v>
      </c>
      <c r="AE782" s="58">
        <f>AD782</f>
        <v>42.0</v>
      </c>
      <c r="AF782" s="58">
        <f>AE782</f>
        <v>42.0</v>
      </c>
      <c r="AG782" s="58">
        <f>AF782</f>
        <v>42.0</v>
      </c>
      <c r="AH782" s="58">
        <f>AG782</f>
        <v>42.0</v>
      </c>
      <c r="AI782" s="58">
        <f>AH782</f>
        <v>42.0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15.0</v>
      </c>
      <c r="Z783" s="58">
        <f>Y783</f>
        <v>15.0</v>
      </c>
      <c r="AA783" s="58">
        <f>Z783</f>
        <v>15.0</v>
      </c>
      <c r="AB783" s="58">
        <f>AA783</f>
        <v>15.0</v>
      </c>
      <c r="AC783" s="58">
        <f>AB783</f>
        <v>15.0</v>
      </c>
      <c r="AD783" s="58">
        <f>AC783</f>
        <v>15.0</v>
      </c>
      <c r="AE783" s="58">
        <f>AD783</f>
        <v>15.0</v>
      </c>
      <c r="AF783" s="58">
        <f>AE783</f>
        <v>15.0</v>
      </c>
      <c r="AG783" s="58">
        <f>AF783</f>
        <v>15.0</v>
      </c>
      <c r="AH783" s="58">
        <f>AG783</f>
        <v>15.0</v>
      </c>
      <c r="AI783" s="58">
        <f>AH783</f>
        <v>15.0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31.0</v>
      </c>
      <c r="Z789" s="58">
        <f>Y789</f>
        <v>31.0</v>
      </c>
      <c r="AA789" s="58">
        <f>Z789</f>
        <v>31.0</v>
      </c>
      <c r="AB789" s="58">
        <f>AA789</f>
        <v>31.0</v>
      </c>
      <c r="AC789" s="58">
        <f>AB789</f>
        <v>31.0</v>
      </c>
      <c r="AD789" s="58">
        <f>AC789</f>
        <v>31.0</v>
      </c>
      <c r="AE789" s="58">
        <f>AD789</f>
        <v>31.0</v>
      </c>
      <c r="AF789" s="58">
        <f>AE789</f>
        <v>31.0</v>
      </c>
      <c r="AG789" s="58">
        <f>AF789</f>
        <v>31.0</v>
      </c>
      <c r="AH789" s="58">
        <f>AG789</f>
        <v>31.0</v>
      </c>
      <c r="AI789" s="58">
        <f>AH789</f>
        <v>31.0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6.0</v>
      </c>
      <c r="Z791" s="58">
        <f>Y791</f>
        <v>6.0</v>
      </c>
      <c r="AA791" s="58">
        <f>Z791</f>
        <v>6.0</v>
      </c>
      <c r="AB791" s="58">
        <f>AA791</f>
        <v>6.0</v>
      </c>
      <c r="AC791" s="58">
        <f>AB791</f>
        <v>6.0</v>
      </c>
      <c r="AD791" s="58">
        <f>AC791</f>
        <v>6.0</v>
      </c>
      <c r="AE791" s="58">
        <f>AD791</f>
        <v>6.0</v>
      </c>
      <c r="AF791" s="58">
        <f>AE791</f>
        <v>6.0</v>
      </c>
      <c r="AG791" s="58">
        <f>AF791</f>
        <v>6.0</v>
      </c>
      <c r="AH791" s="58">
        <f>AG791</f>
        <v>6.0</v>
      </c>
      <c r="AI791" s="58">
        <f>AH791</f>
        <v>6.0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29.0</v>
      </c>
      <c r="Z793" s="58">
        <f>Y793</f>
        <v>29.0</v>
      </c>
      <c r="AA793" s="58">
        <f>Z793</f>
        <v>29.0</v>
      </c>
      <c r="AB793" s="58">
        <f>AA793</f>
        <v>29.0</v>
      </c>
      <c r="AC793" s="58">
        <f>AB793</f>
        <v>29.0</v>
      </c>
      <c r="AD793" s="58">
        <f>AC793</f>
        <v>29.0</v>
      </c>
      <c r="AE793" s="58">
        <f>AD793</f>
        <v>29.0</v>
      </c>
      <c r="AF793" s="58">
        <f>AE793</f>
        <v>29.0</v>
      </c>
      <c r="AG793" s="58">
        <f>AF793</f>
        <v>29.0</v>
      </c>
      <c r="AH793" s="58">
        <f>AG793</f>
        <v>29.0</v>
      </c>
      <c r="AI793" s="58">
        <f>AH793</f>
        <v>29.0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19.0</v>
      </c>
      <c r="Z796" s="58">
        <f>Y796</f>
        <v>19.0</v>
      </c>
      <c r="AA796" s="58">
        <f>Z796</f>
        <v>19.0</v>
      </c>
      <c r="AB796" s="58">
        <f>AA796</f>
        <v>19.0</v>
      </c>
      <c r="AC796" s="58">
        <f>AB796</f>
        <v>19.0</v>
      </c>
      <c r="AD796" s="58">
        <f>AC796</f>
        <v>19.0</v>
      </c>
      <c r="AE796" s="58">
        <f>AD796</f>
        <v>19.0</v>
      </c>
      <c r="AF796" s="58">
        <f>AE796</f>
        <v>19.0</v>
      </c>
      <c r="AG796" s="58">
        <f>AF796</f>
        <v>19.0</v>
      </c>
      <c r="AH796" s="58">
        <f>AG796</f>
        <v>19.0</v>
      </c>
      <c r="AI796" s="58">
        <f>AH796</f>
        <v>19.0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20.0</v>
      </c>
      <c r="Z799" s="58">
        <f>Y799</f>
        <v>20.0</v>
      </c>
      <c r="AA799" s="58">
        <f>Z799</f>
        <v>20.0</v>
      </c>
      <c r="AB799" s="58">
        <f>AA799</f>
        <v>20.0</v>
      </c>
      <c r="AC799" s="58">
        <f>AB799</f>
        <v>20.0</v>
      </c>
      <c r="AD799" s="58">
        <f>AC799</f>
        <v>20.0</v>
      </c>
      <c r="AE799" s="58">
        <f>AD799</f>
        <v>20.0</v>
      </c>
      <c r="AF799" s="58">
        <f>AE799</f>
        <v>20.0</v>
      </c>
      <c r="AG799" s="58">
        <f>AF799</f>
        <v>20.0</v>
      </c>
      <c r="AH799" s="58">
        <f>AG799</f>
        <v>20.0</v>
      </c>
      <c r="AI799" s="58">
        <f>AH799</f>
        <v>20.0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54.0</v>
      </c>
      <c r="Z802" s="58">
        <f>Y802</f>
        <v>54.0</v>
      </c>
      <c r="AA802" s="58">
        <f>Z802</f>
        <v>54.0</v>
      </c>
      <c r="AB802" s="58">
        <f>AA802</f>
        <v>54.0</v>
      </c>
      <c r="AC802" s="58">
        <f>AB802</f>
        <v>54.0</v>
      </c>
      <c r="AD802" s="58">
        <f>AC802</f>
        <v>54.0</v>
      </c>
      <c r="AE802" s="58">
        <f>AD802</f>
        <v>54.0</v>
      </c>
      <c r="AF802" s="58">
        <f>AE802</f>
        <v>54.0</v>
      </c>
      <c r="AG802" s="58">
        <f>AF802</f>
        <v>54.0</v>
      </c>
      <c r="AH802" s="58">
        <f>AG802</f>
        <v>54.0</v>
      </c>
      <c r="AI802" s="58">
        <f>AH802</f>
        <v>54.0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56.0</v>
      </c>
      <c r="Z804" s="58">
        <f>Y804</f>
        <v>56.0</v>
      </c>
      <c r="AA804" s="58">
        <f>Z804</f>
        <v>56.0</v>
      </c>
      <c r="AB804" s="58">
        <f>AA804</f>
        <v>56.0</v>
      </c>
      <c r="AC804" s="58">
        <f>AB804</f>
        <v>56.0</v>
      </c>
      <c r="AD804" s="58">
        <f>AC804</f>
        <v>56.0</v>
      </c>
      <c r="AE804" s="58">
        <f>AD804</f>
        <v>56.0</v>
      </c>
      <c r="AF804" s="58">
        <f>AE804</f>
        <v>56.0</v>
      </c>
      <c r="AG804" s="58">
        <f>AF804</f>
        <v>56.0</v>
      </c>
      <c r="AH804" s="58">
        <f>AG804</f>
        <v>56.0</v>
      </c>
      <c r="AI804" s="58">
        <f>AH804</f>
        <v>56.0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14.0</v>
      </c>
      <c r="Z806" s="58">
        <f>Y806</f>
        <v>14.0</v>
      </c>
      <c r="AA806" s="58">
        <f>Z806</f>
        <v>14.0</v>
      </c>
      <c r="AB806" s="58">
        <f>AA806</f>
        <v>14.0</v>
      </c>
      <c r="AC806" s="58">
        <f>AB806</f>
        <v>14.0</v>
      </c>
      <c r="AD806" s="58">
        <f>AC806</f>
        <v>14.0</v>
      </c>
      <c r="AE806" s="58">
        <f>AD806</f>
        <v>14.0</v>
      </c>
      <c r="AF806" s="58">
        <f>AE806</f>
        <v>14.0</v>
      </c>
      <c r="AG806" s="58">
        <f>AF806</f>
        <v>14.0</v>
      </c>
      <c r="AH806" s="58">
        <f>AG806</f>
        <v>14.0</v>
      </c>
      <c r="AI806" s="58">
        <f>AH806</f>
        <v>14.0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7.0</v>
      </c>
      <c r="Z807" s="58">
        <f>Y807</f>
        <v>7.0</v>
      </c>
      <c r="AA807" s="58">
        <f>Z807</f>
        <v>7.0</v>
      </c>
      <c r="AB807" s="58">
        <f>AA807</f>
        <v>7.0</v>
      </c>
      <c r="AC807" s="58">
        <f>AB807</f>
        <v>7.0</v>
      </c>
      <c r="AD807" s="58">
        <f>AC807</f>
        <v>7.0</v>
      </c>
      <c r="AE807" s="58">
        <f>AD807</f>
        <v>7.0</v>
      </c>
      <c r="AF807" s="58">
        <f>AE807</f>
        <v>7.0</v>
      </c>
      <c r="AG807" s="58">
        <f>AF807</f>
        <v>7.0</v>
      </c>
      <c r="AH807" s="58">
        <f>AG807</f>
        <v>7.0</v>
      </c>
      <c r="AI807" s="58">
        <f>AH807</f>
        <v>7.0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45.0</v>
      </c>
      <c r="Z809" s="58">
        <f>Y809</f>
        <v>45.0</v>
      </c>
      <c r="AA809" s="58">
        <f>Z809</f>
        <v>45.0</v>
      </c>
      <c r="AB809" s="58">
        <f>AA809</f>
        <v>45.0</v>
      </c>
      <c r="AC809" s="58">
        <f>AB809</f>
        <v>45.0</v>
      </c>
      <c r="AD809" s="58">
        <f>AC809</f>
        <v>45.0</v>
      </c>
      <c r="AE809" s="58">
        <f>AD809</f>
        <v>45.0</v>
      </c>
      <c r="AF809" s="58">
        <f>AE809</f>
        <v>45.0</v>
      </c>
      <c r="AG809" s="58">
        <f>AF809</f>
        <v>45.0</v>
      </c>
      <c r="AH809" s="58">
        <f>AG809</f>
        <v>45.0</v>
      </c>
      <c r="AI809" s="58">
        <f>AH809</f>
        <v>45.0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41.0</v>
      </c>
      <c r="Z820" s="58">
        <f>Y820</f>
        <v>41.0</v>
      </c>
      <c r="AA820" s="58">
        <f>Z820</f>
        <v>41.0</v>
      </c>
      <c r="AB820" s="58">
        <f>AA820</f>
        <v>41.0</v>
      </c>
      <c r="AC820" s="58">
        <f>AB820</f>
        <v>41.0</v>
      </c>
      <c r="AD820" s="58">
        <f>AC820</f>
        <v>41.0</v>
      </c>
      <c r="AE820" s="58">
        <f>AD820</f>
        <v>41.0</v>
      </c>
      <c r="AF820" s="58">
        <f>AE820</f>
        <v>41.0</v>
      </c>
      <c r="AG820" s="58">
        <f>AF820</f>
        <v>41.0</v>
      </c>
      <c r="AH820" s="58">
        <f>AG820</f>
        <v>41.0</v>
      </c>
      <c r="AI820" s="58">
        <f>AH820</f>
        <v>41.0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46.0</v>
      </c>
      <c r="Z827" s="58">
        <f>Y827</f>
        <v>46.0</v>
      </c>
      <c r="AA827" s="58">
        <f>Z827</f>
        <v>46.0</v>
      </c>
      <c r="AB827" s="58">
        <f>AA827</f>
        <v>46.0</v>
      </c>
      <c r="AC827" s="58">
        <f>AB827</f>
        <v>46.0</v>
      </c>
      <c r="AD827" s="58">
        <f>AC827</f>
        <v>46.0</v>
      </c>
      <c r="AE827" s="58">
        <f>AD827</f>
        <v>46.0</v>
      </c>
      <c r="AF827" s="58">
        <f>AE827</f>
        <v>46.0</v>
      </c>
      <c r="AG827" s="58">
        <f>AF827</f>
        <v>46.0</v>
      </c>
      <c r="AH827" s="58">
        <f>AG827</f>
        <v>46.0</v>
      </c>
      <c r="AI827" s="58">
        <f>AH827</f>
        <v>46.0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i_s</v>
      </c>
      <c r="Z841" s="3" t="str">
        <f>Y841</f>
        <v>i_s</v>
      </c>
      <c r="AA841" s="3" t="str">
        <f>Z841</f>
        <v>i_s</v>
      </c>
      <c r="AB841" s="3" t="str">
        <f>AA841</f>
        <v>i_s</v>
      </c>
      <c r="AC841" s="3" t="str">
        <f>AB841</f>
        <v>i_s</v>
      </c>
      <c r="AD841" s="3" t="str">
        <f>AC841</f>
        <v>i_s</v>
      </c>
      <c r="AE841" s="3" t="str">
        <f>AD841</f>
        <v>i_s</v>
      </c>
      <c r="AF841" s="3" t="str">
        <f>AE841</f>
        <v>i_s</v>
      </c>
      <c r="AG841" s="3" t="str">
        <f>AF841</f>
        <v>i_s</v>
      </c>
      <c r="AH841" s="3" t="str">
        <f>AG841</f>
        <v>i_s</v>
      </c>
      <c r="AI841" s="3" t="str">
        <f>AH841</f>
        <v>i_s</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omf</v>
      </c>
      <c r="Z842" s="3" t="str">
        <f>Y842</f>
        <v>omf</v>
      </c>
      <c r="AA842" s="3" t="str">
        <f>Z842</f>
        <v>omf</v>
      </c>
      <c r="AB842" s="3" t="str">
        <f>AA842</f>
        <v>omf</v>
      </c>
      <c r="AC842" s="3" t="str">
        <f>AB842</f>
        <v>omf</v>
      </c>
      <c r="AD842" s="3" t="str">
        <f>AC842</f>
        <v>omf</v>
      </c>
      <c r="AE842" s="3" t="str">
        <f>AD842</f>
        <v>omf</v>
      </c>
      <c r="AF842" s="3" t="str">
        <f>AE842</f>
        <v>omf</v>
      </c>
      <c r="AG842" s="3" t="str">
        <f>AF842</f>
        <v>omf</v>
      </c>
      <c r="AH842" s="3" t="str">
        <f>AG842</f>
        <v>omf</v>
      </c>
      <c r="AI842" s="3" t="str">
        <f>AH842</f>
        <v>omf</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ome</v>
      </c>
      <c r="Z849" s="3" t="str">
        <f>Y849</f>
        <v>ome</v>
      </c>
      <c r="AA849" s="3" t="str">
        <f>Z849</f>
        <v>ome</v>
      </c>
      <c r="AB849" s="3" t="str">
        <f>AA849</f>
        <v>ome</v>
      </c>
      <c r="AC849" s="3" t="str">
        <f>AB849</f>
        <v>ome</v>
      </c>
      <c r="AD849" s="3" t="str">
        <f>AC849</f>
        <v>ome</v>
      </c>
      <c r="AE849" s="3" t="str">
        <f>AD849</f>
        <v>ome</v>
      </c>
      <c r="AF849" s="3" t="str">
        <f>AE849</f>
        <v>ome</v>
      </c>
      <c r="AG849" s="3" t="str">
        <f>AF849</f>
        <v>ome</v>
      </c>
      <c r="AH849" s="3" t="str">
        <f>AG849</f>
        <v>ome</v>
      </c>
      <c r="AI849" s="3" t="str">
        <f>AH849</f>
        <v>ome</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eeq</v>
      </c>
      <c r="Z850" s="3" t="str">
        <f>Y850</f>
        <v>eeq</v>
      </c>
      <c r="AA850" s="3" t="str">
        <f>Z850</f>
        <v>eeq</v>
      </c>
      <c r="AB850" s="3" t="str">
        <f>AA850</f>
        <v>eeq</v>
      </c>
      <c r="AC850" s="3" t="str">
        <f>AB850</f>
        <v>eeq</v>
      </c>
      <c r="AD850" s="3" t="str">
        <f>AC850</f>
        <v>eeq</v>
      </c>
      <c r="AE850" s="3" t="str">
        <f>AD850</f>
        <v>eeq</v>
      </c>
      <c r="AF850" s="3" t="str">
        <f>AE850</f>
        <v>eeq</v>
      </c>
      <c r="AG850" s="3" t="str">
        <f>AF850</f>
        <v>eeq</v>
      </c>
      <c r="AH850" s="3" t="str">
        <f>AG850</f>
        <v>eeq</v>
      </c>
      <c r="AI850" s="3" t="str">
        <f>AH850</f>
        <v>eeq</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mvh</v>
      </c>
      <c r="Z854" s="3" t="str">
        <f>Y854</f>
        <v>mvh</v>
      </c>
      <c r="AA854" s="3" t="str">
        <f>Z854</f>
        <v>mvh</v>
      </c>
      <c r="AB854" s="3" t="str">
        <f>AA854</f>
        <v>mvh</v>
      </c>
      <c r="AC854" s="3" t="str">
        <f>AB854</f>
        <v>mvh</v>
      </c>
      <c r="AD854" s="3" t="str">
        <f>AC854</f>
        <v>mvh</v>
      </c>
      <c r="AE854" s="3" t="str">
        <f>AD854</f>
        <v>mvh</v>
      </c>
      <c r="AF854" s="3" t="str">
        <f>AE854</f>
        <v>mvh</v>
      </c>
      <c r="AG854" s="3" t="str">
        <f>AF854</f>
        <v>mvh</v>
      </c>
      <c r="AH854" s="3" t="str">
        <f>AG854</f>
        <v>mvh</v>
      </c>
      <c r="AI854" s="3" t="str">
        <f>AH854</f>
        <v>mvh</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nmm</v>
      </c>
      <c r="Z855" s="3" t="str">
        <f>Y855</f>
        <v>nmm</v>
      </c>
      <c r="AA855" s="3" t="str">
        <f>Z855</f>
        <v>nmm</v>
      </c>
      <c r="AB855" s="3" t="str">
        <f>AA855</f>
        <v>nmm</v>
      </c>
      <c r="AC855" s="3" t="str">
        <f>AB855</f>
        <v>nmm</v>
      </c>
      <c r="AD855" s="3" t="str">
        <f>AC855</f>
        <v>nmm</v>
      </c>
      <c r="AE855" s="3" t="str">
        <f>AD855</f>
        <v>nmm</v>
      </c>
      <c r="AF855" s="3" t="str">
        <f>AE855</f>
        <v>nmm</v>
      </c>
      <c r="AG855" s="3" t="str">
        <f>AF855</f>
        <v>nmm</v>
      </c>
      <c r="AH855" s="3" t="str">
        <f>AG855</f>
        <v>nmm</v>
      </c>
      <c r="AI855" s="3" t="str">
        <f>AH855</f>
        <v>nmm</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Iron &amp; Steel</v>
      </c>
      <c r="Z861" s="3" t="str">
        <f>Y861</f>
        <v>Iron &amp; Steel</v>
      </c>
      <c r="AA861" s="3" t="str">
        <f>Z861</f>
        <v>Iron &amp; Steel</v>
      </c>
      <c r="AB861" s="3" t="str">
        <f>AA861</f>
        <v>Iron &amp; Steel</v>
      </c>
      <c r="AC861" s="3" t="str">
        <f>AB861</f>
        <v>Iron &amp; Steel</v>
      </c>
      <c r="AD861" s="3" t="str">
        <f>AC861</f>
        <v>Iron &amp; Steel</v>
      </c>
      <c r="AE861" s="3" t="str">
        <f>AD861</f>
        <v>Iron &amp; Steel</v>
      </c>
      <c r="AF861" s="3" t="str">
        <f>AE861</f>
        <v>Iron &amp; Steel</v>
      </c>
      <c r="AG861" s="3" t="str">
        <f>AF861</f>
        <v>Iron &amp; Steel</v>
      </c>
      <c r="AH861" s="3" t="str">
        <f>AG861</f>
        <v>Iron &amp; Steel</v>
      </c>
      <c r="AI861" s="3" t="str">
        <f>AH861</f>
        <v>Iron &amp; Steel</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Other Manufacturing</v>
      </c>
      <c r="Z862" s="3" t="str">
        <f>Y862</f>
        <v>Other Manufacturing</v>
      </c>
      <c r="AA862" s="3" t="str">
        <f>Z862</f>
        <v>Other Manufacturing</v>
      </c>
      <c r="AB862" s="3" t="str">
        <f>AA862</f>
        <v>Other Manufacturing</v>
      </c>
      <c r="AC862" s="3" t="str">
        <f>AB862</f>
        <v>Other Manufacturing</v>
      </c>
      <c r="AD862" s="3" t="str">
        <f>AC862</f>
        <v>Other Manufacturing</v>
      </c>
      <c r="AE862" s="3" t="str">
        <f>AD862</f>
        <v>Other Manufacturing</v>
      </c>
      <c r="AF862" s="3" t="str">
        <f>AE862</f>
        <v>Other Manufacturing</v>
      </c>
      <c r="AG862" s="3" t="str">
        <f>AF862</f>
        <v>Other Manufacturing</v>
      </c>
      <c r="AH862" s="3" t="str">
        <f>AG862</f>
        <v>Other Manufacturing</v>
      </c>
      <c r="AI862" s="3" t="str">
        <f>AH862</f>
        <v>Other Manufacturing</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Machinery</v>
      </c>
      <c r="Z869" s="3" t="str">
        <f>Y869</f>
        <v>Machinery</v>
      </c>
      <c r="AA869" s="3" t="str">
        <f>Z869</f>
        <v>Machinery</v>
      </c>
      <c r="AB869" s="3" t="str">
        <f>AA869</f>
        <v>Machinery</v>
      </c>
      <c r="AC869" s="3" t="str">
        <f>AB869</f>
        <v>Machinery</v>
      </c>
      <c r="AD869" s="3" t="str">
        <f>AC869</f>
        <v>Machinery</v>
      </c>
      <c r="AE869" s="3" t="str">
        <f>AD869</f>
        <v>Machinery</v>
      </c>
      <c r="AF869" s="3" t="str">
        <f>AE869</f>
        <v>Machinery</v>
      </c>
      <c r="AG869" s="3" t="str">
        <f>AF869</f>
        <v>Machinery</v>
      </c>
      <c r="AH869" s="3" t="str">
        <f>AG869</f>
        <v>Machinery</v>
      </c>
      <c r="AI869" s="3" t="str">
        <f>AH869</f>
        <v>Machinery</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Electrical equipment</v>
      </c>
      <c r="Z870" s="3" t="str">
        <f>Y870</f>
        <v>Electrical equipment</v>
      </c>
      <c r="AA870" s="3" t="str">
        <f>Z870</f>
        <v>Electrical equipment</v>
      </c>
      <c r="AB870" s="3" t="str">
        <f>AA870</f>
        <v>Electrical equipment</v>
      </c>
      <c r="AC870" s="3" t="str">
        <f>AB870</f>
        <v>Electrical equipment</v>
      </c>
      <c r="AD870" s="3" t="str">
        <f>AC870</f>
        <v>Electrical equipment</v>
      </c>
      <c r="AE870" s="3" t="str">
        <f>AD870</f>
        <v>Electrical equipment</v>
      </c>
      <c r="AF870" s="3" t="str">
        <f>AE870</f>
        <v>Electrical equipment</v>
      </c>
      <c r="AG870" s="3" t="str">
        <f>AF870</f>
        <v>Electrical equipment</v>
      </c>
      <c r="AH870" s="3" t="str">
        <f>AG870</f>
        <v>Electrical equipment</v>
      </c>
      <c r="AI870" s="3" t="str">
        <f>AH870</f>
        <v>Electrical equipment</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Motor vehicles</v>
      </c>
      <c r="Z874" s="3" t="str">
        <f>Y874</f>
        <v>Motor vehicles</v>
      </c>
      <c r="AA874" s="3" t="str">
        <f>Z874</f>
        <v>Motor vehicles</v>
      </c>
      <c r="AB874" s="3" t="str">
        <f>AA874</f>
        <v>Motor vehicles</v>
      </c>
      <c r="AC874" s="3" t="str">
        <f>AB874</f>
        <v>Motor vehicles</v>
      </c>
      <c r="AD874" s="3" t="str">
        <f>AC874</f>
        <v>Motor vehicles</v>
      </c>
      <c r="AE874" s="3" t="str">
        <f>AD874</f>
        <v>Motor vehicles</v>
      </c>
      <c r="AF874" s="3" t="str">
        <f>AE874</f>
        <v>Motor vehicles</v>
      </c>
      <c r="AG874" s="3" t="str">
        <f>AF874</f>
        <v>Motor vehicles</v>
      </c>
      <c r="AH874" s="3" t="str">
        <f>AG874</f>
        <v>Motor vehicles</v>
      </c>
      <c r="AI874" s="3" t="str">
        <f>AH874</f>
        <v>Motor vehicles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Non-metallic minerals</v>
      </c>
      <c r="Z875" s="3" t="str">
        <f>Y875</f>
        <v>Non-metallic minerals</v>
      </c>
      <c r="AA875" s="3" t="str">
        <f>Z875</f>
        <v>Non-metallic minerals</v>
      </c>
      <c r="AB875" s="3" t="str">
        <f>AA875</f>
        <v>Non-metallic minerals</v>
      </c>
      <c r="AC875" s="3" t="str">
        <f>AB875</f>
        <v>Non-metallic minerals</v>
      </c>
      <c r="AD875" s="3" t="str">
        <f>AC875</f>
        <v>Non-metallic minerals</v>
      </c>
      <c r="AE875" s="3" t="str">
        <f>AD875</f>
        <v>Non-metallic minerals</v>
      </c>
      <c r="AF875" s="3" t="str">
        <f>AE875</f>
        <v>Non-metallic minerals</v>
      </c>
      <c r="AG875" s="3" t="str">
        <f>AF875</f>
        <v>Non-metallic minerals</v>
      </c>
      <c r="AH875" s="3" t="str">
        <f>AG875</f>
        <v>Non-metallic minerals</v>
      </c>
      <c r="AI875" s="3" t="str">
        <f>AH875</f>
        <v>Non-metallic minerals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0.007533819297724958</v>
      </c>
      <c r="Z876" s="38">
        <f>Y876</f>
        <v>0.007533819297724958</v>
      </c>
      <c r="AA876" s="38">
        <f>Z876</f>
        <v>0.007533819297724958</v>
      </c>
      <c r="AB876" s="38">
        <f>AA876</f>
        <v>0.007533819297724958</v>
      </c>
      <c r="AC876" s="38">
        <f>AB876</f>
        <v>0.007533819297724958</v>
      </c>
      <c r="AD876" s="38">
        <f>AC876</f>
        <v>0.007533819297724958</v>
      </c>
      <c r="AE876" s="38">
        <f>AD876</f>
        <v>0.007533819297724958</v>
      </c>
      <c r="AF876" s="38">
        <f>AE876</f>
        <v>0.007533819297724958</v>
      </c>
      <c r="AG876" s="38">
        <f>AF876</f>
        <v>0.007533819297724958</v>
      </c>
      <c r="AH876" s="38">
        <f>AG876</f>
        <v>0.007533819297724958</v>
      </c>
      <c r="AI876" s="38">
        <f>AH876</f>
        <v>0.007533819297724958</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0.006928790105011151</v>
      </c>
      <c r="Z877" s="38">
        <f>Y877</f>
        <v>0.006928790105011151</v>
      </c>
      <c r="AA877" s="38">
        <f>Z877</f>
        <v>0.006928790105011151</v>
      </c>
      <c r="AB877" s="38">
        <f>AA877</f>
        <v>0.006928790105011151</v>
      </c>
      <c r="AC877" s="38">
        <f>AB877</f>
        <v>0.006928790105011151</v>
      </c>
      <c r="AD877" s="38">
        <f>AC877</f>
        <v>0.006928790105011151</v>
      </c>
      <c r="AE877" s="38">
        <f>AD877</f>
        <v>0.006928790105011151</v>
      </c>
      <c r="AF877" s="38">
        <f>AE877</f>
        <v>0.006928790105011151</v>
      </c>
      <c r="AG877" s="38">
        <f>AF877</f>
        <v>0.006928790105011151</v>
      </c>
      <c r="AH877" s="38">
        <f>AG877</f>
        <v>0.006928790105011151</v>
      </c>
      <c r="AI877" s="38">
        <f>AH877</f>
        <v>0.006928790105011151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0.006669003426948593</v>
      </c>
      <c r="Z878" s="38">
        <f>Y878</f>
        <v>0.006669003426948593</v>
      </c>
      <c r="AA878" s="38">
        <f>Z878</f>
        <v>0.006669003426948593</v>
      </c>
      <c r="AB878" s="38">
        <f>AA878</f>
        <v>0.006669003426948593</v>
      </c>
      <c r="AC878" s="38">
        <f>AB878</f>
        <v>0.006669003426948593</v>
      </c>
      <c r="AD878" s="38">
        <f>AC878</f>
        <v>0.006669003426948593</v>
      </c>
      <c r="AE878" s="38">
        <f>AD878</f>
        <v>0.006669003426948593</v>
      </c>
      <c r="AF878" s="38">
        <f>AE878</f>
        <v>0.006669003426948593</v>
      </c>
      <c r="AG878" s="38">
        <f>AF878</f>
        <v>0.006669003426948593</v>
      </c>
      <c r="AH878" s="38">
        <f>AG878</f>
        <v>0.006669003426948593</v>
      </c>
      <c r="AI878" s="38">
        <f>AH878</f>
        <v>0.006669003426948593</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0.005987124884325509</v>
      </c>
      <c r="Z879" s="38">
        <f>Y879</f>
        <v>0.005987124884325509</v>
      </c>
      <c r="AA879" s="38">
        <f>Z879</f>
        <v>0.005987124884325509</v>
      </c>
      <c r="AB879" s="38">
        <f>AA879</f>
        <v>0.005987124884325509</v>
      </c>
      <c r="AC879" s="38">
        <f>AB879</f>
        <v>0.005987124884325509</v>
      </c>
      <c r="AD879" s="38">
        <f>AC879</f>
        <v>0.005987124884325509</v>
      </c>
      <c r="AE879" s="38">
        <f>AD879</f>
        <v>0.005987124884325509</v>
      </c>
      <c r="AF879" s="38">
        <f>AE879</f>
        <v>0.005987124884325509</v>
      </c>
      <c r="AG879" s="38">
        <f>AF879</f>
        <v>0.005987124884325509</v>
      </c>
      <c r="AH879" s="38">
        <f>AG879</f>
        <v>0.005987124884325509</v>
      </c>
      <c r="AI879" s="38">
        <f>AH879</f>
        <v>0.005987124884325509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0.0057002230686377985</v>
      </c>
      <c r="Z880" s="38">
        <f>Y880</f>
        <v>0.0057002230686377985</v>
      </c>
      <c r="AA880" s="38">
        <f>Z880</f>
        <v>0.0057002230686377985</v>
      </c>
      <c r="AB880" s="38">
        <f>AA880</f>
        <v>0.0057002230686377985</v>
      </c>
      <c r="AC880" s="38">
        <f>AB880</f>
        <v>0.0057002230686377985</v>
      </c>
      <c r="AD880" s="38">
        <f>AC880</f>
        <v>0.0057002230686377985</v>
      </c>
      <c r="AE880" s="38">
        <f>AD880</f>
        <v>0.0057002230686377985</v>
      </c>
      <c r="AF880" s="38">
        <f>AE880</f>
        <v>0.0057002230686377985</v>
      </c>
      <c r="AG880" s="38">
        <f>AF880</f>
        <v>0.0057002230686377985</v>
      </c>
      <c r="AH880" s="38">
        <f>AG880</f>
        <v>0.0057002230686377985</v>
      </c>
      <c r="AI880" s="38">
        <f>AH880</f>
        <v>0.0057002230686377985</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0.005639113544198023</v>
      </c>
      <c r="Z881" s="38">
        <f>Y881</f>
        <v>0.005639113544198023</v>
      </c>
      <c r="AA881" s="38">
        <f>Z881</f>
        <v>0.005639113544198023</v>
      </c>
      <c r="AB881" s="38">
        <f>AA881</f>
        <v>0.005639113544198023</v>
      </c>
      <c r="AC881" s="38">
        <f>AB881</f>
        <v>0.005639113544198023</v>
      </c>
      <c r="AD881" s="38">
        <f>AC881</f>
        <v>0.005639113544198023</v>
      </c>
      <c r="AE881" s="38">
        <f>AD881</f>
        <v>0.005639113544198023</v>
      </c>
      <c r="AF881" s="38">
        <f>AE881</f>
        <v>0.005639113544198023</v>
      </c>
      <c r="AG881" s="38">
        <f>AF881</f>
        <v>0.005639113544198023</v>
      </c>
      <c r="AH881" s="38">
        <f>AG881</f>
        <v>0.005639113544198023</v>
      </c>
      <c r="AI881" s="38">
        <f>AH881</f>
        <v>0.005639113544198023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0.005605508179595983</v>
      </c>
      <c r="Z882" s="38">
        <f>Y882</f>
        <v>0.005605508179595983</v>
      </c>
      <c r="AA882" s="38">
        <f>Z882</f>
        <v>0.005605508179595983</v>
      </c>
      <c r="AB882" s="38">
        <f>AA882</f>
        <v>0.005605508179595983</v>
      </c>
      <c r="AC882" s="38">
        <f>AB882</f>
        <v>0.005605508179595983</v>
      </c>
      <c r="AD882" s="38">
        <f>AC882</f>
        <v>0.005605508179595983</v>
      </c>
      <c r="AE882" s="38">
        <f>AD882</f>
        <v>0.005605508179595983</v>
      </c>
      <c r="AF882" s="38">
        <f>AE882</f>
        <v>0.005605508179595983</v>
      </c>
      <c r="AG882" s="38">
        <f>AF882</f>
        <v>0.005605508179595983</v>
      </c>
      <c r="AH882" s="38">
        <f>AG882</f>
        <v>0.005605508179595983</v>
      </c>
      <c r="AI882" s="38">
        <f>AH882</f>
        <v>0.005605508179595983</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0.0041046532004021</v>
      </c>
      <c r="Z883" s="38">
        <f>Y883</f>
        <v>0.0041046532004021</v>
      </c>
      <c r="AA883" s="38">
        <f>Z883</f>
        <v>0.0041046532004021</v>
      </c>
      <c r="AB883" s="38">
        <f>AA883</f>
        <v>0.0041046532004021</v>
      </c>
      <c r="AC883" s="38">
        <f>AB883</f>
        <v>0.0041046532004021</v>
      </c>
      <c r="AD883" s="38">
        <f>AC883</f>
        <v>0.0041046532004021</v>
      </c>
      <c r="AE883" s="38">
        <f>AD883</f>
        <v>0.0041046532004021</v>
      </c>
      <c r="AF883" s="38">
        <f>AE883</f>
        <v>0.0041046532004021</v>
      </c>
      <c r="AG883" s="38">
        <f>AF883</f>
        <v>0.0041046532004021</v>
      </c>
      <c r="AH883" s="38">
        <f>AG883</f>
        <v>0.0041046532004021</v>
      </c>
      <c r="AI883" s="38">
        <f>AH883</f>
        <v>0.0041046532004021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0.003249320553232754</v>
      </c>
      <c r="Z884" s="38">
        <f>Y884</f>
        <v>0.003249320553232754</v>
      </c>
      <c r="AA884" s="38">
        <f>Z884</f>
        <v>0.003249320553232754</v>
      </c>
      <c r="AB884" s="38">
        <f>AA884</f>
        <v>0.003249320553232754</v>
      </c>
      <c r="AC884" s="38">
        <f>AB884</f>
        <v>0.003249320553232754</v>
      </c>
      <c r="AD884" s="38">
        <f>AC884</f>
        <v>0.003249320553232754</v>
      </c>
      <c r="AE884" s="38">
        <f>AD884</f>
        <v>0.003249320553232754</v>
      </c>
      <c r="AF884" s="38">
        <f>AE884</f>
        <v>0.003249320553232754</v>
      </c>
      <c r="AG884" s="38">
        <f>AF884</f>
        <v>0.003249320553232754</v>
      </c>
      <c r="AH884" s="38">
        <f>AG884</f>
        <v>0.003249320553232754</v>
      </c>
      <c r="AI884" s="38">
        <f>AH884</f>
        <v>0.003249320553232754</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0.0029914627174303684</v>
      </c>
      <c r="Z885" s="38">
        <f>Y885</f>
        <v>0.0029914627174303684</v>
      </c>
      <c r="AA885" s="38">
        <f>Z885</f>
        <v>0.0029914627174303684</v>
      </c>
      <c r="AB885" s="38">
        <f>AA885</f>
        <v>0.0029914627174303684</v>
      </c>
      <c r="AC885" s="38">
        <f>AB885</f>
        <v>0.0029914627174303684</v>
      </c>
      <c r="AD885" s="38">
        <f>AC885</f>
        <v>0.0029914627174303684</v>
      </c>
      <c r="AE885" s="38">
        <f>AD885</f>
        <v>0.0029914627174303684</v>
      </c>
      <c r="AF885" s="38">
        <f>AE885</f>
        <v>0.0029914627174303684</v>
      </c>
      <c r="AG885" s="38">
        <f>AF885</f>
        <v>0.0029914627174303684</v>
      </c>
      <c r="AH885" s="38">
        <f>AG885</f>
        <v>0.0029914627174303684</v>
      </c>
      <c r="AI885" s="38">
        <f>AH885</f>
        <v>0.0029914627174303684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0.0029298848941635676</v>
      </c>
      <c r="Z886" s="38">
        <f>Y886</f>
        <v>0.0029298848941635676</v>
      </c>
      <c r="AA886" s="38">
        <f>Z886</f>
        <v>0.0029298848941635676</v>
      </c>
      <c r="AB886" s="38">
        <f>AA886</f>
        <v>0.0029298848941635676</v>
      </c>
      <c r="AC886" s="38">
        <f>AB886</f>
        <v>0.0029298848941635676</v>
      </c>
      <c r="AD886" s="38">
        <f>AC886</f>
        <v>0.0029298848941635676</v>
      </c>
      <c r="AE886" s="38">
        <f>AD886</f>
        <v>0.0029298848941635676</v>
      </c>
      <c r="AF886" s="38">
        <f>AE886</f>
        <v>0.0029298848941635676</v>
      </c>
      <c r="AG886" s="38">
        <f>AF886</f>
        <v>0.0029298848941635676</v>
      </c>
      <c r="AH886" s="38">
        <f>AG886</f>
        <v>0.0029298848941635676</v>
      </c>
      <c r="AI886" s="38">
        <f>AH886</f>
        <v>0.0029298848941635676</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0.002658702658518509</v>
      </c>
      <c r="Z887" s="38">
        <f>Y887</f>
        <v>0.002658702658518509</v>
      </c>
      <c r="AA887" s="38">
        <f>Z887</f>
        <v>0.002658702658518509</v>
      </c>
      <c r="AB887" s="38">
        <f>AA887</f>
        <v>0.002658702658518509</v>
      </c>
      <c r="AC887" s="38">
        <f>AB887</f>
        <v>0.002658702658518509</v>
      </c>
      <c r="AD887" s="38">
        <f>AC887</f>
        <v>0.002658702658518509</v>
      </c>
      <c r="AE887" s="38">
        <f>AD887</f>
        <v>0.002658702658518509</v>
      </c>
      <c r="AF887" s="38">
        <f>AE887</f>
        <v>0.002658702658518509</v>
      </c>
      <c r="AG887" s="38">
        <f>AF887</f>
        <v>0.002658702658518509</v>
      </c>
      <c r="AH887" s="38">
        <f>AG887</f>
        <v>0.002658702658518509</v>
      </c>
      <c r="AI887" s="38">
        <f>AH887</f>
        <v>0.002658702658518509</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0.0025298867807612585</v>
      </c>
      <c r="Z888" s="38">
        <f>Y888</f>
        <v>0.0025298867807612585</v>
      </c>
      <c r="AA888" s="38">
        <f>Z888</f>
        <v>0.0025298867807612585</v>
      </c>
      <c r="AB888" s="38">
        <f>AA888</f>
        <v>0.0025298867807612585</v>
      </c>
      <c r="AC888" s="38">
        <f>AB888</f>
        <v>0.0025298867807612585</v>
      </c>
      <c r="AD888" s="38">
        <f>AC888</f>
        <v>0.0025298867807612585</v>
      </c>
      <c r="AE888" s="38">
        <f>AD888</f>
        <v>0.0025298867807612585</v>
      </c>
      <c r="AF888" s="38">
        <f>AE888</f>
        <v>0.0025298867807612585</v>
      </c>
      <c r="AG888" s="38">
        <f>AF888</f>
        <v>0.0025298867807612585</v>
      </c>
      <c r="AH888" s="38">
        <f>AG888</f>
        <v>0.0025298867807612585</v>
      </c>
      <c r="AI888" s="38">
        <f>AH888</f>
        <v>0.0025298867807612585</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0.0024017636562173985</v>
      </c>
      <c r="Z889" s="38">
        <f>Y889</f>
        <v>0.0024017636562173985</v>
      </c>
      <c r="AA889" s="38">
        <f>Z889</f>
        <v>0.0024017636562173985</v>
      </c>
      <c r="AB889" s="38">
        <f>AA889</f>
        <v>0.0024017636562173985</v>
      </c>
      <c r="AC889" s="38">
        <f>AB889</f>
        <v>0.0024017636562173985</v>
      </c>
      <c r="AD889" s="38">
        <f>AC889</f>
        <v>0.0024017636562173985</v>
      </c>
      <c r="AE889" s="38">
        <f>AD889</f>
        <v>0.0024017636562173985</v>
      </c>
      <c r="AF889" s="38">
        <f>AE889</f>
        <v>0.0024017636562173985</v>
      </c>
      <c r="AG889" s="38">
        <f>AF889</f>
        <v>0.0024017636562173985</v>
      </c>
      <c r="AH889" s="38">
        <f>AG889</f>
        <v>0.0024017636562173985</v>
      </c>
      <c r="AI889" s="38">
        <f>AH889</f>
        <v>0.0024017636562173985</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0.0023603950351929748</v>
      </c>
      <c r="Z890" s="38">
        <f>Y890</f>
        <v>0.0023603950351929748</v>
      </c>
      <c r="AA890" s="38">
        <f>Z890</f>
        <v>0.0023603950351929748</v>
      </c>
      <c r="AB890" s="38">
        <f>AA890</f>
        <v>0.0023603950351929748</v>
      </c>
      <c r="AC890" s="38">
        <f>AB890</f>
        <v>0.0023603950351929748</v>
      </c>
      <c r="AD890" s="38">
        <f>AC890</f>
        <v>0.0023603950351929748</v>
      </c>
      <c r="AE890" s="38">
        <f>AD890</f>
        <v>0.0023603950351929748</v>
      </c>
      <c r="AF890" s="38">
        <f>AE890</f>
        <v>0.0023603950351929748</v>
      </c>
      <c r="AG890" s="38">
        <f>AF890</f>
        <v>0.0023603950351929748</v>
      </c>
      <c r="AH890" s="38">
        <f>AG890</f>
        <v>0.0023603950351929748</v>
      </c>
      <c r="AI890" s="38">
        <f>AH890</f>
        <v>0.0023603950351929748</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0.002203938616931878</v>
      </c>
      <c r="Z891" s="38">
        <f>Y891</f>
        <v>0.002203938616931878</v>
      </c>
      <c r="AA891" s="38">
        <f>Z891</f>
        <v>0.002203938616931878</v>
      </c>
      <c r="AB891" s="38">
        <f>AA891</f>
        <v>0.002203938616931878</v>
      </c>
      <c r="AC891" s="38">
        <f>AB891</f>
        <v>0.002203938616931878</v>
      </c>
      <c r="AD891" s="38">
        <f>AC891</f>
        <v>0.002203938616931878</v>
      </c>
      <c r="AE891" s="38">
        <f>AD891</f>
        <v>0.002203938616931878</v>
      </c>
      <c r="AF891" s="38">
        <f>AE891</f>
        <v>0.002203938616931878</v>
      </c>
      <c r="AG891" s="38">
        <f>AF891</f>
        <v>0.002203938616931878</v>
      </c>
      <c r="AH891" s="38">
        <f>AG891</f>
        <v>0.002203938616931878</v>
      </c>
      <c r="AI891" s="38">
        <f>AH891</f>
        <v>0.002203938616931878</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0.0021658474475274173</v>
      </c>
      <c r="Z892" s="38">
        <f>Y892</f>
        <v>0.0021658474475274173</v>
      </c>
      <c r="AA892" s="38">
        <f>Z892</f>
        <v>0.0021658474475274173</v>
      </c>
      <c r="AB892" s="38">
        <f>AA892</f>
        <v>0.0021658474475274173</v>
      </c>
      <c r="AC892" s="38">
        <f>AB892</f>
        <v>0.0021658474475274173</v>
      </c>
      <c r="AD892" s="38">
        <f>AC892</f>
        <v>0.0021658474475274173</v>
      </c>
      <c r="AE892" s="38">
        <f>AD892</f>
        <v>0.0021658474475274173</v>
      </c>
      <c r="AF892" s="38">
        <f>AE892</f>
        <v>0.0021658474475274173</v>
      </c>
      <c r="AG892" s="38">
        <f>AF892</f>
        <v>0.0021658474475274173</v>
      </c>
      <c r="AH892" s="38">
        <f>AG892</f>
        <v>0.0021658474475274173</v>
      </c>
      <c r="AI892" s="38">
        <f>AH892</f>
        <v>0.0021658474475274173</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0.0021141285018558068</v>
      </c>
      <c r="Z893" s="38">
        <f>Y893</f>
        <v>0.0021141285018558068</v>
      </c>
      <c r="AA893" s="38">
        <f>Z893</f>
        <v>0.0021141285018558068</v>
      </c>
      <c r="AB893" s="38">
        <f>AA893</f>
        <v>0.0021141285018558068</v>
      </c>
      <c r="AC893" s="38">
        <f>AB893</f>
        <v>0.0021141285018558068</v>
      </c>
      <c r="AD893" s="38">
        <f>AC893</f>
        <v>0.0021141285018558068</v>
      </c>
      <c r="AE893" s="38">
        <f>AD893</f>
        <v>0.0021141285018558068</v>
      </c>
      <c r="AF893" s="38">
        <f>AE893</f>
        <v>0.0021141285018558068</v>
      </c>
      <c r="AG893" s="38">
        <f>AF893</f>
        <v>0.0021141285018558068</v>
      </c>
      <c r="AH893" s="38">
        <f>AG893</f>
        <v>0.0021141285018558068</v>
      </c>
      <c r="AI893" s="38">
        <f>AH893</f>
        <v>0.0021141285018558068</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0.002005585626146568</v>
      </c>
      <c r="Z894" s="38">
        <f>Y894</f>
        <v>0.002005585626146568</v>
      </c>
      <c r="AA894" s="38">
        <f>Z894</f>
        <v>0.002005585626146568</v>
      </c>
      <c r="AB894" s="38">
        <f>AA894</f>
        <v>0.002005585626146568</v>
      </c>
      <c r="AC894" s="38">
        <f>AB894</f>
        <v>0.002005585626146568</v>
      </c>
      <c r="AD894" s="38">
        <f>AC894</f>
        <v>0.002005585626146568</v>
      </c>
      <c r="AE894" s="38">
        <f>AD894</f>
        <v>0.002005585626146568</v>
      </c>
      <c r="AF894" s="38">
        <f>AE894</f>
        <v>0.002005585626146568</v>
      </c>
      <c r="AG894" s="38">
        <f>AF894</f>
        <v>0.002005585626146568</v>
      </c>
      <c r="AH894" s="38">
        <f>AG894</f>
        <v>0.002005585626146568</v>
      </c>
      <c r="AI894" s="38">
        <f>AH894</f>
        <v>0.002005585626146568</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0.0019892939204200046</v>
      </c>
      <c r="Z895" s="38">
        <f>Y895</f>
        <v>0.0019892939204200046</v>
      </c>
      <c r="AA895" s="38">
        <f>Z895</f>
        <v>0.0019892939204200046</v>
      </c>
      <c r="AB895" s="38">
        <f>AA895</f>
        <v>0.0019892939204200046</v>
      </c>
      <c r="AC895" s="38">
        <f>AB895</f>
        <v>0.0019892939204200046</v>
      </c>
      <c r="AD895" s="38">
        <f>AC895</f>
        <v>0.0019892939204200046</v>
      </c>
      <c r="AE895" s="38">
        <f>AD895</f>
        <v>0.0019892939204200046</v>
      </c>
      <c r="AF895" s="38">
        <f>AE895</f>
        <v>0.0019892939204200046</v>
      </c>
      <c r="AG895" s="38">
        <f>AF895</f>
        <v>0.0019892939204200046</v>
      </c>
      <c r="AH895" s="38">
        <f>AG895</f>
        <v>0.0019892939204200046</v>
      </c>
      <c r="AI895" s="38">
        <f>AH895</f>
        <v>0.0019892939204200046</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0.005399407476909895</v>
      </c>
      <c r="M898" s="227">
        <f>L898</f>
        <v>0.005399407476909895</v>
      </c>
      <c r="N898" s="227">
        <f>M898</f>
        <v>0.005399407476909895</v>
      </c>
      <c r="O898" s="227">
        <f>N898</f>
        <v>0.005399407476909895</v>
      </c>
      <c r="P898" s="227">
        <f>O898</f>
        <v>0.005399407476909895</v>
      </c>
      <c r="Q898" s="227">
        <f>P898</f>
        <v>0.005399407476909895</v>
      </c>
      <c r="R898" s="227">
        <f>Q898</f>
        <v>0.005399407476909895</v>
      </c>
      <c r="S898" s="227">
        <f>R898</f>
        <v>0.005399407476909895</v>
      </c>
      <c r="T898" s="227">
        <f>S898</f>
        <v>0.005399407476909895</v>
      </c>
      <c r="U898" s="227">
        <f>T898</f>
        <v>0.005399407476909895</v>
      </c>
      <c r="V898" s="227">
        <f>U898</f>
        <v>0.005399407476909895</v>
      </c>
      <c r="W898" s="207" t="str">
        <f>IF(X$5=K$5,SUM(Y898:AI898)-SUM(L898:V898),"")</f>
        <v/>
      </c>
      <c r="X898" s="9" t="str">
        <f>LOWER(CtryCode)&amp;".distn."&amp;$A898&amp;IF($B898="","","."&amp;$B898)&amp;IF($C898="","",".dec."&amp;$C898)&amp;"."&amp;X$5</f>
        <v>egy.distn.secshh.avi.2</v>
      </c>
      <c r="Y898" s="226">
        <f>IFERROR(SUMIF(DSecCpat,$B898,DSecHhd)/SUM(DSecHhd),0)</f>
        <v>0.005399407476909895</v>
      </c>
      <c r="Z898" s="227">
        <f>Y898</f>
        <v>0.005399407476909895</v>
      </c>
      <c r="AA898" s="227">
        <f>Z898</f>
        <v>0.005399407476909895</v>
      </c>
      <c r="AB898" s="227">
        <f>AA898</f>
        <v>0.005399407476909895</v>
      </c>
      <c r="AC898" s="227">
        <f>AB898</f>
        <v>0.005399407476909895</v>
      </c>
      <c r="AD898" s="227">
        <f>AC898</f>
        <v>0.005399407476909895</v>
      </c>
      <c r="AE898" s="227">
        <f>AD898</f>
        <v>0.005399407476909895</v>
      </c>
      <c r="AF898" s="227">
        <f>AE898</f>
        <v>0.005399407476909895</v>
      </c>
      <c r="AG898" s="227">
        <f>AF898</f>
        <v>0.005399407476909895</v>
      </c>
      <c r="AH898" s="227">
        <f>AG898</f>
        <v>0.005399407476909895</v>
      </c>
      <c r="AI898" s="227">
        <f>AH898</f>
        <v>0.005399407476909895</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0.0458386513925629</v>
      </c>
      <c r="M899" s="227">
        <f>L899</f>
        <v>0.0458386513925629</v>
      </c>
      <c r="N899" s="227">
        <f>M899</f>
        <v>0.0458386513925629</v>
      </c>
      <c r="O899" s="227">
        <f>N899</f>
        <v>0.0458386513925629</v>
      </c>
      <c r="P899" s="227">
        <f>O899</f>
        <v>0.0458386513925629</v>
      </c>
      <c r="Q899" s="227">
        <f>P899</f>
        <v>0.0458386513925629</v>
      </c>
      <c r="R899" s="227">
        <f>Q899</f>
        <v>0.0458386513925629</v>
      </c>
      <c r="S899" s="227">
        <f>R899</f>
        <v>0.0458386513925629</v>
      </c>
      <c r="T899" s="227">
        <f>S899</f>
        <v>0.0458386513925629</v>
      </c>
      <c r="U899" s="227">
        <f>T899</f>
        <v>0.0458386513925629</v>
      </c>
      <c r="V899" s="227">
        <f>U899</f>
        <v>0.0458386513925629</v>
      </c>
      <c r="W899" s="207" t="str">
        <f>IF(X$5=K$5,SUM(Y899:AI899)-SUM(L899:V899),"")</f>
        <v/>
      </c>
      <c r="X899" s="9" t="str">
        <f>LOWER(CtryCode)&amp;".distn."&amp;$A899&amp;IF($B899="","","."&amp;$B899)&amp;IF($C899="","",".dec."&amp;$C899)&amp;"."&amp;X$5</f>
        <v>egy.distn.secshh.nav.2</v>
      </c>
      <c r="Y899" s="226">
        <f>IFERROR(SUMIF(DSecCpat,$B899,DSecHhd)/SUM(DSecHhd),0)</f>
        <v>0.0458386513925629</v>
      </c>
      <c r="Z899" s="227">
        <f>Y899</f>
        <v>0.0458386513925629</v>
      </c>
      <c r="AA899" s="227">
        <f>Z899</f>
        <v>0.0458386513925629</v>
      </c>
      <c r="AB899" s="227">
        <f>AA899</f>
        <v>0.0458386513925629</v>
      </c>
      <c r="AC899" s="227">
        <f>AB899</f>
        <v>0.0458386513925629</v>
      </c>
      <c r="AD899" s="227">
        <f>AC899</f>
        <v>0.0458386513925629</v>
      </c>
      <c r="AE899" s="227">
        <f>AD899</f>
        <v>0.0458386513925629</v>
      </c>
      <c r="AF899" s="227">
        <f>AE899</f>
        <v>0.0458386513925629</v>
      </c>
      <c r="AG899" s="227">
        <f>AF899</f>
        <v>0.0458386513925629</v>
      </c>
      <c r="AH899" s="227">
        <f>AG899</f>
        <v>0.0458386513925629</v>
      </c>
      <c r="AI899" s="227">
        <f>AH899</f>
        <v>0.0458386513925629</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0.3103888115973431</v>
      </c>
      <c r="M900" s="227">
        <f>L900</f>
        <v>0.3103888115973431</v>
      </c>
      <c r="N900" s="227">
        <f>M900</f>
        <v>0.3103888115973431</v>
      </c>
      <c r="O900" s="227">
        <f>N900</f>
        <v>0.3103888115973431</v>
      </c>
      <c r="P900" s="227">
        <f>O900</f>
        <v>0.3103888115973431</v>
      </c>
      <c r="Q900" s="227">
        <f>P900</f>
        <v>0.3103888115973431</v>
      </c>
      <c r="R900" s="227">
        <f>Q900</f>
        <v>0.3103888115973431</v>
      </c>
      <c r="S900" s="227">
        <f>R900</f>
        <v>0.3103888115973431</v>
      </c>
      <c r="T900" s="227">
        <f>S900</f>
        <v>0.3103888115973431</v>
      </c>
      <c r="U900" s="227">
        <f>T900</f>
        <v>0.3103888115973431</v>
      </c>
      <c r="V900" s="227">
        <f>U900</f>
        <v>0.3103888115973431</v>
      </c>
      <c r="W900" s="207" t="str">
        <f>IF(X$5=K$5,SUM(Y900:AI900)-SUM(L900:V900),"")</f>
        <v/>
      </c>
      <c r="X900" s="9" t="str">
        <f>LOWER(CtryCode)&amp;".distn."&amp;$A900&amp;IF($B900="","","."&amp;$B900)&amp;IF($C900="","",".dec."&amp;$C900)&amp;"."&amp;X$5</f>
        <v>egy.distn.secshh.foo.2</v>
      </c>
      <c r="Y900" s="226">
        <f>IFERROR(SUMIF(DSecCpat,$B900,DSecHhd)/SUM(DSecHhd),0)</f>
        <v>0.3103888115973431</v>
      </c>
      <c r="Z900" s="227">
        <f>Y900</f>
        <v>0.3103888115973431</v>
      </c>
      <c r="AA900" s="227">
        <f>Z900</f>
        <v>0.3103888115973431</v>
      </c>
      <c r="AB900" s="227">
        <f>AA900</f>
        <v>0.3103888115973431</v>
      </c>
      <c r="AC900" s="227">
        <f>AB900</f>
        <v>0.3103888115973431</v>
      </c>
      <c r="AD900" s="227">
        <f>AC900</f>
        <v>0.3103888115973431</v>
      </c>
      <c r="AE900" s="227">
        <f>AD900</f>
        <v>0.3103888115973431</v>
      </c>
      <c r="AF900" s="227">
        <f>AE900</f>
        <v>0.3103888115973431</v>
      </c>
      <c r="AG900" s="227">
        <f>AF900</f>
        <v>0.3103888115973431</v>
      </c>
      <c r="AH900" s="227">
        <f>AG900</f>
        <v>0.3103888115973431</v>
      </c>
      <c r="AI900" s="227">
        <f>AH900</f>
        <v>0.3103888115973431</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0.3487271405351836</v>
      </c>
      <c r="M901" s="227">
        <f>L901</f>
        <v>0.3487271405351836</v>
      </c>
      <c r="N901" s="227">
        <f>M901</f>
        <v>0.3487271405351836</v>
      </c>
      <c r="O901" s="227">
        <f>N901</f>
        <v>0.3487271405351836</v>
      </c>
      <c r="P901" s="227">
        <f>O901</f>
        <v>0.3487271405351836</v>
      </c>
      <c r="Q901" s="227">
        <f>P901</f>
        <v>0.3487271405351836</v>
      </c>
      <c r="R901" s="227">
        <f>Q901</f>
        <v>0.3487271405351836</v>
      </c>
      <c r="S901" s="227">
        <f>R901</f>
        <v>0.3487271405351836</v>
      </c>
      <c r="T901" s="227">
        <f>S901</f>
        <v>0.3487271405351836</v>
      </c>
      <c r="U901" s="227">
        <f>T901</f>
        <v>0.3487271405351836</v>
      </c>
      <c r="V901" s="227">
        <f>U901</f>
        <v>0.3487271405351836</v>
      </c>
      <c r="W901" s="207" t="str">
        <f>IF(X$5=K$5,SUM(Y901:AI901)-SUM(L901:V901),"")</f>
        <v/>
      </c>
      <c r="X901" s="9" t="str">
        <f>LOWER(CtryCode)&amp;".distn."&amp;$A901&amp;IF($B901="","","."&amp;$B901)&amp;IF($C901="","",".dec."&amp;$C901)&amp;"."&amp;X$5</f>
        <v>egy.distn.secshh.srv.2</v>
      </c>
      <c r="Y901" s="226">
        <f>IFERROR(SUMIF(DSecCpat,$B901,DSecHhd)/SUM(DSecHhd),0)</f>
        <v>0.3487271405351836</v>
      </c>
      <c r="Z901" s="227">
        <f>Y901</f>
        <v>0.3487271405351836</v>
      </c>
      <c r="AA901" s="227">
        <f>Z901</f>
        <v>0.3487271405351836</v>
      </c>
      <c r="AB901" s="227">
        <f>AA901</f>
        <v>0.3487271405351836</v>
      </c>
      <c r="AC901" s="227">
        <f>AB901</f>
        <v>0.3487271405351836</v>
      </c>
      <c r="AD901" s="227">
        <f>AC901</f>
        <v>0.3487271405351836</v>
      </c>
      <c r="AE901" s="227">
        <f>AD901</f>
        <v>0.3487271405351836</v>
      </c>
      <c r="AF901" s="227">
        <f>AE901</f>
        <v>0.3487271405351836</v>
      </c>
      <c r="AG901" s="227">
        <f>AF901</f>
        <v>0.3487271405351836</v>
      </c>
      <c r="AH901" s="227">
        <f>AG901</f>
        <v>0.3487271405351836</v>
      </c>
      <c r="AI901" s="227">
        <f>AH901</f>
        <v>0.3487271405351836</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0.02032444608295543</v>
      </c>
      <c r="M902" s="227">
        <f>L902</f>
        <v>0.02032444608295543</v>
      </c>
      <c r="N902" s="227">
        <f>M902</f>
        <v>0.02032444608295543</v>
      </c>
      <c r="O902" s="227">
        <f>N902</f>
        <v>0.02032444608295543</v>
      </c>
      <c r="P902" s="227">
        <f>O902</f>
        <v>0.02032444608295543</v>
      </c>
      <c r="Q902" s="227">
        <f>P902</f>
        <v>0.02032444608295543</v>
      </c>
      <c r="R902" s="227">
        <f>Q902</f>
        <v>0.02032444608295543</v>
      </c>
      <c r="S902" s="227">
        <f>R902</f>
        <v>0.02032444608295543</v>
      </c>
      <c r="T902" s="227">
        <f>S902</f>
        <v>0.02032444608295543</v>
      </c>
      <c r="U902" s="227">
        <f>T902</f>
        <v>0.02032444608295543</v>
      </c>
      <c r="V902" s="227">
        <f>U902</f>
        <v>0.02032444608295543</v>
      </c>
      <c r="W902" s="207" t="str">
        <f>IF(X$5=K$5,SUM(Y902:AI902)-SUM(L902:V902),"")</f>
        <v/>
      </c>
      <c r="X902" s="9" t="str">
        <f>LOWER(CtryCode)&amp;".distn."&amp;$A902&amp;IF($B902="","","."&amp;$B902)&amp;IF($C902="","",".dec."&amp;$C902)&amp;"."&amp;X$5</f>
        <v>egy.distn.secshh.mch.2</v>
      </c>
      <c r="Y902" s="226">
        <f>IFERROR(SUMIF(DSecCpat,$B902,DSecHhd)/SUM(DSecHhd),0)</f>
        <v>0.02032444608295543</v>
      </c>
      <c r="Z902" s="227">
        <f>Y902</f>
        <v>0.02032444608295543</v>
      </c>
      <c r="AA902" s="227">
        <f>Z902</f>
        <v>0.02032444608295543</v>
      </c>
      <c r="AB902" s="227">
        <f>AA902</f>
        <v>0.02032444608295543</v>
      </c>
      <c r="AC902" s="227">
        <f>AB902</f>
        <v>0.02032444608295543</v>
      </c>
      <c r="AD902" s="227">
        <f>AC902</f>
        <v>0.02032444608295543</v>
      </c>
      <c r="AE902" s="227">
        <f>AD902</f>
        <v>0.02032444608295543</v>
      </c>
      <c r="AF902" s="227">
        <f>AE902</f>
        <v>0.02032444608295543</v>
      </c>
      <c r="AG902" s="227">
        <f>AF902</f>
        <v>0.02032444608295543</v>
      </c>
      <c r="AH902" s="227">
        <f>AG902</f>
        <v>0.02032444608295543</v>
      </c>
      <c r="AI902" s="227">
        <f>AH902</f>
        <v>0.02032444608295543</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0.001674564530018174</v>
      </c>
      <c r="M903" s="227">
        <f>L903</f>
        <v>0.001674564530018174</v>
      </c>
      <c r="N903" s="227">
        <f>M903</f>
        <v>0.001674564530018174</v>
      </c>
      <c r="O903" s="227">
        <f>N903</f>
        <v>0.001674564530018174</v>
      </c>
      <c r="P903" s="227">
        <f>O903</f>
        <v>0.001674564530018174</v>
      </c>
      <c r="Q903" s="227">
        <f>P903</f>
        <v>0.001674564530018174</v>
      </c>
      <c r="R903" s="227">
        <f>Q903</f>
        <v>0.001674564530018174</v>
      </c>
      <c r="S903" s="227">
        <f>R903</f>
        <v>0.001674564530018174</v>
      </c>
      <c r="T903" s="227">
        <f>S903</f>
        <v>0.001674564530018174</v>
      </c>
      <c r="U903" s="227">
        <f>T903</f>
        <v>0.001674564530018174</v>
      </c>
      <c r="V903" s="227">
        <f>U903</f>
        <v>0.001674564530018174</v>
      </c>
      <c r="W903" s="207" t="str">
        <f>IF(X$5=K$5,SUM(Y903:AI903)-SUM(L903:V903),"")</f>
        <v/>
      </c>
      <c r="X903" s="9" t="str">
        <f>LOWER(CtryCode)&amp;".distn."&amp;$A903&amp;IF($B903="","","."&amp;$B903)&amp;IF($C903="","",".dec."&amp;$C903)&amp;"."&amp;X$5</f>
        <v>egy.distn.secshh.irn.2</v>
      </c>
      <c r="Y903" s="226">
        <f>IFERROR(SUMIF(DSecCpat,$B903,DSecHhd)/SUM(DSecHhd),0)</f>
        <v>0.001674564530018174</v>
      </c>
      <c r="Z903" s="227">
        <f>Y903</f>
        <v>0.001674564530018174</v>
      </c>
      <c r="AA903" s="227">
        <f>Z903</f>
        <v>0.001674564530018174</v>
      </c>
      <c r="AB903" s="227">
        <f>AA903</f>
        <v>0.001674564530018174</v>
      </c>
      <c r="AC903" s="227">
        <f>AB903</f>
        <v>0.001674564530018174</v>
      </c>
      <c r="AD903" s="227">
        <f>AC903</f>
        <v>0.001674564530018174</v>
      </c>
      <c r="AE903" s="227">
        <f>AD903</f>
        <v>0.001674564530018174</v>
      </c>
      <c r="AF903" s="227">
        <f>AE903</f>
        <v>0.001674564530018174</v>
      </c>
      <c r="AG903" s="227">
        <f>AF903</f>
        <v>0.001674564530018174</v>
      </c>
      <c r="AH903" s="227">
        <f>AG903</f>
        <v>0.001674564530018174</v>
      </c>
      <c r="AI903" s="227">
        <f>AH903</f>
        <v>0.001674564530018174</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0.002544427235463197</v>
      </c>
      <c r="M904" s="227">
        <f>L904</f>
        <v>0.002544427235463197</v>
      </c>
      <c r="N904" s="227">
        <f>M904</f>
        <v>0.002544427235463197</v>
      </c>
      <c r="O904" s="227">
        <f>N904</f>
        <v>0.002544427235463197</v>
      </c>
      <c r="P904" s="227">
        <f>O904</f>
        <v>0.002544427235463197</v>
      </c>
      <c r="Q904" s="227">
        <f>P904</f>
        <v>0.002544427235463197</v>
      </c>
      <c r="R904" s="227">
        <f>Q904</f>
        <v>0.002544427235463197</v>
      </c>
      <c r="S904" s="227">
        <f>R904</f>
        <v>0.002544427235463197</v>
      </c>
      <c r="T904" s="227">
        <f>S904</f>
        <v>0.002544427235463197</v>
      </c>
      <c r="U904" s="227">
        <f>T904</f>
        <v>0.002544427235463197</v>
      </c>
      <c r="V904" s="227">
        <f>U904</f>
        <v>0.002544427235463197</v>
      </c>
      <c r="W904" s="207" t="str">
        <f>IF(X$5=K$5,SUM(Y904:AI904)-SUM(L904:V904),"")</f>
        <v/>
      </c>
      <c r="X904" s="9" t="str">
        <f>LOWER(CtryCode)&amp;".distn."&amp;$A904&amp;IF($B904="","","."&amp;$B904)&amp;IF($C904="","",".dec."&amp;$C904)&amp;"."&amp;X$5</f>
        <v>egy.distn.secshh.nfm.2</v>
      </c>
      <c r="Y904" s="226">
        <f>IFERROR(SUMIF(DSecCpat,$B904,DSecHhd)/SUM(DSecHhd),0)</f>
        <v>0.002544427235463197</v>
      </c>
      <c r="Z904" s="227">
        <f>Y904</f>
        <v>0.002544427235463197</v>
      </c>
      <c r="AA904" s="227">
        <f>Z904</f>
        <v>0.002544427235463197</v>
      </c>
      <c r="AB904" s="227">
        <f>AA904</f>
        <v>0.002544427235463197</v>
      </c>
      <c r="AC904" s="227">
        <f>AB904</f>
        <v>0.002544427235463197</v>
      </c>
      <c r="AD904" s="227">
        <f>AC904</f>
        <v>0.002544427235463197</v>
      </c>
      <c r="AE904" s="227">
        <f>AD904</f>
        <v>0.002544427235463197</v>
      </c>
      <c r="AF904" s="227">
        <f>AE904</f>
        <v>0.002544427235463197</v>
      </c>
      <c r="AG904" s="227">
        <f>AF904</f>
        <v>0.002544427235463197</v>
      </c>
      <c r="AH904" s="227">
        <f>AG904</f>
        <v>0.002544427235463197</v>
      </c>
      <c r="AI904" s="227">
        <f>AH904</f>
        <v>0.002544427235463197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0.031007536535282643</v>
      </c>
      <c r="M905" s="227">
        <f>L905</f>
        <v>0.031007536535282643</v>
      </c>
      <c r="N905" s="227">
        <f>M905</f>
        <v>0.031007536535282643</v>
      </c>
      <c r="O905" s="227">
        <f>N905</f>
        <v>0.031007536535282643</v>
      </c>
      <c r="P905" s="227">
        <f>O905</f>
        <v>0.031007536535282643</v>
      </c>
      <c r="Q905" s="227">
        <f>P905</f>
        <v>0.031007536535282643</v>
      </c>
      <c r="R905" s="227">
        <f>Q905</f>
        <v>0.031007536535282643</v>
      </c>
      <c r="S905" s="227">
        <f>R905</f>
        <v>0.031007536535282643</v>
      </c>
      <c r="T905" s="227">
        <f>S905</f>
        <v>0.031007536535282643</v>
      </c>
      <c r="U905" s="227">
        <f>T905</f>
        <v>0.031007536535282643</v>
      </c>
      <c r="V905" s="227">
        <f>U905</f>
        <v>0.031007536535282643</v>
      </c>
      <c r="W905" s="207" t="str">
        <f>IF(X$5=K$5,SUM(Y905:AI905)-SUM(L905:V905),"")</f>
        <v/>
      </c>
      <c r="X905" s="9" t="str">
        <f>LOWER(CtryCode)&amp;".distn."&amp;$A905&amp;IF($B905="","","."&amp;$B905)&amp;IF($C905="","",".dec."&amp;$C905)&amp;"."&amp;X$5</f>
        <v>egy.distn.secshh.mac.2</v>
      </c>
      <c r="Y905" s="226">
        <f>IFERROR(SUMIF(DSecCpat,$B905,DSecHhd)/SUM(DSecHhd),0)</f>
        <v>0.031007536535282643</v>
      </c>
      <c r="Z905" s="227">
        <f>Y905</f>
        <v>0.031007536535282643</v>
      </c>
      <c r="AA905" s="227">
        <f>Z905</f>
        <v>0.031007536535282643</v>
      </c>
      <c r="AB905" s="227">
        <f>AA905</f>
        <v>0.031007536535282643</v>
      </c>
      <c r="AC905" s="227">
        <f>AB905</f>
        <v>0.031007536535282643</v>
      </c>
      <c r="AD905" s="227">
        <f>AC905</f>
        <v>0.031007536535282643</v>
      </c>
      <c r="AE905" s="227">
        <f>AD905</f>
        <v>0.031007536535282643</v>
      </c>
      <c r="AF905" s="227">
        <f>AE905</f>
        <v>0.031007536535282643</v>
      </c>
      <c r="AG905" s="227">
        <f>AF905</f>
        <v>0.031007536535282643</v>
      </c>
      <c r="AH905" s="227">
        <f>AG905</f>
        <v>0.031007536535282643</v>
      </c>
      <c r="AI905" s="227">
        <f>AH905</f>
        <v>0.031007536535282643</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0.015948884476453384</v>
      </c>
      <c r="M906" s="227">
        <f>L906</f>
        <v>0.015948884476453384</v>
      </c>
      <c r="N906" s="227">
        <f>M906</f>
        <v>0.015948884476453384</v>
      </c>
      <c r="O906" s="227">
        <f>N906</f>
        <v>0.015948884476453384</v>
      </c>
      <c r="P906" s="227">
        <f>O906</f>
        <v>0.015948884476453384</v>
      </c>
      <c r="Q906" s="227">
        <f>P906</f>
        <v>0.015948884476453384</v>
      </c>
      <c r="R906" s="227">
        <f>Q906</f>
        <v>0.015948884476453384</v>
      </c>
      <c r="S906" s="227">
        <f>R906</f>
        <v>0.015948884476453384</v>
      </c>
      <c r="T906" s="227">
        <f>S906</f>
        <v>0.015948884476453384</v>
      </c>
      <c r="U906" s="227">
        <f>T906</f>
        <v>0.015948884476453384</v>
      </c>
      <c r="V906" s="227">
        <f>U906</f>
        <v>0.015948884476453384</v>
      </c>
      <c r="W906" s="207" t="str">
        <f>IF(X$5=K$5,SUM(Y906:AI906)-SUM(L906:V906),"")</f>
        <v/>
      </c>
      <c r="X906" s="9" t="str">
        <f>LOWER(CtryCode)&amp;".distn."&amp;$A906&amp;IF($B906="","","."&amp;$B906)&amp;IF($C906="","",".dec."&amp;$C906)&amp;"."&amp;X$5</f>
        <v>egy.distn.secshh.cem.2</v>
      </c>
      <c r="Y906" s="226">
        <f>IFERROR(SUMIF(DSecCpat,$B906,DSecHhd)/SUM(DSecHhd),0)</f>
        <v>0.015948884476453384</v>
      </c>
      <c r="Z906" s="227">
        <f>Y906</f>
        <v>0.015948884476453384</v>
      </c>
      <c r="AA906" s="227">
        <f>Z906</f>
        <v>0.015948884476453384</v>
      </c>
      <c r="AB906" s="227">
        <f>AA906</f>
        <v>0.015948884476453384</v>
      </c>
      <c r="AC906" s="227">
        <f>AB906</f>
        <v>0.015948884476453384</v>
      </c>
      <c r="AD906" s="227">
        <f>AC906</f>
        <v>0.015948884476453384</v>
      </c>
      <c r="AE906" s="227">
        <f>AD906</f>
        <v>0.015948884476453384</v>
      </c>
      <c r="AF906" s="227">
        <f>AE906</f>
        <v>0.015948884476453384</v>
      </c>
      <c r="AG906" s="227">
        <f>AF906</f>
        <v>0.015948884476453384</v>
      </c>
      <c r="AH906" s="227">
        <f>AG906</f>
        <v>0.015948884476453384</v>
      </c>
      <c r="AI906" s="227">
        <f>AH906</f>
        <v>0.015948884476453384</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0.12010782660941051</v>
      </c>
      <c r="M907" s="227">
        <f>L907</f>
        <v>0.12010782660941051</v>
      </c>
      <c r="N907" s="227">
        <f>M907</f>
        <v>0.12010782660941051</v>
      </c>
      <c r="O907" s="227">
        <f>N907</f>
        <v>0.12010782660941051</v>
      </c>
      <c r="P907" s="227">
        <f>O907</f>
        <v>0.12010782660941051</v>
      </c>
      <c r="Q907" s="227">
        <f>P907</f>
        <v>0.12010782660941051</v>
      </c>
      <c r="R907" s="227">
        <f>Q907</f>
        <v>0.12010782660941051</v>
      </c>
      <c r="S907" s="227">
        <f>R907</f>
        <v>0.12010782660941051</v>
      </c>
      <c r="T907" s="227">
        <f>S907</f>
        <v>0.12010782660941051</v>
      </c>
      <c r="U907" s="227">
        <f>T907</f>
        <v>0.12010782660941051</v>
      </c>
      <c r="V907" s="227">
        <f>U907</f>
        <v>0.12010782660941051</v>
      </c>
      <c r="W907" s="207" t="str">
        <f>IF(X$5=K$5,SUM(Y907:AI907)-SUM(L907:V907),"")</f>
        <v/>
      </c>
      <c r="X907" s="9" t="str">
        <f>LOWER(CtryCode)&amp;".distn."&amp;$A907&amp;IF($B907="","","."&amp;$B907)&amp;IF($C907="","",".dec."&amp;$C907)&amp;"."&amp;X$5</f>
        <v>egy.distn.secshh.omn.2</v>
      </c>
      <c r="Y907" s="226">
        <f>IFERROR(SUMIF(DSecCpat,$B907,DSecHhd)/SUM(DSecHhd),0)</f>
        <v>0.12010782660941051</v>
      </c>
      <c r="Z907" s="227">
        <f>Y907</f>
        <v>0.12010782660941051</v>
      </c>
      <c r="AA907" s="227">
        <f>Z907</f>
        <v>0.12010782660941051</v>
      </c>
      <c r="AB907" s="227">
        <f>AA907</f>
        <v>0.12010782660941051</v>
      </c>
      <c r="AC907" s="227">
        <f>AB907</f>
        <v>0.12010782660941051</v>
      </c>
      <c r="AD907" s="227">
        <f>AC907</f>
        <v>0.12010782660941051</v>
      </c>
      <c r="AE907" s="227">
        <f>AD907</f>
        <v>0.12010782660941051</v>
      </c>
      <c r="AF907" s="227">
        <f>AE907</f>
        <v>0.12010782660941051</v>
      </c>
      <c r="AG907" s="227">
        <f>AF907</f>
        <v>0.12010782660941051</v>
      </c>
      <c r="AH907" s="227">
        <f>AG907</f>
        <v>0.12010782660941051</v>
      </c>
      <c r="AI907" s="227">
        <f>AH907</f>
        <v>0.12010782660941051</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0.01044412018578298</v>
      </c>
      <c r="M908" s="227">
        <f>L908</f>
        <v>0.01044412018578298</v>
      </c>
      <c r="N908" s="227">
        <f>M908</f>
        <v>0.01044412018578298</v>
      </c>
      <c r="O908" s="227">
        <f>N908</f>
        <v>0.01044412018578298</v>
      </c>
      <c r="P908" s="227">
        <f>O908</f>
        <v>0.01044412018578298</v>
      </c>
      <c r="Q908" s="227">
        <f>P908</f>
        <v>0.01044412018578298</v>
      </c>
      <c r="R908" s="227">
        <f>Q908</f>
        <v>0.01044412018578298</v>
      </c>
      <c r="S908" s="227">
        <f>R908</f>
        <v>0.01044412018578298</v>
      </c>
      <c r="T908" s="227">
        <f>S908</f>
        <v>0.01044412018578298</v>
      </c>
      <c r="U908" s="227">
        <f>T908</f>
        <v>0.01044412018578298</v>
      </c>
      <c r="V908" s="227">
        <f>U908</f>
        <v>0.01044412018578298</v>
      </c>
      <c r="W908" s="207" t="str">
        <f>IF(X$5=K$5,SUM(Y908:AI908)-SUM(L908:V908),"")</f>
        <v/>
      </c>
      <c r="X908" s="9" t="str">
        <f>LOWER(CtryCode)&amp;".distn."&amp;$A908&amp;IF($B908="","","."&amp;$B908)&amp;IF($C908="","",".dec."&amp;$C908)&amp;"."&amp;X$5</f>
        <v>egy.distn.secshh.cst.2</v>
      </c>
      <c r="Y908" s="226">
        <f>IFERROR(SUMIF(DSecCpat,$B908,DSecHhd)/SUM(DSecHhd),0)</f>
        <v>0.01044412018578298</v>
      </c>
      <c r="Z908" s="227">
        <f>Y908</f>
        <v>0.01044412018578298</v>
      </c>
      <c r="AA908" s="227">
        <f>Z908</f>
        <v>0.01044412018578298</v>
      </c>
      <c r="AB908" s="227">
        <f>AA908</f>
        <v>0.01044412018578298</v>
      </c>
      <c r="AC908" s="227">
        <f>AB908</f>
        <v>0.01044412018578298</v>
      </c>
      <c r="AD908" s="227">
        <f>AC908</f>
        <v>0.01044412018578298</v>
      </c>
      <c r="AE908" s="227">
        <f>AD908</f>
        <v>0.01044412018578298</v>
      </c>
      <c r="AF908" s="227">
        <f>AE908</f>
        <v>0.01044412018578298</v>
      </c>
      <c r="AG908" s="227">
        <f>AF908</f>
        <v>0.01044412018578298</v>
      </c>
      <c r="AH908" s="227">
        <f>AG908</f>
        <v>0.01044412018578298</v>
      </c>
      <c r="AI908" s="227">
        <f>AH908</f>
        <v>0.01044412018578298</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0.021352714179714766</v>
      </c>
      <c r="M909" s="227">
        <f>L909</f>
        <v>0.021352714179714766</v>
      </c>
      <c r="N909" s="227">
        <f>M909</f>
        <v>0.021352714179714766</v>
      </c>
      <c r="O909" s="227">
        <f>N909</f>
        <v>0.021352714179714766</v>
      </c>
      <c r="P909" s="227">
        <f>O909</f>
        <v>0.021352714179714766</v>
      </c>
      <c r="Q909" s="227">
        <f>P909</f>
        <v>0.021352714179714766</v>
      </c>
      <c r="R909" s="227">
        <f>Q909</f>
        <v>0.021352714179714766</v>
      </c>
      <c r="S909" s="227">
        <f>R909</f>
        <v>0.021352714179714766</v>
      </c>
      <c r="T909" s="227">
        <f>S909</f>
        <v>0.021352714179714766</v>
      </c>
      <c r="U909" s="227">
        <f>T909</f>
        <v>0.021352714179714766</v>
      </c>
      <c r="V909" s="227">
        <f>U909</f>
        <v>0.021352714179714766</v>
      </c>
      <c r="W909" s="207" t="str">
        <f>IF(X$5=K$5,SUM(Y909:AI909)-SUM(L909:V909),"")</f>
        <v/>
      </c>
      <c r="X909" s="9" t="str">
        <f>LOWER(CtryCode)&amp;".distn."&amp;$A909&amp;IF($B909="","","."&amp;$B909)&amp;IF($C909="","",".dec."&amp;$C909)&amp;"."&amp;X$5</f>
        <v>egy.distn.secshh.ftr.2</v>
      </c>
      <c r="Y909" s="226">
        <f>IFERROR(SUMIF(DSecCpat,$B909,DSecHhd)/SUM(DSecHhd),0)</f>
        <v>0.021352714179714766</v>
      </c>
      <c r="Z909" s="227">
        <f>Y909</f>
        <v>0.021352714179714766</v>
      </c>
      <c r="AA909" s="227">
        <f>Z909</f>
        <v>0.021352714179714766</v>
      </c>
      <c r="AB909" s="227">
        <f>AA909</f>
        <v>0.021352714179714766</v>
      </c>
      <c r="AC909" s="227">
        <f>AB909</f>
        <v>0.021352714179714766</v>
      </c>
      <c r="AD909" s="227">
        <f>AC909</f>
        <v>0.021352714179714766</v>
      </c>
      <c r="AE909" s="227">
        <f>AD909</f>
        <v>0.021352714179714766</v>
      </c>
      <c r="AF909" s="227">
        <f>AE909</f>
        <v>0.021352714179714766</v>
      </c>
      <c r="AG909" s="227">
        <f>AF909</f>
        <v>0.021352714179714766</v>
      </c>
      <c r="AH909" s="227">
        <f>AG909</f>
        <v>0.021352714179714766</v>
      </c>
      <c r="AI909" s="227">
        <f>AH909</f>
        <v>0.021352714179714766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0.048594336477938094</v>
      </c>
      <c r="M910" s="227">
        <f>L910</f>
        <v>0.048594336477938094</v>
      </c>
      <c r="N910" s="227">
        <f>M910</f>
        <v>0.048594336477938094</v>
      </c>
      <c r="O910" s="227">
        <f>N910</f>
        <v>0.048594336477938094</v>
      </c>
      <c r="P910" s="227">
        <f>O910</f>
        <v>0.048594336477938094</v>
      </c>
      <c r="Q910" s="227">
        <f>P910</f>
        <v>0.048594336477938094</v>
      </c>
      <c r="R910" s="227">
        <f>Q910</f>
        <v>0.048594336477938094</v>
      </c>
      <c r="S910" s="227">
        <f>R910</f>
        <v>0.048594336477938094</v>
      </c>
      <c r="T910" s="227">
        <f>S910</f>
        <v>0.048594336477938094</v>
      </c>
      <c r="U910" s="227">
        <f>T910</f>
        <v>0.048594336477938094</v>
      </c>
      <c r="V910" s="227">
        <f>U910</f>
        <v>0.048594336477938094</v>
      </c>
      <c r="W910" s="207" t="str">
        <f>IF(X$5=K$5,SUM(Y910:AI910)-SUM(L910:V910),"")</f>
        <v/>
      </c>
      <c r="X910" s="9" t="str">
        <f>LOWER(CtryCode)&amp;".distn."&amp;$A910&amp;IF($B910="","","."&amp;$B910)&amp;IF($C910="","",".dec."&amp;$C910)&amp;"."&amp;X$5</f>
        <v>egy.distn.secshh.res.2</v>
      </c>
      <c r="Y910" s="226">
        <f>IFERROR(SUMIF(DSecCpat,$B910,DSecHhd)/SUM(DSecHhd),0)</f>
        <v>0.048594336477938094</v>
      </c>
      <c r="Z910" s="227">
        <f>Y910</f>
        <v>0.048594336477938094</v>
      </c>
      <c r="AA910" s="227">
        <f>Z910</f>
        <v>0.048594336477938094</v>
      </c>
      <c r="AB910" s="227">
        <f>AA910</f>
        <v>0.048594336477938094</v>
      </c>
      <c r="AC910" s="227">
        <f>AB910</f>
        <v>0.048594336477938094</v>
      </c>
      <c r="AD910" s="227">
        <f>AC910</f>
        <v>0.048594336477938094</v>
      </c>
      <c r="AE910" s="227">
        <f>AD910</f>
        <v>0.048594336477938094</v>
      </c>
      <c r="AF910" s="227">
        <f>AE910</f>
        <v>0.048594336477938094</v>
      </c>
      <c r="AG910" s="227">
        <f>AF910</f>
        <v>0.048594336477938094</v>
      </c>
      <c r="AH910" s="227">
        <f>AG910</f>
        <v>0.048594336477938094</v>
      </c>
      <c r="AI910" s="227">
        <f>AH910</f>
        <v>0.048594336477938094</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0.01764713268498131</v>
      </c>
      <c r="M911" s="227">
        <f>L911</f>
        <v>0.01764713268498131</v>
      </c>
      <c r="N911" s="227">
        <f>M911</f>
        <v>0.01764713268498131</v>
      </c>
      <c r="O911" s="227">
        <f>N911</f>
        <v>0.01764713268498131</v>
      </c>
      <c r="P911" s="227">
        <f>O911</f>
        <v>0.01764713268498131</v>
      </c>
      <c r="Q911" s="227">
        <f>P911</f>
        <v>0.01764713268498131</v>
      </c>
      <c r="R911" s="227">
        <f>Q911</f>
        <v>0.01764713268498131</v>
      </c>
      <c r="S911" s="227">
        <f>R911</f>
        <v>0.01764713268498131</v>
      </c>
      <c r="T911" s="227">
        <f>S911</f>
        <v>0.01764713268498131</v>
      </c>
      <c r="U911" s="227">
        <f>T911</f>
        <v>0.01764713268498131</v>
      </c>
      <c r="V911" s="227">
        <f>U911</f>
        <v>0.01764713268498131</v>
      </c>
      <c r="W911" s="207" t="str">
        <f>IF(X$5=K$5,SUM(Y911:AI911)-SUM(L911:V911),"")</f>
        <v/>
      </c>
      <c r="X911" s="9" t="str">
        <f>LOWER(CtryCode)&amp;".distn."&amp;$A911&amp;IF($B911="","","."&amp;$B911)&amp;IF($C911="","",".dec."&amp;$C911)&amp;"."&amp;X$5</f>
        <v>egy.distn.secshh.pow.2</v>
      </c>
      <c r="Y911" s="226">
        <f>IFERROR(SUMIF(DSecCpat,$B911,DSecHhd)/SUM(DSecHhd),0)</f>
        <v>0.01764713268498131</v>
      </c>
      <c r="Z911" s="227">
        <f>Y911</f>
        <v>0.01764713268498131</v>
      </c>
      <c r="AA911" s="227">
        <f>Z911</f>
        <v>0.01764713268498131</v>
      </c>
      <c r="AB911" s="227">
        <f>AA911</f>
        <v>0.01764713268498131</v>
      </c>
      <c r="AC911" s="227">
        <f>AB911</f>
        <v>0.01764713268498131</v>
      </c>
      <c r="AD911" s="227">
        <f>AC911</f>
        <v>0.01764713268498131</v>
      </c>
      <c r="AE911" s="227">
        <f>AD911</f>
        <v>0.01764713268498131</v>
      </c>
      <c r="AF911" s="227">
        <f>AE911</f>
        <v>0.01764713268498131</v>
      </c>
      <c r="AG911" s="227">
        <f>AF911</f>
        <v>0.01764713268498131</v>
      </c>
      <c r="AH911" s="227">
        <f>AG911</f>
        <v>0.01764713268498131</v>
      </c>
      <c r="AI911" s="227">
        <f>AH911</f>
        <v>0.01764713268498131</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0.00663156067588177</v>
      </c>
      <c r="M912" s="227">
        <f>L912</f>
        <v>0.00663156067588177</v>
      </c>
      <c r="N912" s="227">
        <f>M912</f>
        <v>0.00663156067588177</v>
      </c>
      <c r="O912" s="227">
        <f>N912</f>
        <v>0.00663156067588177</v>
      </c>
      <c r="P912" s="227">
        <f>O912</f>
        <v>0.00663156067588177</v>
      </c>
      <c r="Q912" s="227">
        <f>P912</f>
        <v>0.00663156067588177</v>
      </c>
      <c r="R912" s="227">
        <f>Q912</f>
        <v>0.00663156067588177</v>
      </c>
      <c r="S912" s="227">
        <f>R912</f>
        <v>0.00663156067588177</v>
      </c>
      <c r="T912" s="227">
        <f>S912</f>
        <v>0.00663156067588177</v>
      </c>
      <c r="U912" s="227">
        <f>T912</f>
        <v>0.00663156067588177</v>
      </c>
      <c r="V912" s="227">
        <f>U912</f>
        <v>0.00663156067588177</v>
      </c>
      <c r="W912" s="207" t="str">
        <f>IF(X$5=K$5,SUM(Y912:AI912)-SUM(L912:V912),"")</f>
        <v/>
      </c>
      <c r="X912" s="9" t="str">
        <f>LOWER(CtryCode)&amp;".distn."&amp;$A912&amp;IF($B912="","","."&amp;$B912)&amp;IF($C912="","",".dec."&amp;$C912)&amp;"."&amp;X$5</f>
        <v>egy.distn.secsout.avi.2</v>
      </c>
      <c r="Y912" s="226">
        <f>IFERROR(SUMIF(DSecCpat,$B912,DSecOut)/SUM(DSecOut),0)</f>
        <v>0.00663156067588177</v>
      </c>
      <c r="Z912" s="227">
        <f>Y912</f>
        <v>0.00663156067588177</v>
      </c>
      <c r="AA912" s="227">
        <f>Z912</f>
        <v>0.00663156067588177</v>
      </c>
      <c r="AB912" s="227">
        <f>AA912</f>
        <v>0.00663156067588177</v>
      </c>
      <c r="AC912" s="227">
        <f>AB912</f>
        <v>0.00663156067588177</v>
      </c>
      <c r="AD912" s="227">
        <f>AC912</f>
        <v>0.00663156067588177</v>
      </c>
      <c r="AE912" s="227">
        <f>AD912</f>
        <v>0.00663156067588177</v>
      </c>
      <c r="AF912" s="227">
        <f>AE912</f>
        <v>0.00663156067588177</v>
      </c>
      <c r="AG912" s="227">
        <f>AF912</f>
        <v>0.00663156067588177</v>
      </c>
      <c r="AH912" s="227">
        <f>AG912</f>
        <v>0.00663156067588177</v>
      </c>
      <c r="AI912" s="227">
        <f>AH912</f>
        <v>0.00663156067588177</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0.04525411898725419</v>
      </c>
      <c r="M913" s="227">
        <f>L913</f>
        <v>0.04525411898725419</v>
      </c>
      <c r="N913" s="227">
        <f>M913</f>
        <v>0.04525411898725419</v>
      </c>
      <c r="O913" s="227">
        <f>N913</f>
        <v>0.04525411898725419</v>
      </c>
      <c r="P913" s="227">
        <f>O913</f>
        <v>0.04525411898725419</v>
      </c>
      <c r="Q913" s="227">
        <f>P913</f>
        <v>0.04525411898725419</v>
      </c>
      <c r="R913" s="227">
        <f>Q913</f>
        <v>0.04525411898725419</v>
      </c>
      <c r="S913" s="227">
        <f>R913</f>
        <v>0.04525411898725419</v>
      </c>
      <c r="T913" s="227">
        <f>S913</f>
        <v>0.04525411898725419</v>
      </c>
      <c r="U913" s="227">
        <f>T913</f>
        <v>0.04525411898725419</v>
      </c>
      <c r="V913" s="227">
        <f>U913</f>
        <v>0.04525411898725419</v>
      </c>
      <c r="W913" s="207" t="str">
        <f>IF(X$5=K$5,SUM(Y913:AI913)-SUM(L913:V913),"")</f>
        <v/>
      </c>
      <c r="X913" s="9" t="str">
        <f>LOWER(CtryCode)&amp;".distn."&amp;$A913&amp;IF($B913="","","."&amp;$B913)&amp;IF($C913="","",".dec."&amp;$C913)&amp;"."&amp;X$5</f>
        <v>egy.distn.secsout.nav.2</v>
      </c>
      <c r="Y913" s="226">
        <f>IFERROR(SUMIF(DSecCpat,$B913,DSecOut)/SUM(DSecOut),0)</f>
        <v>0.04525411898725419</v>
      </c>
      <c r="Z913" s="227">
        <f>Y913</f>
        <v>0.04525411898725419</v>
      </c>
      <c r="AA913" s="227">
        <f>Z913</f>
        <v>0.04525411898725419</v>
      </c>
      <c r="AB913" s="227">
        <f>AA913</f>
        <v>0.04525411898725419</v>
      </c>
      <c r="AC913" s="227">
        <f>AB913</f>
        <v>0.04525411898725419</v>
      </c>
      <c r="AD913" s="227">
        <f>AC913</f>
        <v>0.04525411898725419</v>
      </c>
      <c r="AE913" s="227">
        <f>AD913</f>
        <v>0.04525411898725419</v>
      </c>
      <c r="AF913" s="227">
        <f>AE913</f>
        <v>0.04525411898725419</v>
      </c>
      <c r="AG913" s="227">
        <f>AF913</f>
        <v>0.04525411898725419</v>
      </c>
      <c r="AH913" s="227">
        <f>AG913</f>
        <v>0.04525411898725419</v>
      </c>
      <c r="AI913" s="227">
        <f>AH913</f>
        <v>0.04525411898725419</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0.2281896146141585</v>
      </c>
      <c r="M914" s="227">
        <f>L914</f>
        <v>0.2281896146141585</v>
      </c>
      <c r="N914" s="227">
        <f>M914</f>
        <v>0.2281896146141585</v>
      </c>
      <c r="O914" s="227">
        <f>N914</f>
        <v>0.2281896146141585</v>
      </c>
      <c r="P914" s="227">
        <f>O914</f>
        <v>0.2281896146141585</v>
      </c>
      <c r="Q914" s="227">
        <f>P914</f>
        <v>0.2281896146141585</v>
      </c>
      <c r="R914" s="227">
        <f>Q914</f>
        <v>0.2281896146141585</v>
      </c>
      <c r="S914" s="227">
        <f>R914</f>
        <v>0.2281896146141585</v>
      </c>
      <c r="T914" s="227">
        <f>S914</f>
        <v>0.2281896146141585</v>
      </c>
      <c r="U914" s="227">
        <f>T914</f>
        <v>0.2281896146141585</v>
      </c>
      <c r="V914" s="227">
        <f>U914</f>
        <v>0.2281896146141585</v>
      </c>
      <c r="W914" s="207" t="str">
        <f>IF(X$5=K$5,SUM(Y914:AI914)-SUM(L914:V914),"")</f>
        <v/>
      </c>
      <c r="X914" s="9" t="str">
        <f>LOWER(CtryCode)&amp;".distn."&amp;$A914&amp;IF($B914="","","."&amp;$B914)&amp;IF($C914="","",".dec."&amp;$C914)&amp;"."&amp;X$5</f>
        <v>egy.distn.secsout.foo.2</v>
      </c>
      <c r="Y914" s="226">
        <f>IFERROR(SUMIF(DSecCpat,$B914,DSecOut)/SUM(DSecOut),0)</f>
        <v>0.2281896146141585</v>
      </c>
      <c r="Z914" s="227">
        <f>Y914</f>
        <v>0.2281896146141585</v>
      </c>
      <c r="AA914" s="227">
        <f>Z914</f>
        <v>0.2281896146141585</v>
      </c>
      <c r="AB914" s="227">
        <f>AA914</f>
        <v>0.2281896146141585</v>
      </c>
      <c r="AC914" s="227">
        <f>AB914</f>
        <v>0.2281896146141585</v>
      </c>
      <c r="AD914" s="227">
        <f>AC914</f>
        <v>0.2281896146141585</v>
      </c>
      <c r="AE914" s="227">
        <f>AD914</f>
        <v>0.2281896146141585</v>
      </c>
      <c r="AF914" s="227">
        <f>AE914</f>
        <v>0.2281896146141585</v>
      </c>
      <c r="AG914" s="227">
        <f>AF914</f>
        <v>0.2281896146141585</v>
      </c>
      <c r="AH914" s="227">
        <f>AG914</f>
        <v>0.2281896146141585</v>
      </c>
      <c r="AI914" s="227">
        <f>AH914</f>
        <v>0.2281896146141585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0.3236316533543796</v>
      </c>
      <c r="M915" s="227">
        <f>L915</f>
        <v>0.3236316533543796</v>
      </c>
      <c r="N915" s="227">
        <f>M915</f>
        <v>0.3236316533543796</v>
      </c>
      <c r="O915" s="227">
        <f>N915</f>
        <v>0.3236316533543796</v>
      </c>
      <c r="P915" s="227">
        <f>O915</f>
        <v>0.3236316533543796</v>
      </c>
      <c r="Q915" s="227">
        <f>P915</f>
        <v>0.3236316533543796</v>
      </c>
      <c r="R915" s="227">
        <f>Q915</f>
        <v>0.3236316533543796</v>
      </c>
      <c r="S915" s="227">
        <f>R915</f>
        <v>0.3236316533543796</v>
      </c>
      <c r="T915" s="227">
        <f>S915</f>
        <v>0.3236316533543796</v>
      </c>
      <c r="U915" s="227">
        <f>T915</f>
        <v>0.3236316533543796</v>
      </c>
      <c r="V915" s="227">
        <f>U915</f>
        <v>0.3236316533543796</v>
      </c>
      <c r="W915" s="207" t="str">
        <f>IF(X$5=K$5,SUM(Y915:AI915)-SUM(L915:V915),"")</f>
        <v/>
      </c>
      <c r="X915" s="9" t="str">
        <f>LOWER(CtryCode)&amp;".distn."&amp;$A915&amp;IF($B915="","","."&amp;$B915)&amp;IF($C915="","",".dec."&amp;$C915)&amp;"."&amp;X$5</f>
        <v>egy.distn.secsout.srv.2</v>
      </c>
      <c r="Y915" s="226">
        <f>IFERROR(SUMIF(DSecCpat,$B915,DSecOut)/SUM(DSecOut),0)</f>
        <v>0.3236316533543796</v>
      </c>
      <c r="Z915" s="227">
        <f>Y915</f>
        <v>0.3236316533543796</v>
      </c>
      <c r="AA915" s="227">
        <f>Z915</f>
        <v>0.3236316533543796</v>
      </c>
      <c r="AB915" s="227">
        <f>AA915</f>
        <v>0.3236316533543796</v>
      </c>
      <c r="AC915" s="227">
        <f>AB915</f>
        <v>0.3236316533543796</v>
      </c>
      <c r="AD915" s="227">
        <f>AC915</f>
        <v>0.3236316533543796</v>
      </c>
      <c r="AE915" s="227">
        <f>AD915</f>
        <v>0.3236316533543796</v>
      </c>
      <c r="AF915" s="227">
        <f>AE915</f>
        <v>0.3236316533543796</v>
      </c>
      <c r="AG915" s="227">
        <f>AF915</f>
        <v>0.3236316533543796</v>
      </c>
      <c r="AH915" s="227">
        <f>AG915</f>
        <v>0.3236316533543796</v>
      </c>
      <c r="AI915" s="227">
        <f>AH915</f>
        <v>0.3236316533543796</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0.028405347434109385</v>
      </c>
      <c r="M916" s="227">
        <f>L916</f>
        <v>0.028405347434109385</v>
      </c>
      <c r="N916" s="227">
        <f>M916</f>
        <v>0.028405347434109385</v>
      </c>
      <c r="O916" s="227">
        <f>N916</f>
        <v>0.028405347434109385</v>
      </c>
      <c r="P916" s="227">
        <f>O916</f>
        <v>0.028405347434109385</v>
      </c>
      <c r="Q916" s="227">
        <f>P916</f>
        <v>0.028405347434109385</v>
      </c>
      <c r="R916" s="227">
        <f>Q916</f>
        <v>0.028405347434109385</v>
      </c>
      <c r="S916" s="227">
        <f>R916</f>
        <v>0.028405347434109385</v>
      </c>
      <c r="T916" s="227">
        <f>S916</f>
        <v>0.028405347434109385</v>
      </c>
      <c r="U916" s="227">
        <f>T916</f>
        <v>0.028405347434109385</v>
      </c>
      <c r="V916" s="227">
        <f>U916</f>
        <v>0.028405347434109385</v>
      </c>
      <c r="W916" s="207" t="str">
        <f>IF(X$5=K$5,SUM(Y916:AI916)-SUM(L916:V916),"")</f>
        <v/>
      </c>
      <c r="X916" s="9" t="str">
        <f>LOWER(CtryCode)&amp;".distn."&amp;$A916&amp;IF($B916="","","."&amp;$B916)&amp;IF($C916="","",".dec."&amp;$C916)&amp;"."&amp;X$5</f>
        <v>egy.distn.secsout.mch.2</v>
      </c>
      <c r="Y916" s="226">
        <f>IFERROR(SUMIF(DSecCpat,$B916,DSecOut)/SUM(DSecOut),0)</f>
        <v>0.028405347434109385</v>
      </c>
      <c r="Z916" s="227">
        <f>Y916</f>
        <v>0.028405347434109385</v>
      </c>
      <c r="AA916" s="227">
        <f>Z916</f>
        <v>0.028405347434109385</v>
      </c>
      <c r="AB916" s="227">
        <f>AA916</f>
        <v>0.028405347434109385</v>
      </c>
      <c r="AC916" s="227">
        <f>AB916</f>
        <v>0.028405347434109385</v>
      </c>
      <c r="AD916" s="227">
        <f>AC916</f>
        <v>0.028405347434109385</v>
      </c>
      <c r="AE916" s="227">
        <f>AD916</f>
        <v>0.028405347434109385</v>
      </c>
      <c r="AF916" s="227">
        <f>AE916</f>
        <v>0.028405347434109385</v>
      </c>
      <c r="AG916" s="227">
        <f>AF916</f>
        <v>0.028405347434109385</v>
      </c>
      <c r="AH916" s="227">
        <f>AG916</f>
        <v>0.028405347434109385</v>
      </c>
      <c r="AI916" s="227">
        <f>AH916</f>
        <v>0.028405347434109385</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0.006129484476679629</v>
      </c>
      <c r="M917" s="227">
        <f>L917</f>
        <v>0.006129484476679629</v>
      </c>
      <c r="N917" s="227">
        <f>M917</f>
        <v>0.006129484476679629</v>
      </c>
      <c r="O917" s="227">
        <f>N917</f>
        <v>0.006129484476679629</v>
      </c>
      <c r="P917" s="227">
        <f>O917</f>
        <v>0.006129484476679629</v>
      </c>
      <c r="Q917" s="227">
        <f>P917</f>
        <v>0.006129484476679629</v>
      </c>
      <c r="R917" s="227">
        <f>Q917</f>
        <v>0.006129484476679629</v>
      </c>
      <c r="S917" s="227">
        <f>R917</f>
        <v>0.006129484476679629</v>
      </c>
      <c r="T917" s="227">
        <f>S917</f>
        <v>0.006129484476679629</v>
      </c>
      <c r="U917" s="227">
        <f>T917</f>
        <v>0.006129484476679629</v>
      </c>
      <c r="V917" s="227">
        <f>U917</f>
        <v>0.006129484476679629</v>
      </c>
      <c r="W917" s="207" t="str">
        <f>IF(X$5=K$5,SUM(Y917:AI917)-SUM(L917:V917),"")</f>
        <v/>
      </c>
      <c r="X917" s="9" t="str">
        <f>LOWER(CtryCode)&amp;".distn."&amp;$A917&amp;IF($B917="","","."&amp;$B917)&amp;IF($C917="","",".dec."&amp;$C917)&amp;"."&amp;X$5</f>
        <v>egy.distn.secsout.irn.2</v>
      </c>
      <c r="Y917" s="226">
        <f>IFERROR(SUMIF(DSecCpat,$B917,DSecOut)/SUM(DSecOut),0)</f>
        <v>0.006129484476679629</v>
      </c>
      <c r="Z917" s="227">
        <f>Y917</f>
        <v>0.006129484476679629</v>
      </c>
      <c r="AA917" s="227">
        <f>Z917</f>
        <v>0.006129484476679629</v>
      </c>
      <c r="AB917" s="227">
        <f>AA917</f>
        <v>0.006129484476679629</v>
      </c>
      <c r="AC917" s="227">
        <f>AB917</f>
        <v>0.006129484476679629</v>
      </c>
      <c r="AD917" s="227">
        <f>AC917</f>
        <v>0.006129484476679629</v>
      </c>
      <c r="AE917" s="227">
        <f>AD917</f>
        <v>0.006129484476679629</v>
      </c>
      <c r="AF917" s="227">
        <f>AE917</f>
        <v>0.006129484476679629</v>
      </c>
      <c r="AG917" s="227">
        <f>AF917</f>
        <v>0.006129484476679629</v>
      </c>
      <c r="AH917" s="227">
        <f>AG917</f>
        <v>0.006129484476679629</v>
      </c>
      <c r="AI917" s="227">
        <f>AH917</f>
        <v>0.006129484476679629</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0.010574453681699382</v>
      </c>
      <c r="M918" s="227">
        <f>L918</f>
        <v>0.010574453681699382</v>
      </c>
      <c r="N918" s="227">
        <f>M918</f>
        <v>0.010574453681699382</v>
      </c>
      <c r="O918" s="227">
        <f>N918</f>
        <v>0.010574453681699382</v>
      </c>
      <c r="P918" s="227">
        <f>O918</f>
        <v>0.010574453681699382</v>
      </c>
      <c r="Q918" s="227">
        <f>P918</f>
        <v>0.010574453681699382</v>
      </c>
      <c r="R918" s="227">
        <f>Q918</f>
        <v>0.010574453681699382</v>
      </c>
      <c r="S918" s="227">
        <f>R918</f>
        <v>0.010574453681699382</v>
      </c>
      <c r="T918" s="227">
        <f>S918</f>
        <v>0.010574453681699382</v>
      </c>
      <c r="U918" s="227">
        <f>T918</f>
        <v>0.010574453681699382</v>
      </c>
      <c r="V918" s="227">
        <f>U918</f>
        <v>0.010574453681699382</v>
      </c>
      <c r="W918" s="207" t="str">
        <f>IF(X$5=K$5,SUM(Y918:AI918)-SUM(L918:V918),"")</f>
        <v/>
      </c>
      <c r="X918" s="9" t="str">
        <f>LOWER(CtryCode)&amp;".distn."&amp;$A918&amp;IF($B918="","","."&amp;$B918)&amp;IF($C918="","",".dec."&amp;$C918)&amp;"."&amp;X$5</f>
        <v>egy.distn.secsout.nfm.2</v>
      </c>
      <c r="Y918" s="226">
        <f>IFERROR(SUMIF(DSecCpat,$B918,DSecOut)/SUM(DSecOut),0)</f>
        <v>0.010574453681699382</v>
      </c>
      <c r="Z918" s="227">
        <f>Y918</f>
        <v>0.010574453681699382</v>
      </c>
      <c r="AA918" s="227">
        <f>Z918</f>
        <v>0.010574453681699382</v>
      </c>
      <c r="AB918" s="227">
        <f>AA918</f>
        <v>0.010574453681699382</v>
      </c>
      <c r="AC918" s="227">
        <f>AB918</f>
        <v>0.010574453681699382</v>
      </c>
      <c r="AD918" s="227">
        <f>AC918</f>
        <v>0.010574453681699382</v>
      </c>
      <c r="AE918" s="227">
        <f>AD918</f>
        <v>0.010574453681699382</v>
      </c>
      <c r="AF918" s="227">
        <f>AE918</f>
        <v>0.010574453681699382</v>
      </c>
      <c r="AG918" s="227">
        <f>AF918</f>
        <v>0.010574453681699382</v>
      </c>
      <c r="AH918" s="227">
        <f>AG918</f>
        <v>0.010574453681699382</v>
      </c>
      <c r="AI918" s="227">
        <f>AH918</f>
        <v>0.010574453681699382</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0.046332466551659575</v>
      </c>
      <c r="M919" s="227">
        <f>L919</f>
        <v>0.046332466551659575</v>
      </c>
      <c r="N919" s="227">
        <f>M919</f>
        <v>0.046332466551659575</v>
      </c>
      <c r="O919" s="227">
        <f>N919</f>
        <v>0.046332466551659575</v>
      </c>
      <c r="P919" s="227">
        <f>O919</f>
        <v>0.046332466551659575</v>
      </c>
      <c r="Q919" s="227">
        <f>P919</f>
        <v>0.046332466551659575</v>
      </c>
      <c r="R919" s="227">
        <f>Q919</f>
        <v>0.046332466551659575</v>
      </c>
      <c r="S919" s="227">
        <f>R919</f>
        <v>0.046332466551659575</v>
      </c>
      <c r="T919" s="227">
        <f>S919</f>
        <v>0.046332466551659575</v>
      </c>
      <c r="U919" s="227">
        <f>T919</f>
        <v>0.046332466551659575</v>
      </c>
      <c r="V919" s="227">
        <f>U919</f>
        <v>0.046332466551659575</v>
      </c>
      <c r="W919" s="207" t="str">
        <f>IF(X$5=K$5,SUM(Y919:AI919)-SUM(L919:V919),"")</f>
        <v/>
      </c>
      <c r="X919" s="9" t="str">
        <f>LOWER(CtryCode)&amp;".distn."&amp;$A919&amp;IF($B919="","","."&amp;$B919)&amp;IF($C919="","",".dec."&amp;$C919)&amp;"."&amp;X$5</f>
        <v>egy.distn.secsout.mac.2</v>
      </c>
      <c r="Y919" s="226">
        <f>IFERROR(SUMIF(DSecCpat,$B919,DSecOut)/SUM(DSecOut),0)</f>
        <v>0.046332466551659575</v>
      </c>
      <c r="Z919" s="227">
        <f>Y919</f>
        <v>0.046332466551659575</v>
      </c>
      <c r="AA919" s="227">
        <f>Z919</f>
        <v>0.046332466551659575</v>
      </c>
      <c r="AB919" s="227">
        <f>AA919</f>
        <v>0.046332466551659575</v>
      </c>
      <c r="AC919" s="227">
        <f>AB919</f>
        <v>0.046332466551659575</v>
      </c>
      <c r="AD919" s="227">
        <f>AC919</f>
        <v>0.046332466551659575</v>
      </c>
      <c r="AE919" s="227">
        <f>AD919</f>
        <v>0.046332466551659575</v>
      </c>
      <c r="AF919" s="227">
        <f>AE919</f>
        <v>0.046332466551659575</v>
      </c>
      <c r="AG919" s="227">
        <f>AF919</f>
        <v>0.046332466551659575</v>
      </c>
      <c r="AH919" s="227">
        <f>AG919</f>
        <v>0.046332466551659575</v>
      </c>
      <c r="AI919" s="227">
        <f>AH919</f>
        <v>0.046332466551659575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0.022718804459271786</v>
      </c>
      <c r="M920" s="227">
        <f>L920</f>
        <v>0.022718804459271786</v>
      </c>
      <c r="N920" s="227">
        <f>M920</f>
        <v>0.022718804459271786</v>
      </c>
      <c r="O920" s="227">
        <f>N920</f>
        <v>0.022718804459271786</v>
      </c>
      <c r="P920" s="227">
        <f>O920</f>
        <v>0.022718804459271786</v>
      </c>
      <c r="Q920" s="227">
        <f>P920</f>
        <v>0.022718804459271786</v>
      </c>
      <c r="R920" s="227">
        <f>Q920</f>
        <v>0.022718804459271786</v>
      </c>
      <c r="S920" s="227">
        <f>R920</f>
        <v>0.022718804459271786</v>
      </c>
      <c r="T920" s="227">
        <f>S920</f>
        <v>0.022718804459271786</v>
      </c>
      <c r="U920" s="227">
        <f>T920</f>
        <v>0.022718804459271786</v>
      </c>
      <c r="V920" s="227">
        <f>U920</f>
        <v>0.022718804459271786</v>
      </c>
      <c r="W920" s="207" t="str">
        <f>IF(X$5=K$5,SUM(Y920:AI920)-SUM(L920:V920),"")</f>
        <v/>
      </c>
      <c r="X920" s="9" t="str">
        <f>LOWER(CtryCode)&amp;".distn."&amp;$A920&amp;IF($B920="","","."&amp;$B920)&amp;IF($C920="","",".dec."&amp;$C920)&amp;"."&amp;X$5</f>
        <v>egy.distn.secsout.cem.2</v>
      </c>
      <c r="Y920" s="226">
        <f>IFERROR(SUMIF(DSecCpat,$B920,DSecOut)/SUM(DSecOut),0)</f>
        <v>0.022718804459271786</v>
      </c>
      <c r="Z920" s="227">
        <f>Y920</f>
        <v>0.022718804459271786</v>
      </c>
      <c r="AA920" s="227">
        <f>Z920</f>
        <v>0.022718804459271786</v>
      </c>
      <c r="AB920" s="227">
        <f>AA920</f>
        <v>0.022718804459271786</v>
      </c>
      <c r="AC920" s="227">
        <f>AB920</f>
        <v>0.022718804459271786</v>
      </c>
      <c r="AD920" s="227">
        <f>AC920</f>
        <v>0.022718804459271786</v>
      </c>
      <c r="AE920" s="227">
        <f>AD920</f>
        <v>0.022718804459271786</v>
      </c>
      <c r="AF920" s="227">
        <f>AE920</f>
        <v>0.022718804459271786</v>
      </c>
      <c r="AG920" s="227">
        <f>AF920</f>
        <v>0.022718804459271786</v>
      </c>
      <c r="AH920" s="227">
        <f>AG920</f>
        <v>0.022718804459271786</v>
      </c>
      <c r="AI920" s="227">
        <f>AH920</f>
        <v>0.022718804459271786</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0.10851640771578383</v>
      </c>
      <c r="M921" s="227">
        <f>L921</f>
        <v>0.10851640771578383</v>
      </c>
      <c r="N921" s="227">
        <f>M921</f>
        <v>0.10851640771578383</v>
      </c>
      <c r="O921" s="227">
        <f>N921</f>
        <v>0.10851640771578383</v>
      </c>
      <c r="P921" s="227">
        <f>O921</f>
        <v>0.10851640771578383</v>
      </c>
      <c r="Q921" s="227">
        <f>P921</f>
        <v>0.10851640771578383</v>
      </c>
      <c r="R921" s="227">
        <f>Q921</f>
        <v>0.10851640771578383</v>
      </c>
      <c r="S921" s="227">
        <f>R921</f>
        <v>0.10851640771578383</v>
      </c>
      <c r="T921" s="227">
        <f>S921</f>
        <v>0.10851640771578383</v>
      </c>
      <c r="U921" s="227">
        <f>T921</f>
        <v>0.10851640771578383</v>
      </c>
      <c r="V921" s="227">
        <f>U921</f>
        <v>0.10851640771578383</v>
      </c>
      <c r="W921" s="207" t="str">
        <f>IF(X$5=K$5,SUM(Y921:AI921)-SUM(L921:V921),"")</f>
        <v/>
      </c>
      <c r="X921" s="9" t="str">
        <f>LOWER(CtryCode)&amp;".distn."&amp;$A921&amp;IF($B921="","","."&amp;$B921)&amp;IF($C921="","",".dec."&amp;$C921)&amp;"."&amp;X$5</f>
        <v>egy.distn.secsout.omn.2</v>
      </c>
      <c r="Y921" s="226">
        <f>IFERROR(SUMIF(DSecCpat,$B921,DSecOut)/SUM(DSecOut),0)</f>
        <v>0.10851640771578383</v>
      </c>
      <c r="Z921" s="227">
        <f>Y921</f>
        <v>0.10851640771578383</v>
      </c>
      <c r="AA921" s="227">
        <f>Z921</f>
        <v>0.10851640771578383</v>
      </c>
      <c r="AB921" s="227">
        <f>AA921</f>
        <v>0.10851640771578383</v>
      </c>
      <c r="AC921" s="227">
        <f>AB921</f>
        <v>0.10851640771578383</v>
      </c>
      <c r="AD921" s="227">
        <f>AC921</f>
        <v>0.10851640771578383</v>
      </c>
      <c r="AE921" s="227">
        <f>AD921</f>
        <v>0.10851640771578383</v>
      </c>
      <c r="AF921" s="227">
        <f>AE921</f>
        <v>0.10851640771578383</v>
      </c>
      <c r="AG921" s="227">
        <f>AF921</f>
        <v>0.10851640771578383</v>
      </c>
      <c r="AH921" s="227">
        <f>AG921</f>
        <v>0.10851640771578383</v>
      </c>
      <c r="AI921" s="227">
        <f>AH921</f>
        <v>0.10851640771578383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0.05800649692879321</v>
      </c>
      <c r="M922" s="227">
        <f>L922</f>
        <v>0.05800649692879321</v>
      </c>
      <c r="N922" s="227">
        <f>M922</f>
        <v>0.05800649692879321</v>
      </c>
      <c r="O922" s="227">
        <f>N922</f>
        <v>0.05800649692879321</v>
      </c>
      <c r="P922" s="227">
        <f>O922</f>
        <v>0.05800649692879321</v>
      </c>
      <c r="Q922" s="227">
        <f>P922</f>
        <v>0.05800649692879321</v>
      </c>
      <c r="R922" s="227">
        <f>Q922</f>
        <v>0.05800649692879321</v>
      </c>
      <c r="S922" s="227">
        <f>R922</f>
        <v>0.05800649692879321</v>
      </c>
      <c r="T922" s="227">
        <f>S922</f>
        <v>0.05800649692879321</v>
      </c>
      <c r="U922" s="227">
        <f>T922</f>
        <v>0.05800649692879321</v>
      </c>
      <c r="V922" s="227">
        <f>U922</f>
        <v>0.05800649692879321</v>
      </c>
      <c r="W922" s="207" t="str">
        <f>IF(X$5=K$5,SUM(Y922:AI922)-SUM(L922:V922),"")</f>
        <v/>
      </c>
      <c r="X922" s="9" t="str">
        <f>LOWER(CtryCode)&amp;".distn."&amp;$A922&amp;IF($B922="","","."&amp;$B922)&amp;IF($C922="","",".dec."&amp;$C922)&amp;"."&amp;X$5</f>
        <v>egy.distn.secsout.cst.2</v>
      </c>
      <c r="Y922" s="226">
        <f>IFERROR(SUMIF(DSecCpat,$B922,DSecOut)/SUM(DSecOut),0)</f>
        <v>0.05800649692879321</v>
      </c>
      <c r="Z922" s="227">
        <f>Y922</f>
        <v>0.05800649692879321</v>
      </c>
      <c r="AA922" s="227">
        <f>Z922</f>
        <v>0.05800649692879321</v>
      </c>
      <c r="AB922" s="227">
        <f>AA922</f>
        <v>0.05800649692879321</v>
      </c>
      <c r="AC922" s="227">
        <f>AB922</f>
        <v>0.05800649692879321</v>
      </c>
      <c r="AD922" s="227">
        <f>AC922</f>
        <v>0.05800649692879321</v>
      </c>
      <c r="AE922" s="227">
        <f>AD922</f>
        <v>0.05800649692879321</v>
      </c>
      <c r="AF922" s="227">
        <f>AE922</f>
        <v>0.05800649692879321</v>
      </c>
      <c r="AG922" s="227">
        <f>AF922</f>
        <v>0.05800649692879321</v>
      </c>
      <c r="AH922" s="227">
        <f>AG922</f>
        <v>0.05800649692879321</v>
      </c>
      <c r="AI922" s="227">
        <f>AH922</f>
        <v>0.05800649692879321</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0.060863406892349564</v>
      </c>
      <c r="M923" s="227">
        <f>L923</f>
        <v>0.060863406892349564</v>
      </c>
      <c r="N923" s="227">
        <f>M923</f>
        <v>0.060863406892349564</v>
      </c>
      <c r="O923" s="227">
        <f>N923</f>
        <v>0.060863406892349564</v>
      </c>
      <c r="P923" s="227">
        <f>O923</f>
        <v>0.060863406892349564</v>
      </c>
      <c r="Q923" s="227">
        <f>P923</f>
        <v>0.060863406892349564</v>
      </c>
      <c r="R923" s="227">
        <f>Q923</f>
        <v>0.060863406892349564</v>
      </c>
      <c r="S923" s="227">
        <f>R923</f>
        <v>0.060863406892349564</v>
      </c>
      <c r="T923" s="227">
        <f>S923</f>
        <v>0.060863406892349564</v>
      </c>
      <c r="U923" s="227">
        <f>T923</f>
        <v>0.060863406892349564</v>
      </c>
      <c r="V923" s="227">
        <f>U923</f>
        <v>0.060863406892349564</v>
      </c>
      <c r="W923" s="207" t="str">
        <f>IF(X$5=K$5,SUM(Y923:AI923)-SUM(L923:V923),"")</f>
        <v/>
      </c>
      <c r="X923" s="9" t="str">
        <f>LOWER(CtryCode)&amp;".distn."&amp;$A923&amp;IF($B923="","","."&amp;$B923)&amp;IF($C923="","",".dec."&amp;$C923)&amp;"."&amp;X$5</f>
        <v>egy.distn.secsout.ftr.2</v>
      </c>
      <c r="Y923" s="226">
        <f>IFERROR(SUMIF(DSecCpat,$B923,DSecOut)/SUM(DSecOut),0)</f>
        <v>0.060863406892349564</v>
      </c>
      <c r="Z923" s="227">
        <f>Y923</f>
        <v>0.060863406892349564</v>
      </c>
      <c r="AA923" s="227">
        <f>Z923</f>
        <v>0.060863406892349564</v>
      </c>
      <c r="AB923" s="227">
        <f>AA923</f>
        <v>0.060863406892349564</v>
      </c>
      <c r="AC923" s="227">
        <f>AB923</f>
        <v>0.060863406892349564</v>
      </c>
      <c r="AD923" s="227">
        <f>AC923</f>
        <v>0.060863406892349564</v>
      </c>
      <c r="AE923" s="227">
        <f>AD923</f>
        <v>0.060863406892349564</v>
      </c>
      <c r="AF923" s="227">
        <f>AE923</f>
        <v>0.060863406892349564</v>
      </c>
      <c r="AG923" s="227">
        <f>AF923</f>
        <v>0.060863406892349564</v>
      </c>
      <c r="AH923" s="227">
        <f>AG923</f>
        <v>0.060863406892349564</v>
      </c>
      <c r="AI923" s="227">
        <f>AH923</f>
        <v>0.060863406892349564</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0.0262889425639964</v>
      </c>
      <c r="M924" s="227">
        <f>L924</f>
        <v>0.0262889425639964</v>
      </c>
      <c r="N924" s="227">
        <f>M924</f>
        <v>0.0262889425639964</v>
      </c>
      <c r="O924" s="227">
        <f>N924</f>
        <v>0.0262889425639964</v>
      </c>
      <c r="P924" s="227">
        <f>O924</f>
        <v>0.0262889425639964</v>
      </c>
      <c r="Q924" s="227">
        <f>P924</f>
        <v>0.0262889425639964</v>
      </c>
      <c r="R924" s="227">
        <f>Q924</f>
        <v>0.0262889425639964</v>
      </c>
      <c r="S924" s="227">
        <f>R924</f>
        <v>0.0262889425639964</v>
      </c>
      <c r="T924" s="227">
        <f>S924</f>
        <v>0.0262889425639964</v>
      </c>
      <c r="U924" s="227">
        <f>T924</f>
        <v>0.0262889425639964</v>
      </c>
      <c r="V924" s="227">
        <f>U924</f>
        <v>0.0262889425639964</v>
      </c>
      <c r="W924" s="207" t="str">
        <f>IF(X$5=K$5,SUM(Y924:AI924)-SUM(L924:V924),"")</f>
        <v/>
      </c>
      <c r="X924" s="9" t="str">
        <f>LOWER(CtryCode)&amp;".distn."&amp;$A924&amp;IF($B924="","","."&amp;$B924)&amp;IF($C924="","",".dec."&amp;$C924)&amp;"."&amp;X$5</f>
        <v>egy.distn.secsout.res.2</v>
      </c>
      <c r="Y924" s="226">
        <f>IFERROR(SUMIF(DSecCpat,$B924,DSecOut)/SUM(DSecOut),0)</f>
        <v>0.0262889425639964</v>
      </c>
      <c r="Z924" s="227">
        <f>Y924</f>
        <v>0.0262889425639964</v>
      </c>
      <c r="AA924" s="227">
        <f>Z924</f>
        <v>0.0262889425639964</v>
      </c>
      <c r="AB924" s="227">
        <f>AA924</f>
        <v>0.0262889425639964</v>
      </c>
      <c r="AC924" s="227">
        <f>AB924</f>
        <v>0.0262889425639964</v>
      </c>
      <c r="AD924" s="227">
        <f>AC924</f>
        <v>0.0262889425639964</v>
      </c>
      <c r="AE924" s="227">
        <f>AD924</f>
        <v>0.0262889425639964</v>
      </c>
      <c r="AF924" s="227">
        <f>AE924</f>
        <v>0.0262889425639964</v>
      </c>
      <c r="AG924" s="227">
        <f>AF924</f>
        <v>0.0262889425639964</v>
      </c>
      <c r="AH924" s="227">
        <f>AG924</f>
        <v>0.0262889425639964</v>
      </c>
      <c r="AI924" s="227">
        <f>AH924</f>
        <v>0.0262889425639964</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0.028457241663983095</v>
      </c>
      <c r="M925" s="227">
        <f>L925</f>
        <v>0.028457241663983095</v>
      </c>
      <c r="N925" s="227">
        <f>M925</f>
        <v>0.028457241663983095</v>
      </c>
      <c r="O925" s="227">
        <f>N925</f>
        <v>0.028457241663983095</v>
      </c>
      <c r="P925" s="227">
        <f>O925</f>
        <v>0.028457241663983095</v>
      </c>
      <c r="Q925" s="227">
        <f>P925</f>
        <v>0.028457241663983095</v>
      </c>
      <c r="R925" s="227">
        <f>Q925</f>
        <v>0.028457241663983095</v>
      </c>
      <c r="S925" s="227">
        <f>R925</f>
        <v>0.028457241663983095</v>
      </c>
      <c r="T925" s="227">
        <f>S925</f>
        <v>0.028457241663983095</v>
      </c>
      <c r="U925" s="227">
        <f>T925</f>
        <v>0.028457241663983095</v>
      </c>
      <c r="V925" s="227">
        <f>U925</f>
        <v>0.028457241663983095</v>
      </c>
      <c r="W925" s="207" t="str">
        <f>IF(X$5=K$5,SUM(Y925:AI925)-SUM(L925:V925),"")</f>
        <v/>
      </c>
      <c r="X925" s="9" t="str">
        <f>LOWER(CtryCode)&amp;".distn."&amp;$A925&amp;IF($B925="","","."&amp;$B925)&amp;IF($C925="","",".dec."&amp;$C925)&amp;"."&amp;X$5</f>
        <v>egy.distn.secsout.pow.2</v>
      </c>
      <c r="Y925" s="226">
        <f>IFERROR(SUMIF(DSecCpat,$B925,DSecOut)/SUM(DSecOut),0)</f>
        <v>0.028457241663983095</v>
      </c>
      <c r="Z925" s="227">
        <f>Y925</f>
        <v>0.028457241663983095</v>
      </c>
      <c r="AA925" s="227">
        <f>Z925</f>
        <v>0.028457241663983095</v>
      </c>
      <c r="AB925" s="227">
        <f>AA925</f>
        <v>0.028457241663983095</v>
      </c>
      <c r="AC925" s="227">
        <f>AB925</f>
        <v>0.028457241663983095</v>
      </c>
      <c r="AD925" s="227">
        <f>AC925</f>
        <v>0.028457241663983095</v>
      </c>
      <c r="AE925" s="227">
        <f>AD925</f>
        <v>0.028457241663983095</v>
      </c>
      <c r="AF925" s="227">
        <f>AE925</f>
        <v>0.028457241663983095</v>
      </c>
      <c r="AG925" s="227">
        <f>AF925</f>
        <v>0.028457241663983095</v>
      </c>
      <c r="AH925" s="227">
        <f>AG925</f>
        <v>0.028457241663983095</v>
      </c>
      <c r="AI925" s="227">
        <f>AH925</f>
        <v>0.028457241663983095</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0.007533819297724958</v>
      </c>
      <c r="Z926" s="38">
        <f>Y926</f>
        <v>0.007533819297724958</v>
      </c>
      <c r="AA926" s="38">
        <f>Z926</f>
        <v>0.007533819297724958</v>
      </c>
      <c r="AB926" s="38">
        <f>AA926</f>
        <v>0.007533819297724958</v>
      </c>
      <c r="AC926" s="38">
        <f>AB926</f>
        <v>0.007533819297724958</v>
      </c>
      <c r="AD926" s="38">
        <f>AC926</f>
        <v>0.007533819297724958</v>
      </c>
      <c r="AE926" s="38">
        <f>AD926</f>
        <v>0.007533819297724958</v>
      </c>
      <c r="AF926" s="38">
        <f>AE926</f>
        <v>0.007533819297724958</v>
      </c>
      <c r="AG926" s="38">
        <f>AF926</f>
        <v>0.007533819297724958</v>
      </c>
      <c r="AH926" s="38">
        <f>AG926</f>
        <v>0.007533819297724958</v>
      </c>
      <c r="AI926" s="38">
        <f>AH926</f>
        <v>0.007533819297724958</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0.005779495045574878</v>
      </c>
      <c r="Z927" s="38">
        <f>Y927</f>
        <v>0.005779495045574878</v>
      </c>
      <c r="AA927" s="38">
        <f>Z927</f>
        <v>0.005779495045574878</v>
      </c>
      <c r="AB927" s="38">
        <f>AA927</f>
        <v>0.005779495045574878</v>
      </c>
      <c r="AC927" s="38">
        <f>AB927</f>
        <v>0.005779495045574878</v>
      </c>
      <c r="AD927" s="38">
        <f>AC927</f>
        <v>0.005779495045574878</v>
      </c>
      <c r="AE927" s="38">
        <f>AD927</f>
        <v>0.005779495045574878</v>
      </c>
      <c r="AF927" s="38">
        <f>AE927</f>
        <v>0.005779495045574878</v>
      </c>
      <c r="AG927" s="38">
        <f>AF927</f>
        <v>0.005779495045574878</v>
      </c>
      <c r="AH927" s="38">
        <f>AG927</f>
        <v>0.005779495045574878</v>
      </c>
      <c r="AI927" s="38">
        <f>AH927</f>
        <v>0.005779495045574878</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0.0012127707642121696</v>
      </c>
      <c r="Z928" s="38">
        <f>Y928</f>
        <v>0.0012127707642121696</v>
      </c>
      <c r="AA928" s="38">
        <f>Z928</f>
        <v>0.0012127707642121696</v>
      </c>
      <c r="AB928" s="38">
        <f>AA928</f>
        <v>0.0012127707642121696</v>
      </c>
      <c r="AC928" s="38">
        <f>AB928</f>
        <v>0.0012127707642121696</v>
      </c>
      <c r="AD928" s="38">
        <f>AC928</f>
        <v>0.0012127707642121696</v>
      </c>
      <c r="AE928" s="38">
        <f>AD928</f>
        <v>0.0012127707642121696</v>
      </c>
      <c r="AF928" s="38">
        <f>AE928</f>
        <v>0.0012127707642121696</v>
      </c>
      <c r="AG928" s="38">
        <f>AF928</f>
        <v>0.0012127707642121696</v>
      </c>
      <c r="AH928" s="38">
        <f>AG928</f>
        <v>0.0012127707642121696</v>
      </c>
      <c r="AI928" s="38">
        <f>AH928</f>
        <v>0.0012127707642121696</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0.0008403297588119551</v>
      </c>
      <c r="Z929" s="38">
        <f>Y929</f>
        <v>0.0008403297588119551</v>
      </c>
      <c r="AA929" s="38">
        <f>Z929</f>
        <v>0.0008403297588119551</v>
      </c>
      <c r="AB929" s="38">
        <f>AA929</f>
        <v>0.0008403297588119551</v>
      </c>
      <c r="AC929" s="38">
        <f>AB929</f>
        <v>0.0008403297588119551</v>
      </c>
      <c r="AD929" s="38">
        <f>AC929</f>
        <v>0.0008403297588119551</v>
      </c>
      <c r="AE929" s="38">
        <f>AD929</f>
        <v>0.0008403297588119551</v>
      </c>
      <c r="AF929" s="38">
        <f>AE929</f>
        <v>0.0008403297588119551</v>
      </c>
      <c r="AG929" s="38">
        <f>AF929</f>
        <v>0.0008403297588119551</v>
      </c>
      <c r="AH929" s="38">
        <f>AG929</f>
        <v>0.0008403297588119551</v>
      </c>
      <c r="AI929" s="38">
        <f>AH929</f>
        <v>0.0008403297588119551</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0.00594704035836759</v>
      </c>
      <c r="Z930" s="38">
        <f>Y930</f>
        <v>0.00594704035836759</v>
      </c>
      <c r="AA930" s="38">
        <f>Z930</f>
        <v>0.00594704035836759</v>
      </c>
      <c r="AB930" s="38">
        <f>AA930</f>
        <v>0.00594704035836759</v>
      </c>
      <c r="AC930" s="38">
        <f>AB930</f>
        <v>0.00594704035836759</v>
      </c>
      <c r="AD930" s="38">
        <f>AC930</f>
        <v>0.00594704035836759</v>
      </c>
      <c r="AE930" s="38">
        <f>AD930</f>
        <v>0.00594704035836759</v>
      </c>
      <c r="AF930" s="38">
        <f>AE930</f>
        <v>0.00594704035836759</v>
      </c>
      <c r="AG930" s="38">
        <f>AF930</f>
        <v>0.00594704035836759</v>
      </c>
      <c r="AH930" s="38">
        <f>AG930</f>
        <v>0.00594704035836759</v>
      </c>
      <c r="AI930" s="38">
        <f>AH930</f>
        <v>0.00594704035836759</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0.005639113544198024</v>
      </c>
      <c r="Z931" s="38">
        <f>Y931</f>
        <v>0.005639113544198024</v>
      </c>
      <c r="AA931" s="38">
        <f>Z931</f>
        <v>0.005639113544198024</v>
      </c>
      <c r="AB931" s="38">
        <f>AA931</f>
        <v>0.005639113544198024</v>
      </c>
      <c r="AC931" s="38">
        <f>AB931</f>
        <v>0.005639113544198024</v>
      </c>
      <c r="AD931" s="38">
        <f>AC931</f>
        <v>0.005639113544198024</v>
      </c>
      <c r="AE931" s="38">
        <f>AD931</f>
        <v>0.005639113544198024</v>
      </c>
      <c r="AF931" s="38">
        <f>AE931</f>
        <v>0.005639113544198024</v>
      </c>
      <c r="AG931" s="38">
        <f>AF931</f>
        <v>0.005639113544198024</v>
      </c>
      <c r="AH931" s="38">
        <f>AG931</f>
        <v>0.005639113544198024</v>
      </c>
      <c r="AI931" s="38">
        <f>AH931</f>
        <v>0.005639113544198024</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0.0041046532004021</v>
      </c>
      <c r="Z932" s="38">
        <f>Y932</f>
        <v>0.0041046532004021</v>
      </c>
      <c r="AA932" s="38">
        <f>Z932</f>
        <v>0.0041046532004021</v>
      </c>
      <c r="AB932" s="38">
        <f>AA932</f>
        <v>0.0041046532004021</v>
      </c>
      <c r="AC932" s="38">
        <f>AB932</f>
        <v>0.0041046532004021</v>
      </c>
      <c r="AD932" s="38">
        <f>AC932</f>
        <v>0.0041046532004021</v>
      </c>
      <c r="AE932" s="38">
        <f>AD932</f>
        <v>0.0041046532004021</v>
      </c>
      <c r="AF932" s="38">
        <f>AE932</f>
        <v>0.0041046532004021</v>
      </c>
      <c r="AG932" s="38">
        <f>AF932</f>
        <v>0.0041046532004021</v>
      </c>
      <c r="AH932" s="38">
        <f>AG932</f>
        <v>0.0041046532004021</v>
      </c>
      <c r="AI932" s="38">
        <f>AH932</f>
        <v>0.0041046532004021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0.0023644884091666065</v>
      </c>
      <c r="Z933" s="38">
        <f>Y933</f>
        <v>0.0023644884091666065</v>
      </c>
      <c r="AA933" s="38">
        <f>Z933</f>
        <v>0.0023644884091666065</v>
      </c>
      <c r="AB933" s="38">
        <f>AA933</f>
        <v>0.0023644884091666065</v>
      </c>
      <c r="AC933" s="38">
        <f>AB933</f>
        <v>0.0023644884091666065</v>
      </c>
      <c r="AD933" s="38">
        <f>AC933</f>
        <v>0.0023644884091666065</v>
      </c>
      <c r="AE933" s="38">
        <f>AD933</f>
        <v>0.0023644884091666065</v>
      </c>
      <c r="AF933" s="38">
        <f>AE933</f>
        <v>0.0023644884091666065</v>
      </c>
      <c r="AG933" s="38">
        <f>AF933</f>
        <v>0.0023644884091666065</v>
      </c>
      <c r="AH933" s="38">
        <f>AG933</f>
        <v>0.0023644884091666065</v>
      </c>
      <c r="AI933" s="38">
        <f>AH933</f>
        <v>0.0023644884091666065</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0.0019892939204200046</v>
      </c>
      <c r="Z934" s="38">
        <f>Y934</f>
        <v>0.0019892939204200046</v>
      </c>
      <c r="AA934" s="38">
        <f>Z934</f>
        <v>0.0019892939204200046</v>
      </c>
      <c r="AB934" s="38">
        <f>AA934</f>
        <v>0.0019892939204200046</v>
      </c>
      <c r="AC934" s="38">
        <f>AB934</f>
        <v>0.0019892939204200046</v>
      </c>
      <c r="AD934" s="38">
        <f>AC934</f>
        <v>0.0019892939204200046</v>
      </c>
      <c r="AE934" s="38">
        <f>AD934</f>
        <v>0.0019892939204200046</v>
      </c>
      <c r="AF934" s="38">
        <f>AE934</f>
        <v>0.0019892939204200046</v>
      </c>
      <c r="AG934" s="38">
        <f>AF934</f>
        <v>0.0019892939204200046</v>
      </c>
      <c r="AH934" s="38">
        <f>AG934</f>
        <v>0.0019892939204200046</v>
      </c>
      <c r="AI934" s="38">
        <f>AH934</f>
        <v>0.0019892939204200046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0.0013671561249490995</v>
      </c>
      <c r="Z935" s="38">
        <f>Y935</f>
        <v>0.0013671561249490995</v>
      </c>
      <c r="AA935" s="38">
        <f>Z935</f>
        <v>0.0013671561249490995</v>
      </c>
      <c r="AB935" s="38">
        <f>AA935</f>
        <v>0.0013671561249490995</v>
      </c>
      <c r="AC935" s="38">
        <f>AB935</f>
        <v>0.0013671561249490995</v>
      </c>
      <c r="AD935" s="38">
        <f>AC935</f>
        <v>0.0013671561249490995</v>
      </c>
      <c r="AE935" s="38">
        <f>AD935</f>
        <v>0.0013671561249490995</v>
      </c>
      <c r="AF935" s="38">
        <f>AE935</f>
        <v>0.0013671561249490995</v>
      </c>
      <c r="AG935" s="38">
        <f>AF935</f>
        <v>0.0013671561249490995</v>
      </c>
      <c r="AH935" s="38">
        <f>AG935</f>
        <v>0.0013671561249490995</v>
      </c>
      <c r="AI935" s="38">
        <f>AH935</f>
        <v>0.0013671561249490995</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0.0019632445992351076</v>
      </c>
      <c r="Z936" s="38">
        <f>Y936</f>
        <v>0.0019632445992351076</v>
      </c>
      <c r="AA936" s="38">
        <f>Z936</f>
        <v>0.0019632445992351076</v>
      </c>
      <c r="AB936" s="38">
        <f>AA936</f>
        <v>0.0019632445992351076</v>
      </c>
      <c r="AC936" s="38">
        <f>AB936</f>
        <v>0.0019632445992351076</v>
      </c>
      <c r="AD936" s="38">
        <f>AC936</f>
        <v>0.0019632445992351076</v>
      </c>
      <c r="AE936" s="38">
        <f>AD936</f>
        <v>0.0019632445992351076</v>
      </c>
      <c r="AF936" s="38">
        <f>AE936</f>
        <v>0.0019632445992351076</v>
      </c>
      <c r="AG936" s="38">
        <f>AF936</f>
        <v>0.0019632445992351076</v>
      </c>
      <c r="AH936" s="38">
        <f>AG936</f>
        <v>0.0019632445992351076</v>
      </c>
      <c r="AI936" s="38">
        <f>AH936</f>
        <v>0.0019632445992351076</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0.0010322684094301005</v>
      </c>
      <c r="Z938" s="38">
        <f>Y938</f>
        <v>0.0010322684094301005</v>
      </c>
      <c r="AA938" s="38">
        <f>Z938</f>
        <v>0.0010322684094301005</v>
      </c>
      <c r="AB938" s="38">
        <f>AA938</f>
        <v>0.0010322684094301005</v>
      </c>
      <c r="AC938" s="38">
        <f>AB938</f>
        <v>0.0010322684094301005</v>
      </c>
      <c r="AD938" s="38">
        <f>AC938</f>
        <v>0.0010322684094301005</v>
      </c>
      <c r="AE938" s="38">
        <f>AD938</f>
        <v>0.0010322684094301005</v>
      </c>
      <c r="AF938" s="38">
        <f>AE938</f>
        <v>0.0010322684094301005</v>
      </c>
      <c r="AG938" s="38">
        <f>AF938</f>
        <v>0.0010322684094301005</v>
      </c>
      <c r="AH938" s="38">
        <f>AG938</f>
        <v>0.0010322684094301005</v>
      </c>
      <c r="AI938" s="38">
        <f>AH938</f>
        <v>0.0010322684094301005</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0.007533819297724958</v>
      </c>
      <c r="Z940" s="38">
        <f>Y940</f>
        <v>0.007533819297724958</v>
      </c>
      <c r="AA940" s="38">
        <f>Z940</f>
        <v>0.007533819297724958</v>
      </c>
      <c r="AB940" s="38">
        <f>AA940</f>
        <v>0.007533819297724958</v>
      </c>
      <c r="AC940" s="38">
        <f>AB940</f>
        <v>0.007533819297724958</v>
      </c>
      <c r="AD940" s="38">
        <f>AC940</f>
        <v>0.007533819297724958</v>
      </c>
      <c r="AE940" s="38">
        <f>AD940</f>
        <v>0.007533819297724958</v>
      </c>
      <c r="AF940" s="38">
        <f>AE940</f>
        <v>0.007533819297724958</v>
      </c>
      <c r="AG940" s="38">
        <f>AF940</f>
        <v>0.007533819297724958</v>
      </c>
      <c r="AH940" s="38">
        <f>AG940</f>
        <v>0.007533819297724958</v>
      </c>
      <c r="AI940" s="38">
        <f>AH940</f>
        <v>0.007533819297724958</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0.005779495045574878</v>
      </c>
      <c r="Z941" s="38">
        <f>Y941</f>
        <v>0.005779495045574878</v>
      </c>
      <c r="AA941" s="38">
        <f>Z941</f>
        <v>0.005779495045574878</v>
      </c>
      <c r="AB941" s="38">
        <f>AA941</f>
        <v>0.005779495045574878</v>
      </c>
      <c r="AC941" s="38">
        <f>AB941</f>
        <v>0.005779495045574878</v>
      </c>
      <c r="AD941" s="38">
        <f>AC941</f>
        <v>0.005779495045574878</v>
      </c>
      <c r="AE941" s="38">
        <f>AD941</f>
        <v>0.005779495045574878</v>
      </c>
      <c r="AF941" s="38">
        <f>AE941</f>
        <v>0.005779495045574878</v>
      </c>
      <c r="AG941" s="38">
        <f>AF941</f>
        <v>0.005779495045574878</v>
      </c>
      <c r="AH941" s="38">
        <f>AG941</f>
        <v>0.005779495045574878</v>
      </c>
      <c r="AI941" s="38">
        <f>AH941</f>
        <v>0.005779495045574878</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0.0012127707642121696</v>
      </c>
      <c r="Z942" s="38">
        <f>Y942</f>
        <v>0.0012127707642121696</v>
      </c>
      <c r="AA942" s="38">
        <f>Z942</f>
        <v>0.0012127707642121696</v>
      </c>
      <c r="AB942" s="38">
        <f>AA942</f>
        <v>0.0012127707642121696</v>
      </c>
      <c r="AC942" s="38">
        <f>AB942</f>
        <v>0.0012127707642121696</v>
      </c>
      <c r="AD942" s="38">
        <f>AC942</f>
        <v>0.0012127707642121696</v>
      </c>
      <c r="AE942" s="38">
        <f>AD942</f>
        <v>0.0012127707642121696</v>
      </c>
      <c r="AF942" s="38">
        <f>AE942</f>
        <v>0.0012127707642121696</v>
      </c>
      <c r="AG942" s="38">
        <f>AF942</f>
        <v>0.0012127707642121696</v>
      </c>
      <c r="AH942" s="38">
        <f>AG942</f>
        <v>0.0012127707642121696</v>
      </c>
      <c r="AI942" s="38">
        <f>AH942</f>
        <v>0.0012127707642121696</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0.0008403297588119551</v>
      </c>
      <c r="Z943" s="38">
        <f>Y943</f>
        <v>0.0008403297588119551</v>
      </c>
      <c r="AA943" s="38">
        <f>Z943</f>
        <v>0.0008403297588119551</v>
      </c>
      <c r="AB943" s="38">
        <f>AA943</f>
        <v>0.0008403297588119551</v>
      </c>
      <c r="AC943" s="38">
        <f>AB943</f>
        <v>0.0008403297588119551</v>
      </c>
      <c r="AD943" s="38">
        <f>AC943</f>
        <v>0.0008403297588119551</v>
      </c>
      <c r="AE943" s="38">
        <f>AD943</f>
        <v>0.0008403297588119551</v>
      </c>
      <c r="AF943" s="38">
        <f>AE943</f>
        <v>0.0008403297588119551</v>
      </c>
      <c r="AG943" s="38">
        <f>AF943</f>
        <v>0.0008403297588119551</v>
      </c>
      <c r="AH943" s="38">
        <f>AG943</f>
        <v>0.0008403297588119551</v>
      </c>
      <c r="AI943" s="38">
        <f>AH943</f>
        <v>0.0008403297588119551</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0.00594704035836759</v>
      </c>
      <c r="Z944" s="38">
        <f>Y944</f>
        <v>0.00594704035836759</v>
      </c>
      <c r="AA944" s="38">
        <f>Z944</f>
        <v>0.00594704035836759</v>
      </c>
      <c r="AB944" s="38">
        <f>AA944</f>
        <v>0.00594704035836759</v>
      </c>
      <c r="AC944" s="38">
        <f>AB944</f>
        <v>0.00594704035836759</v>
      </c>
      <c r="AD944" s="38">
        <f>AC944</f>
        <v>0.00594704035836759</v>
      </c>
      <c r="AE944" s="38">
        <f>AD944</f>
        <v>0.00594704035836759</v>
      </c>
      <c r="AF944" s="38">
        <f>AE944</f>
        <v>0.00594704035836759</v>
      </c>
      <c r="AG944" s="38">
        <f>AF944</f>
        <v>0.00594704035836759</v>
      </c>
      <c r="AH944" s="38">
        <f>AG944</f>
        <v>0.00594704035836759</v>
      </c>
      <c r="AI944" s="38">
        <f>AH944</f>
        <v>0.00594704035836759</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0.005639113544198024</v>
      </c>
      <c r="Z945" s="38">
        <f>Y945</f>
        <v>0.005639113544198024</v>
      </c>
      <c r="AA945" s="38">
        <f>Z945</f>
        <v>0.005639113544198024</v>
      </c>
      <c r="AB945" s="38">
        <f>AA945</f>
        <v>0.005639113544198024</v>
      </c>
      <c r="AC945" s="38">
        <f>AB945</f>
        <v>0.005639113544198024</v>
      </c>
      <c r="AD945" s="38">
        <f>AC945</f>
        <v>0.005639113544198024</v>
      </c>
      <c r="AE945" s="38">
        <f>AD945</f>
        <v>0.005639113544198024</v>
      </c>
      <c r="AF945" s="38">
        <f>AE945</f>
        <v>0.005639113544198024</v>
      </c>
      <c r="AG945" s="38">
        <f>AF945</f>
        <v>0.005639113544198024</v>
      </c>
      <c r="AH945" s="38">
        <f>AG945</f>
        <v>0.005639113544198024</v>
      </c>
      <c r="AI945" s="38">
        <f>AH945</f>
        <v>0.005639113544198024</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0.0041046532004021</v>
      </c>
      <c r="Z946" s="38">
        <f>Y946</f>
        <v>0.0041046532004021</v>
      </c>
      <c r="AA946" s="38">
        <f>Z946</f>
        <v>0.0041046532004021</v>
      </c>
      <c r="AB946" s="38">
        <f>AA946</f>
        <v>0.0041046532004021</v>
      </c>
      <c r="AC946" s="38">
        <f>AB946</f>
        <v>0.0041046532004021</v>
      </c>
      <c r="AD946" s="38">
        <f>AC946</f>
        <v>0.0041046532004021</v>
      </c>
      <c r="AE946" s="38">
        <f>AD946</f>
        <v>0.0041046532004021</v>
      </c>
      <c r="AF946" s="38">
        <f>AE946</f>
        <v>0.0041046532004021</v>
      </c>
      <c r="AG946" s="38">
        <f>AF946</f>
        <v>0.0041046532004021</v>
      </c>
      <c r="AH946" s="38">
        <f>AG946</f>
        <v>0.0041046532004021</v>
      </c>
      <c r="AI946" s="38">
        <f>AH946</f>
        <v>0.0041046532004021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0.0023644884091666065</v>
      </c>
      <c r="Z947" s="38">
        <f>Y947</f>
        <v>0.0023644884091666065</v>
      </c>
      <c r="AA947" s="38">
        <f>Z947</f>
        <v>0.0023644884091666065</v>
      </c>
      <c r="AB947" s="38">
        <f>AA947</f>
        <v>0.0023644884091666065</v>
      </c>
      <c r="AC947" s="38">
        <f>AB947</f>
        <v>0.0023644884091666065</v>
      </c>
      <c r="AD947" s="38">
        <f>AC947</f>
        <v>0.0023644884091666065</v>
      </c>
      <c r="AE947" s="38">
        <f>AD947</f>
        <v>0.0023644884091666065</v>
      </c>
      <c r="AF947" s="38">
        <f>AE947</f>
        <v>0.0023644884091666065</v>
      </c>
      <c r="AG947" s="38">
        <f>AF947</f>
        <v>0.0023644884091666065</v>
      </c>
      <c r="AH947" s="38">
        <f>AG947</f>
        <v>0.0023644884091666065</v>
      </c>
      <c r="AI947" s="38">
        <f>AH947</f>
        <v>0.0023644884091666065</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0.0019892939204200046</v>
      </c>
      <c r="Z948" s="38">
        <f>Y948</f>
        <v>0.0019892939204200046</v>
      </c>
      <c r="AA948" s="38">
        <f>Z948</f>
        <v>0.0019892939204200046</v>
      </c>
      <c r="AB948" s="38">
        <f>AA948</f>
        <v>0.0019892939204200046</v>
      </c>
      <c r="AC948" s="38">
        <f>AB948</f>
        <v>0.0019892939204200046</v>
      </c>
      <c r="AD948" s="38">
        <f>AC948</f>
        <v>0.0019892939204200046</v>
      </c>
      <c r="AE948" s="38">
        <f>AD948</f>
        <v>0.0019892939204200046</v>
      </c>
      <c r="AF948" s="38">
        <f>AE948</f>
        <v>0.0019892939204200046</v>
      </c>
      <c r="AG948" s="38">
        <f>AF948</f>
        <v>0.0019892939204200046</v>
      </c>
      <c r="AH948" s="38">
        <f>AG948</f>
        <v>0.0019892939204200046</v>
      </c>
      <c r="AI948" s="38">
        <f>AH948</f>
        <v>0.0019892939204200046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0.0013671561249490995</v>
      </c>
      <c r="Z949" s="38">
        <f>Y949</f>
        <v>0.0013671561249490995</v>
      </c>
      <c r="AA949" s="38">
        <f>Z949</f>
        <v>0.0013671561249490995</v>
      </c>
      <c r="AB949" s="38">
        <f>AA949</f>
        <v>0.0013671561249490995</v>
      </c>
      <c r="AC949" s="38">
        <f>AB949</f>
        <v>0.0013671561249490995</v>
      </c>
      <c r="AD949" s="38">
        <f>AC949</f>
        <v>0.0013671561249490995</v>
      </c>
      <c r="AE949" s="38">
        <f>AD949</f>
        <v>0.0013671561249490995</v>
      </c>
      <c r="AF949" s="38">
        <f>AE949</f>
        <v>0.0013671561249490995</v>
      </c>
      <c r="AG949" s="38">
        <f>AF949</f>
        <v>0.0013671561249490995</v>
      </c>
      <c r="AH949" s="38">
        <f>AG949</f>
        <v>0.0013671561249490995</v>
      </c>
      <c r="AI949" s="38">
        <f>AH949</f>
        <v>0.0013671561249490995</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0.0019632445992351076</v>
      </c>
      <c r="Z950" s="38">
        <f>Y950</f>
        <v>0.0019632445992351076</v>
      </c>
      <c r="AA950" s="38">
        <f>Z950</f>
        <v>0.0019632445992351076</v>
      </c>
      <c r="AB950" s="38">
        <f>AA950</f>
        <v>0.0019632445992351076</v>
      </c>
      <c r="AC950" s="38">
        <f>AB950</f>
        <v>0.0019632445992351076</v>
      </c>
      <c r="AD950" s="38">
        <f>AC950</f>
        <v>0.0019632445992351076</v>
      </c>
      <c r="AE950" s="38">
        <f>AD950</f>
        <v>0.0019632445992351076</v>
      </c>
      <c r="AF950" s="38">
        <f>AE950</f>
        <v>0.0019632445992351076</v>
      </c>
      <c r="AG950" s="38">
        <f>AF950</f>
        <v>0.0019632445992351076</v>
      </c>
      <c r="AH950" s="38">
        <f>AG950</f>
        <v>0.0019632445992351076</v>
      </c>
      <c r="AI950" s="38">
        <f>AH950</f>
        <v>0.0019632445992351076</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0.0010322684094301005</v>
      </c>
      <c r="Z952" s="38">
        <f>Y952</f>
        <v>0.0010322684094301005</v>
      </c>
      <c r="AA952" s="38">
        <f>Z952</f>
        <v>0.0010322684094301005</v>
      </c>
      <c r="AB952" s="38">
        <f>AA952</f>
        <v>0.0010322684094301005</v>
      </c>
      <c r="AC952" s="38">
        <f>AB952</f>
        <v>0.0010322684094301005</v>
      </c>
      <c r="AD952" s="38">
        <f>AC952</f>
        <v>0.0010322684094301005</v>
      </c>
      <c r="AE952" s="38">
        <f>AD952</f>
        <v>0.0010322684094301005</v>
      </c>
      <c r="AF952" s="38">
        <f>AE952</f>
        <v>0.0010322684094301005</v>
      </c>
      <c r="AG952" s="38">
        <f>AF952</f>
        <v>0.0010322684094301005</v>
      </c>
      <c r="AH952" s="38">
        <f>AG952</f>
        <v>0.0010322684094301005</v>
      </c>
      <c r="AI952" s="38">
        <f>AH952</f>
        <v>0.0010322684094301005</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0.007533819297724958</v>
      </c>
      <c r="Z954" s="38">
        <f>Y954</f>
        <v>0.007533819297724958</v>
      </c>
      <c r="AA954" s="38">
        <f>Z954</f>
        <v>0.007533819297724958</v>
      </c>
      <c r="AB954" s="38">
        <f>AA954</f>
        <v>0.007533819297724958</v>
      </c>
      <c r="AC954" s="38">
        <f>AB954</f>
        <v>0.007533819297724958</v>
      </c>
      <c r="AD954" s="38">
        <f>AC954</f>
        <v>0.007533819297724958</v>
      </c>
      <c r="AE954" s="38">
        <f>AD954</f>
        <v>0.007533819297724958</v>
      </c>
      <c r="AF954" s="38">
        <f>AE954</f>
        <v>0.007533819297724958</v>
      </c>
      <c r="AG954" s="38">
        <f>AF954</f>
        <v>0.007533819297724958</v>
      </c>
      <c r="AH954" s="38">
        <f>AG954</f>
        <v>0.007533819297724958</v>
      </c>
      <c r="AI954" s="38">
        <f>AH954</f>
        <v>0.007533819297724958</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0.005751798648953897</v>
      </c>
      <c r="Z955" s="38">
        <f>Y955</f>
        <v>0.005751798648953897</v>
      </c>
      <c r="AA955" s="38">
        <f>Z955</f>
        <v>0.005751798648953897</v>
      </c>
      <c r="AB955" s="38">
        <f>AA955</f>
        <v>0.005751798648953897</v>
      </c>
      <c r="AC955" s="38">
        <f>AB955</f>
        <v>0.005751798648953897</v>
      </c>
      <c r="AD955" s="38">
        <f>AC955</f>
        <v>0.005751798648953897</v>
      </c>
      <c r="AE955" s="38">
        <f>AD955</f>
        <v>0.005751798648953897</v>
      </c>
      <c r="AF955" s="38">
        <f>AE955</f>
        <v>0.005751798648953897</v>
      </c>
      <c r="AG955" s="38">
        <f>AF955</f>
        <v>0.005751798648953897</v>
      </c>
      <c r="AH955" s="38">
        <f>AG955</f>
        <v>0.005751798648953897</v>
      </c>
      <c r="AI955" s="38">
        <f>AH955</f>
        <v>0.005751798648953897</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0.0011837238969658313</v>
      </c>
      <c r="Z956" s="38">
        <f>Y956</f>
        <v>0.0011837238969658313</v>
      </c>
      <c r="AA956" s="38">
        <f>Z956</f>
        <v>0.0011837238969658313</v>
      </c>
      <c r="AB956" s="38">
        <f>AA956</f>
        <v>0.0011837238969658313</v>
      </c>
      <c r="AC956" s="38">
        <f>AB956</f>
        <v>0.0011837238969658313</v>
      </c>
      <c r="AD956" s="38">
        <f>AC956</f>
        <v>0.0011837238969658313</v>
      </c>
      <c r="AE956" s="38">
        <f>AD956</f>
        <v>0.0011837238969658313</v>
      </c>
      <c r="AF956" s="38">
        <f>AE956</f>
        <v>0.0011837238969658313</v>
      </c>
      <c r="AG956" s="38">
        <f>AF956</f>
        <v>0.0011837238969658313</v>
      </c>
      <c r="AH956" s="38">
        <f>AG956</f>
        <v>0.0011837238969658313</v>
      </c>
      <c r="AI956" s="38">
        <f>AH956</f>
        <v>0.0011837238969658313</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0.000640481817353179</v>
      </c>
      <c r="Z957" s="38">
        <f>Y957</f>
        <v>0.000640481817353179</v>
      </c>
      <c r="AA957" s="38">
        <f>Z957</f>
        <v>0.000640481817353179</v>
      </c>
      <c r="AB957" s="38">
        <f>AA957</f>
        <v>0.000640481817353179</v>
      </c>
      <c r="AC957" s="38">
        <f>AB957</f>
        <v>0.000640481817353179</v>
      </c>
      <c r="AD957" s="38">
        <f>AC957</f>
        <v>0.000640481817353179</v>
      </c>
      <c r="AE957" s="38">
        <f>AD957</f>
        <v>0.000640481817353179</v>
      </c>
      <c r="AF957" s="38">
        <f>AE957</f>
        <v>0.000640481817353179</v>
      </c>
      <c r="AG957" s="38">
        <f>AF957</f>
        <v>0.000640481817353179</v>
      </c>
      <c r="AH957" s="38">
        <f>AG957</f>
        <v>0.000640481817353179</v>
      </c>
      <c r="AI957" s="38">
        <f>AH957</f>
        <v>0.000640481817353179</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0.0055719766890284204</v>
      </c>
      <c r="Z958" s="38">
        <f>Y958</f>
        <v>0.0055719766890284204</v>
      </c>
      <c r="AA958" s="38">
        <f>Z958</f>
        <v>0.0055719766890284204</v>
      </c>
      <c r="AB958" s="38">
        <f>AA958</f>
        <v>0.0055719766890284204</v>
      </c>
      <c r="AC958" s="38">
        <f>AB958</f>
        <v>0.0055719766890284204</v>
      </c>
      <c r="AD958" s="38">
        <f>AC958</f>
        <v>0.0055719766890284204</v>
      </c>
      <c r="AE958" s="38">
        <f>AD958</f>
        <v>0.0055719766890284204</v>
      </c>
      <c r="AF958" s="38">
        <f>AE958</f>
        <v>0.0055719766890284204</v>
      </c>
      <c r="AG958" s="38">
        <f>AF958</f>
        <v>0.0055719766890284204</v>
      </c>
      <c r="AH958" s="38">
        <f>AG958</f>
        <v>0.0055719766890284204</v>
      </c>
      <c r="AI958" s="38">
        <f>AH958</f>
        <v>0.0055719766890284204</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0.005639113544198023</v>
      </c>
      <c r="Z959" s="38">
        <f>Y959</f>
        <v>0.005639113544198023</v>
      </c>
      <c r="AA959" s="38">
        <f>Z959</f>
        <v>0.005639113544198023</v>
      </c>
      <c r="AB959" s="38">
        <f>AA959</f>
        <v>0.005639113544198023</v>
      </c>
      <c r="AC959" s="38">
        <f>AB959</f>
        <v>0.005639113544198023</v>
      </c>
      <c r="AD959" s="38">
        <f>AC959</f>
        <v>0.005639113544198023</v>
      </c>
      <c r="AE959" s="38">
        <f>AD959</f>
        <v>0.005639113544198023</v>
      </c>
      <c r="AF959" s="38">
        <f>AE959</f>
        <v>0.005639113544198023</v>
      </c>
      <c r="AG959" s="38">
        <f>AF959</f>
        <v>0.005639113544198023</v>
      </c>
      <c r="AH959" s="38">
        <f>AG959</f>
        <v>0.005639113544198023</v>
      </c>
      <c r="AI959" s="38">
        <f>AH959</f>
        <v>0.005639113544198023</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0.0041046532004021</v>
      </c>
      <c r="Z960" s="38">
        <f>Y960</f>
        <v>0.0041046532004021</v>
      </c>
      <c r="AA960" s="38">
        <f>Z960</f>
        <v>0.0041046532004021</v>
      </c>
      <c r="AB960" s="38">
        <f>AA960</f>
        <v>0.0041046532004021</v>
      </c>
      <c r="AC960" s="38">
        <f>AB960</f>
        <v>0.0041046532004021</v>
      </c>
      <c r="AD960" s="38">
        <f>AC960</f>
        <v>0.0041046532004021</v>
      </c>
      <c r="AE960" s="38">
        <f>AD960</f>
        <v>0.0041046532004021</v>
      </c>
      <c r="AF960" s="38">
        <f>AE960</f>
        <v>0.0041046532004021</v>
      </c>
      <c r="AG960" s="38">
        <f>AF960</f>
        <v>0.0041046532004021</v>
      </c>
      <c r="AH960" s="38">
        <f>AG960</f>
        <v>0.0041046532004021</v>
      </c>
      <c r="AI960" s="38">
        <f>AH960</f>
        <v>0.0041046532004021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0.0021182477008845667</v>
      </c>
      <c r="Z961" s="38">
        <f>Y961</f>
        <v>0.0021182477008845667</v>
      </c>
      <c r="AA961" s="38">
        <f>Z961</f>
        <v>0.0021182477008845667</v>
      </c>
      <c r="AB961" s="38">
        <f>AA961</f>
        <v>0.0021182477008845667</v>
      </c>
      <c r="AC961" s="38">
        <f>AB961</f>
        <v>0.0021182477008845667</v>
      </c>
      <c r="AD961" s="38">
        <f>AC961</f>
        <v>0.0021182477008845667</v>
      </c>
      <c r="AE961" s="38">
        <f>AD961</f>
        <v>0.0021182477008845667</v>
      </c>
      <c r="AF961" s="38">
        <f>AE961</f>
        <v>0.0021182477008845667</v>
      </c>
      <c r="AG961" s="38">
        <f>AF961</f>
        <v>0.0021182477008845667</v>
      </c>
      <c r="AH961" s="38">
        <f>AG961</f>
        <v>0.0021182477008845667</v>
      </c>
      <c r="AI961" s="38">
        <f>AH961</f>
        <v>0.0021182477008845667</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0.0019892939204200046</v>
      </c>
      <c r="Z962" s="38">
        <f>Y962</f>
        <v>0.0019892939204200046</v>
      </c>
      <c r="AA962" s="38">
        <f>Z962</f>
        <v>0.0019892939204200046</v>
      </c>
      <c r="AB962" s="38">
        <f>AA962</f>
        <v>0.0019892939204200046</v>
      </c>
      <c r="AC962" s="38">
        <f>AB962</f>
        <v>0.0019892939204200046</v>
      </c>
      <c r="AD962" s="38">
        <f>AC962</f>
        <v>0.0019892939204200046</v>
      </c>
      <c r="AE962" s="38">
        <f>AD962</f>
        <v>0.0019892939204200046</v>
      </c>
      <c r="AF962" s="38">
        <f>AE962</f>
        <v>0.0019892939204200046</v>
      </c>
      <c r="AG962" s="38">
        <f>AF962</f>
        <v>0.0019892939204200046</v>
      </c>
      <c r="AH962" s="38">
        <f>AG962</f>
        <v>0.0019892939204200046</v>
      </c>
      <c r="AI962" s="38">
        <f>AH962</f>
        <v>0.0019892939204200046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0.0012760776020713958</v>
      </c>
      <c r="Z963" s="38">
        <f>Y963</f>
        <v>0.0012760776020713958</v>
      </c>
      <c r="AA963" s="38">
        <f>Z963</f>
        <v>0.0012760776020713958</v>
      </c>
      <c r="AB963" s="38">
        <f>AA963</f>
        <v>0.0012760776020713958</v>
      </c>
      <c r="AC963" s="38">
        <f>AB963</f>
        <v>0.0012760776020713958</v>
      </c>
      <c r="AD963" s="38">
        <f>AC963</f>
        <v>0.0012760776020713958</v>
      </c>
      <c r="AE963" s="38">
        <f>AD963</f>
        <v>0.0012760776020713958</v>
      </c>
      <c r="AF963" s="38">
        <f>AE963</f>
        <v>0.0012760776020713958</v>
      </c>
      <c r="AG963" s="38">
        <f>AF963</f>
        <v>0.0012760776020713958</v>
      </c>
      <c r="AH963" s="38">
        <f>AG963</f>
        <v>0.0012760776020713958</v>
      </c>
      <c r="AI963" s="38">
        <f>AH963</f>
        <v>0.0012760776020713958</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0.0019632445992351076</v>
      </c>
      <c r="Z964" s="38">
        <f>Y964</f>
        <v>0.0019632445992351076</v>
      </c>
      <c r="AA964" s="38">
        <f>Z964</f>
        <v>0.0019632445992351076</v>
      </c>
      <c r="AB964" s="38">
        <f>AA964</f>
        <v>0.0019632445992351076</v>
      </c>
      <c r="AC964" s="38">
        <f>AB964</f>
        <v>0.0019632445992351076</v>
      </c>
      <c r="AD964" s="38">
        <f>AC964</f>
        <v>0.0019632445992351076</v>
      </c>
      <c r="AE964" s="38">
        <f>AD964</f>
        <v>0.0019632445992351076</v>
      </c>
      <c r="AF964" s="38">
        <f>AE964</f>
        <v>0.0019632445992351076</v>
      </c>
      <c r="AG964" s="38">
        <f>AF964</f>
        <v>0.0019632445992351076</v>
      </c>
      <c r="AH964" s="38">
        <f>AG964</f>
        <v>0.0019632445992351076</v>
      </c>
      <c r="AI964" s="38">
        <f>AH964</f>
        <v>0.0019632445992351076</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0.0010322684094301005</v>
      </c>
      <c r="Z966" s="38">
        <f>Y966</f>
        <v>0.0010322684094301005</v>
      </c>
      <c r="AA966" s="38">
        <f>Z966</f>
        <v>0.0010322684094301005</v>
      </c>
      <c r="AB966" s="38">
        <f>AA966</f>
        <v>0.0010322684094301005</v>
      </c>
      <c r="AC966" s="38">
        <f>AB966</f>
        <v>0.0010322684094301005</v>
      </c>
      <c r="AD966" s="38">
        <f>AC966</f>
        <v>0.0010322684094301005</v>
      </c>
      <c r="AE966" s="38">
        <f>AD966</f>
        <v>0.0010322684094301005</v>
      </c>
      <c r="AF966" s="38">
        <f>AE966</f>
        <v>0.0010322684094301005</v>
      </c>
      <c r="AG966" s="38">
        <f>AF966</f>
        <v>0.0010322684094301005</v>
      </c>
      <c r="AH966" s="38">
        <f>AG966</f>
        <v>0.0010322684094301005</v>
      </c>
      <c r="AI966" s="38">
        <f>AH966</f>
        <v>0.0010322684094301005</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0.001551227028371149</v>
      </c>
      <c r="Z969" s="36">
        <f>Y969</f>
        <v>0.001551227028371149</v>
      </c>
      <c r="AA969" s="36">
        <f>Z969</f>
        <v>0.001551227028371149</v>
      </c>
      <c r="AB969" s="36">
        <f>AA969</f>
        <v>0.001551227028371149</v>
      </c>
      <c r="AC969" s="36">
        <f>AB969</f>
        <v>0.001551227028371149</v>
      </c>
      <c r="AD969" s="36">
        <f>AC969</f>
        <v>0.001551227028371149</v>
      </c>
      <c r="AE969" s="36">
        <f>AD969</f>
        <v>0.001551227028371149</v>
      </c>
      <c r="AF969" s="36">
        <f>AE969</f>
        <v>0.001551227028371149</v>
      </c>
      <c r="AG969" s="36">
        <f>AF969</f>
        <v>0.001551227028371149</v>
      </c>
      <c r="AH969" s="36">
        <f>AG969</f>
        <v>0.001551227028371149</v>
      </c>
      <c r="AI969" s="36">
        <f>AH969</f>
        <v>0.001551227028371149</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ScenarioDefinition!$J$521</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ScenarioDefinition!$J$522</f>
        <v>0.5</v>
      </c>
    </row>
    <row r="15">
      <c r="B15" s="3" t="inlineStr">
        <is>
          <t>ETS: convergence exponent of the next-price proposal (legacy convergence factor, row 1966)</t>
        </is>
      </c>
      <c r="C15" s="8">
        <f>ScenarioDefinition!$J$523</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ScenarioDefinition!$J$524</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8" t="n">
        <v>211.0535364</v>
      </c>
    </row>
    <row r="29">
      <c r="B29" s="3" t="inlineStr">
        <is>
          <t>CO2 calibration factor (EFCalib): C28 / C30 if C27 = Yes, else 1; every CO2 EF is multiplied by it</t>
        </is>
      </c>
      <c r="C29" s="60">
        <f>IF(LEFT($C$27,3)="Yes",IFERROR($C$28/$C$30,1),1)</f>
        <v>0.9955404329757563</v>
      </c>
    </row>
    <row r="30">
      <c r="B30" s="3" t="inlineStr">
        <is>
          <t>Scenario-1 energy CO2 with uncalibrated EFs in the base year (Mt CO2; sheet BaselineCO2 row raw; as legacy row 623: the base-year energy balance, v0.4.11)</t>
        </is>
      </c>
      <c r="C30" s="228" t="n">
        <v>211.9989599710609</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ScenarioDefinition!$J$525</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ScenarioDefinition!$J$526</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ScenarioDefinition!$J$528</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ScenarioDefinition!$J$527</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ScenarioDefinition!$J$529</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2.694859520556745</v>
      </c>
      <c r="C72" s="125">
        <f>IFERROR(INDEX(DHHVal,$E72,MATCH("cons_pc_acrent",DHHVar,0)),0)</f>
        <v>5229.795845510605</v>
      </c>
      <c r="D72" s="58">
        <f>IF(AND(LEFT($C$69,1)="Y",$A72&lt;=$C$70),1,0)</f>
        <v>0.0</v>
      </c>
      <c r="E72" s="58">
        <f>MATCH(CtryCode&amp;".distn.bsh.dec.ove.mean."&amp;$A72,DHHKey,0)</f>
        <v>1.0</v>
      </c>
      <c r="F72" s="125">
        <f>IFERROR(INDEX(DHHVal,$E72,MATCH("popw",DHHVar,0)),0)</f>
        <v>10019634.4156528</v>
      </c>
    </row>
    <row r="73">
      <c r="A73" s="58" t="n">
        <v>2</v>
      </c>
      <c r="B73" s="203">
        <f>IFERROR(INDEX(DHHVal,$E73,MATCH(CookFuel&amp;"_share",DHHVar,0)),0)</f>
        <v>2.327398467235654</v>
      </c>
      <c r="C73" s="125">
        <f>IFERROR(INDEX(DHHVal,$E73,MATCH("cons_pc_acrent",DHHVar,0)),0)</f>
        <v>6664.219350658041</v>
      </c>
      <c r="D73" s="58">
        <f>IF(AND(LEFT($C$69,1)="Y",$A73&lt;=$C$70),1,0)</f>
        <v>0.0</v>
      </c>
      <c r="E73" s="58">
        <f>MATCH(CtryCode&amp;".distn.bsh.dec.ove.mean."&amp;$A73,DHHKey,0)</f>
        <v>2.0</v>
      </c>
      <c r="F73" s="125">
        <f>IFERROR(INDEX(DHHVal,$E73,MATCH("popw",DHHVar,0)),0)</f>
        <v>9844692.959651062</v>
      </c>
    </row>
    <row r="74">
      <c r="A74" s="58" t="n">
        <v>3</v>
      </c>
      <c r="B74" s="203">
        <f>IFERROR(INDEX(DHHVal,$E74,MATCH(CookFuel&amp;"_share",DHHVar,0)),0)</f>
        <v>2.130473774838007</v>
      </c>
      <c r="C74" s="125">
        <f>IFERROR(INDEX(DHHVal,$E74,MATCH("cons_pc_acrent",DHHVar,0)),0)</f>
        <v>8231.77085402133</v>
      </c>
      <c r="D74" s="58">
        <f>IF(AND(LEFT($C$69,1)="Y",$A74&lt;=$C$70),1,0)</f>
        <v>0.0</v>
      </c>
      <c r="E74" s="58">
        <f>MATCH(CtryCode&amp;".distn.bsh.dec.ove.mean."&amp;$A74,DHHKey,0)</f>
        <v>3.0</v>
      </c>
      <c r="F74" s="125">
        <f>IFERROR(INDEX(DHHVal,$E74,MATCH("popw",DHHVar,0)),0)</f>
        <v>11193191.0523655</v>
      </c>
    </row>
    <row r="75">
      <c r="A75" s="58" t="n">
        <v>4</v>
      </c>
      <c r="B75" s="203">
        <f>IFERROR(INDEX(DHHVal,$E75,MATCH(CookFuel&amp;"_share",DHHVar,0)),0)</f>
        <v>1.83262970949107</v>
      </c>
      <c r="C75" s="125">
        <f>IFERROR(INDEX(DHHVal,$E75,MATCH("cons_pc_acrent",DHHVar,0)),0)</f>
        <v>9811.9494347979</v>
      </c>
      <c r="D75" s="58">
        <f>IF(AND(LEFT($C$69,1)="Y",$A75&lt;=$C$70),1,0)</f>
        <v>0.0</v>
      </c>
      <c r="E75" s="58">
        <f>MATCH(CtryCode&amp;".distn.bsh.dec.ove.mean."&amp;$A75,DHHKey,0)</f>
        <v>4.0</v>
      </c>
      <c r="F75" s="125">
        <f>IFERROR(INDEX(DHHVal,$E75,MATCH("popw",DHHVar,0)),0)</f>
        <v>10068725.52885237</v>
      </c>
    </row>
    <row r="76">
      <c r="A76" s="58" t="n">
        <v>5</v>
      </c>
      <c r="B76" s="203">
        <f>IFERROR(INDEX(DHHVal,$E76,MATCH(CookFuel&amp;"_share",DHHVar,0)),0)</f>
        <v>1.725676179389963</v>
      </c>
      <c r="C76" s="125">
        <f>IFERROR(INDEX(DHHVal,$E76,MATCH("cons_pc_acrent",DHHVar,0)),0)</f>
        <v>10348.65136596754</v>
      </c>
      <c r="D76" s="58">
        <f>IF(AND(LEFT($C$69,1)="Y",$A76&lt;=$C$70),1,0)</f>
        <v>0.0</v>
      </c>
      <c r="E76" s="58">
        <f>MATCH(CtryCode&amp;".distn.bsh.dec.ove.mean."&amp;$A76,DHHKey,0)</f>
        <v>5.0</v>
      </c>
      <c r="F76" s="125">
        <f>IFERROR(INDEX(DHHVal,$E76,MATCH("popw",DHHVar,0)),0)</f>
        <v>10271899.02576059</v>
      </c>
    </row>
    <row r="77">
      <c r="A77" s="58" t="n">
        <v>6</v>
      </c>
      <c r="B77" s="203">
        <f>IFERROR(INDEX(DHHVal,$E77,MATCH(CookFuel&amp;"_share",DHHVar,0)),0)</f>
        <v>1.633304084782344</v>
      </c>
      <c r="C77" s="125">
        <f>IFERROR(INDEX(DHHVal,$E77,MATCH("cons_pc_acrent",DHHVar,0)),0)</f>
        <v>11013.48040473238</v>
      </c>
      <c r="D77" s="58">
        <f>IF(AND(LEFT($C$69,1)="Y",$A77&lt;=$C$70),1,0)</f>
        <v>0.0</v>
      </c>
      <c r="E77" s="58">
        <f>MATCH(CtryCode&amp;".distn.bsh.dec.ove.mean."&amp;$A77,DHHKey,0)</f>
        <v>6.0</v>
      </c>
      <c r="F77" s="125">
        <f>IFERROR(INDEX(DHHVal,$E77,MATCH("popw",DHHVar,0)),0)</f>
        <v>11280762.58198201</v>
      </c>
    </row>
    <row r="78">
      <c r="A78" s="58" t="n">
        <v>7</v>
      </c>
      <c r="B78" s="203">
        <f>IFERROR(INDEX(DHHVal,$E78,MATCH(CookFuel&amp;"_share",DHHVar,0)),0)</f>
        <v>1.577294513587133</v>
      </c>
      <c r="C78" s="125">
        <f>IFERROR(INDEX(DHHVal,$E78,MATCH("cons_pc_acrent",DHHVar,0)),0)</f>
        <v>13822.56724671844</v>
      </c>
      <c r="D78" s="58">
        <f>IF(AND(LEFT($C$69,1)="Y",$A78&lt;=$C$70),1,0)</f>
        <v>0.0</v>
      </c>
      <c r="E78" s="58">
        <f>MATCH(CtryCode&amp;".distn.bsh.dec.ove.mean."&amp;$A78,DHHKey,0)</f>
        <v>7.0</v>
      </c>
      <c r="F78" s="125">
        <f>IFERROR(INDEX(DHHVal,$E78,MATCH("popw",DHHVar,0)),0)</f>
        <v>10490081.38109066</v>
      </c>
    </row>
    <row r="79">
      <c r="A79" s="58" t="n">
        <v>8</v>
      </c>
      <c r="B79" s="203">
        <f>IFERROR(INDEX(DHHVal,$E79,MATCH(CookFuel&amp;"_share",DHHVar,0)),0)</f>
        <v>1.394601011209233</v>
      </c>
      <c r="C79" s="125">
        <f>IFERROR(INDEX(DHHVal,$E79,MATCH("cons_pc_acrent",DHHVar,0)),0)</f>
        <v>15870.82947068008</v>
      </c>
      <c r="D79" s="58">
        <f>IF(AND(LEFT($C$69,1)="Y",$A79&lt;=$C$70),1,0)</f>
        <v>0.0</v>
      </c>
      <c r="E79" s="58">
        <f>MATCH(CtryCode&amp;".distn.bsh.dec.ove.mean."&amp;$A79,DHHKey,0)</f>
        <v>8.0</v>
      </c>
      <c r="F79" s="125">
        <f>IFERROR(INDEX(DHHVal,$E79,MATCH("popw",DHHVar,0)),0)</f>
        <v>10973133.14838653</v>
      </c>
    </row>
    <row r="80">
      <c r="A80" s="58" t="n">
        <v>9</v>
      </c>
      <c r="B80" s="203">
        <f>IFERROR(INDEX(DHHVal,$E80,MATCH(CookFuel&amp;"_share",DHHVar,0)),0)</f>
        <v>1.218710064472423</v>
      </c>
      <c r="C80" s="125">
        <f>IFERROR(INDEX(DHHVal,$E80,MATCH("cons_pc_acrent",DHHVar,0)),0)</f>
        <v>18901.24609034973</v>
      </c>
      <c r="D80" s="58">
        <f>IF(AND(LEFT($C$69,1)="Y",$A80&lt;=$C$70),1,0)</f>
        <v>0.0</v>
      </c>
      <c r="E80" s="58">
        <f>MATCH(CtryCode&amp;".distn.bsh.dec.ove.mean."&amp;$A80,DHHKey,0)</f>
        <v>9.0</v>
      </c>
      <c r="F80" s="125">
        <f>IFERROR(INDEX(DHHVal,$E80,MATCH("popw",DHHVar,0)),0)</f>
        <v>10076191.43934877</v>
      </c>
    </row>
    <row r="81">
      <c r="A81" s="58" t="n">
        <v>10</v>
      </c>
      <c r="B81" s="203">
        <f>IFERROR(INDEX(DHHVal,$E81,MATCH(CookFuel&amp;"_share",DHHVar,0)),0)</f>
        <v>1.042225812638144</v>
      </c>
      <c r="C81" s="125">
        <f>IFERROR(INDEX(DHHVal,$E81,MATCH("cons_pc_acrent",DHHVar,0)),0)</f>
        <v>26289.38845322327</v>
      </c>
      <c r="D81" s="58">
        <f>IF(AND(LEFT($C$69,1)="Y",$A81&lt;=$C$70),1,0)</f>
        <v>0.0</v>
      </c>
      <c r="E81" s="58">
        <f>MATCH(CtryCode&amp;".distn.bsh.dec.ove.mean."&amp;$A81,DHHKey,0)</f>
        <v>10.0</v>
      </c>
      <c r="F81" s="125">
        <f>IFERROR(INDEX(DHHVal,$E81,MATCH("popw",DHHVar,0)),0)</f>
        <v>9724646.691829609</v>
      </c>
    </row>
    <row r="82">
      <c r="A82" s="3" t="inlineStr">
        <is>
          <t>Basket</t>
        </is>
      </c>
      <c r="B82" s="203">
        <f>IFERROR(INDEX(DHHVal,$E82,MATCH(CookFuel&amp;"_share",DHHVar,0)),0)</f>
        <v>1.810489457862631</v>
      </c>
      <c r="C82" s="125">
        <f>IFERROR(INDEX(DHHVal,$E82,MATCH("cons_pc_acrent",DHHVar,0)),0)</f>
        <v>12360.82122482531</v>
      </c>
      <c r="D82" s="58">
        <f>OR(CookFuel={"nga","lpg","ker"})*1</f>
        <v>1.0</v>
      </c>
      <c r="E82" s="58">
        <f>MATCH(CtryCode&amp;".distn.bsh.bkt.ove.mean."&amp;BasketQ,DHHKey,0)</f>
        <v>11.0</v>
      </c>
      <c r="F82" s="125">
        <f>IFERROR(INDEX(DHHVal,$E82,MATCH("popw",DHHVar,0)),0)</f>
        <v>111444648.1893204</v>
      </c>
    </row>
    <row r="83">
      <c r="B83" s="6" t="inlineStr">
        <is>
          <t>Share of the most-used cooking fuel initially exempt (ExemptCookShare): spend of the exempt deciles / economy-wide spend of the basket row 82 (v0.9.0, R6.3, I136, as legacy K1795); 0 unless the fuel is gas, LPG or kerosene</t>
        </is>
      </c>
      <c r="C83" s="227">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31" t="n">
        <v>2030</v>
      </c>
      <c r="C98" s="3" t="inlineStr">
        <is>
          <t>year</t>
        </is>
      </c>
      <c r="D98" s="3" t="inlineStr">
        <is>
          <t>Year the coal implicit cost reaches its long-term value</t>
        </is>
      </c>
      <c r="E98" s="3" t="inlineStr">
        <is>
          <t>legacy K88 (v0.5.6, P5)</t>
        </is>
      </c>
    </row>
    <row r="99">
      <c r="A99" s="6" t="inlineStr">
        <is>
          <t>MethGJperKtoe</t>
        </is>
      </c>
      <c r="B99" s="231" t="n">
        <v>41868</v>
      </c>
      <c r="C99" s="3" t="inlineStr">
        <is>
          <t>GJ per ktoe</t>
        </is>
      </c>
      <c r="D99" s="3" t="inlineStr">
        <is>
          <t>Production of fuels for supply methane: GJ per ktoe</t>
        </is>
      </c>
      <c r="E99" s="3" t="inlineStr">
        <is>
          <t>legacy rows 6137-6144 (v0.6.0)</t>
        </is>
      </c>
    </row>
    <row r="100">
      <c r="A100" s="6" t="inlineStr">
        <is>
          <t>MethGJperBbl</t>
        </is>
      </c>
      <c r="B100" s="231" t="n">
        <v>6.1408</v>
      </c>
      <c r="C100" s="3" t="inlineStr">
        <is>
          <t>GJ per barrel</t>
        </is>
      </c>
      <c r="D100" s="3" t="inlineStr">
        <is>
          <t>Crude oil: GJ per barrel (legacy unit of the oil price)</t>
        </is>
      </c>
      <c r="E100" s="3" t="inlineStr">
        <is>
          <t>legacy rows 6137-6144 (v0.6.0)</t>
        </is>
      </c>
    </row>
    <row r="101">
      <c r="A101" s="6" t="inlineStr">
        <is>
          <t>MethGJperT</t>
        </is>
      </c>
      <c r="B101" s="231" t="n">
        <v>29.3076</v>
      </c>
      <c r="C101" s="3" t="inlineStr">
        <is>
          <t>GJ per tonne</t>
        </is>
      </c>
      <c r="D101" s="3" t="inlineStr">
        <is>
          <t>Coal: GJ per tonne (legacy unit of the coal price)</t>
        </is>
      </c>
      <c r="E101" s="3" t="inlineStr">
        <is>
          <t>legacy rows 6137-6144 (v0.6.0)</t>
        </is>
      </c>
    </row>
    <row r="102">
      <c r="A102" s="6" t="inlineStr">
        <is>
          <t>MethGJperMMBtu</t>
        </is>
      </c>
      <c r="B102" s="231" t="n">
        <v>1.055056</v>
      </c>
      <c r="C102" s="3" t="inlineStr">
        <is>
          <t>GJ per MMBtu</t>
        </is>
      </c>
      <c r="D102" s="3" t="inlineStr">
        <is>
          <t>Natural gas: GJ per MMBtu (legacy unit of the gas price)</t>
        </is>
      </c>
      <c r="E102" s="3" t="inlineStr">
        <is>
          <t>legacy rows 6137-6144 (v0.6.0)</t>
        </is>
      </c>
    </row>
    <row r="103">
      <c r="A103" s="6" t="inlineStr">
        <is>
          <t>PwAvgLag</t>
        </is>
      </c>
      <c r="B103" s="231"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(v0.5.7)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ScenarioDefinition!$J$535</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ScenarioDefinition!$J$544</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31">
        <f>ScenarioDefinition!$J$543</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ScenarioDefinition!$J$542</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ScenarioDefinition!$J$541</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ScenarioDefinition!$J$536</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ScenarioDefinition!$J$532</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ScenarioDefinition!$J$534</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ScenarioDefinition!$J$533</f>
        <v>0.5</v>
      </c>
      <c r="C147" s="3" t="inlineStr">
        <is>
          <t>share</t>
        </is>
      </c>
      <c r="D147" s="3" t="inlineStr">
        <is>
          <t>Pass-through of the middle bucket</t>
        </is>
      </c>
      <c r="E147" s="3" t="inlineStr">
        <is>
          <t>Legacy CPAT (pass-through buckets)</t>
        </is>
      </c>
    </row>
    <row r="148">
      <c r="A148" s="6" t="inlineStr">
        <is>
          <t>MethShareCap</t>
        </is>
      </c>
      <c r="B148" s="231">
        <f>ScenarioDefinition!$J$537</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ScenarioDefinition!$J$539</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ScenarioDefinition!$J$540</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ScenarioDefinition!$J$538</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v0.5.1)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pass.own.tot</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fre.own.tot</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motor.own.tot</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tot.own.tot</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10334.47269823589</v>
      </c>
      <c r="C41" s="60">
        <f>INDEX(DIOVal,MATCH(LOWER(CtryCode)&amp;"."&amp;$A41,DIOKey,0),MATCH(C$39,DIOSec,0))</f>
        <v>1604.464402031461</v>
      </c>
      <c r="D41" s="60">
        <f>INDEX(DIOVal,MATCH(LOWER(CtryCode)&amp;"."&amp;$A41,DIOKey,0),MATCH(D$39,DIOSec,0))</f>
        <v>11183.14129482666</v>
      </c>
      <c r="E41" s="60">
        <f>INDEX(DIOVal,MATCH(LOWER(CtryCode)&amp;"."&amp;$A41,DIOKey,0),MATCH(E$39,DIOSec,0))</f>
        <v>1525.610097198183</v>
      </c>
      <c r="F41" s="60">
        <f>INDEX(DIOVal,MATCH(LOWER(CtryCode)&amp;"."&amp;$A41,DIOKey,0),MATCH(F$39,DIOSec,0))</f>
        <v>1293.527043024197</v>
      </c>
      <c r="G41" s="60">
        <f>INDEX(DIOVal,MATCH(LOWER(CtryCode)&amp;"."&amp;$A41,DIOKey,0),MATCH(G$39,DIOSec,0))</f>
        <v>3870.522076884561</v>
      </c>
      <c r="H41" s="60">
        <f>INDEX(DIOVal,MATCH(LOWER(CtryCode)&amp;"."&amp;$A41,DIOKey,0),MATCH(H$39,DIOSec,0))</f>
        <v>21649.41789959593</v>
      </c>
      <c r="I41" s="60">
        <f>INDEX(DIOVal,MATCH(LOWER(CtryCode)&amp;"."&amp;$A41,DIOKey,0),MATCH(I$39,DIOSec,0))</f>
        <v>2404.540123171093</v>
      </c>
      <c r="J41" s="60">
        <f>INDEX(DIOVal,MATCH(LOWER(CtryCode)&amp;"."&amp;$A41,DIOKey,0),MATCH(J$39,DIOSec,0))</f>
        <v>28321.26976845879</v>
      </c>
      <c r="K41" s="60">
        <f>INDEX(DIOVal,MATCH(LOWER(CtryCode)&amp;"."&amp;$A41,DIOKey,0),MATCH(K$39,DIOSec,0))</f>
        <v>6.621297409927089e-06</v>
      </c>
      <c r="L41" s="60">
        <f>INDEX(DIOVal,MATCH(LOWER(CtryCode)&amp;"."&amp;$A41,DIOKey,0),MATCH(L$39,DIOSec,0))</f>
        <v>1264.068444272853</v>
      </c>
      <c r="M41" s="60">
        <f>INDEX(DIOVal,MATCH(LOWER(CtryCode)&amp;"."&amp;$A41,DIOKey,0),MATCH(M$39,DIOSec,0))</f>
        <v>14576.24755136988</v>
      </c>
      <c r="N41" s="60">
        <f>INDEX(DIOVal,MATCH(LOWER(CtryCode)&amp;"."&amp;$A41,DIOKey,0),MATCH(N$39,DIOSec,0))</f>
        <v>10894.77460837184</v>
      </c>
      <c r="O41" s="60">
        <f>INDEX(DIOVal,MATCH(LOWER(CtryCode)&amp;"."&amp;$A41,DIOKey,0),MATCH(O$39,DIOSec,0))</f>
        <v>66.5039907064501</v>
      </c>
      <c r="P41" s="60">
        <f>INDEX(DIOVal,MATCH(LOWER(CtryCode)&amp;"."&amp;$A41,DIOKey,0),MATCH(P$39,DIOSec,0))</f>
        <v>2969.371862943045</v>
      </c>
      <c r="Q41" s="60">
        <f>INDEX(DIOVal,MATCH(LOWER(CtryCode)&amp;"."&amp;$A41,DIOKey,0),MATCH(Q$39,DIOSec,0))</f>
        <v>4436.953508487993</v>
      </c>
      <c r="R41" s="60">
        <f>INDEX(DIOVal,MATCH(LOWER(CtryCode)&amp;"."&amp;$A41,DIOKey,0),MATCH(R$39,DIOSec,0))</f>
        <v>2207.035755522029</v>
      </c>
      <c r="S41" s="60">
        <f>INDEX(DIOVal,MATCH(LOWER(CtryCode)&amp;"."&amp;$A41,DIOKey,0),MATCH(S$39,DIOSec,0))</f>
        <v>8.004794074334129</v>
      </c>
      <c r="T41" s="60">
        <f>INDEX(DIOVal,MATCH(LOWER(CtryCode)&amp;"."&amp;$A41,DIOKey,0),MATCH(T$39,DIOSec,0))</f>
        <v>3745.236261940081</v>
      </c>
      <c r="U41" s="60">
        <f>INDEX(DIOVal,MATCH(LOWER(CtryCode)&amp;"."&amp;$A41,DIOKey,0),MATCH(U$39,DIOSec,0))</f>
        <v>2253.927513630106</v>
      </c>
      <c r="V41" s="60">
        <f>INDEX(DIOVal,MATCH(LOWER(CtryCode)&amp;"."&amp;$A41,DIOKey,0),MATCH(V$39,DIOSec,0))</f>
        <v>21377.28850708352</v>
      </c>
      <c r="W41" s="60">
        <f>INDEX(DIOVal,MATCH(LOWER(CtryCode)&amp;"."&amp;$A41,DIOKey,0),MATCH(W$39,DIOSec,0))</f>
        <v>495.0509788520914</v>
      </c>
      <c r="X41" s="60">
        <f>INDEX(DIOVal,MATCH(LOWER(CtryCode)&amp;"."&amp;$A41,DIOKey,0),MATCH(X$39,DIOSec,0))</f>
        <v>4782.676354637457</v>
      </c>
      <c r="Y41" s="60">
        <f>INDEX(DIOVal,MATCH(LOWER(CtryCode)&amp;"."&amp;$A41,DIOKey,0),MATCH(Y$39,DIOSec,0))</f>
        <v>147.6816547300288</v>
      </c>
      <c r="Z41" s="60">
        <f>INDEX(DIOVal,MATCH(LOWER(CtryCode)&amp;"."&amp;$A41,DIOKey,0),MATCH(Z$39,DIOSec,0))</f>
        <v>4640.623062089335</v>
      </c>
      <c r="AA41" s="60">
        <f>INDEX(DIOVal,MATCH(LOWER(CtryCode)&amp;"."&amp;$A41,DIOKey,0),MATCH(AA$39,DIOSec,0))</f>
        <v>6066.978174256439</v>
      </c>
      <c r="AB41" s="60">
        <f>INDEX(DIOVal,MATCH(LOWER(CtryCode)&amp;"."&amp;$A41,DIOKey,0),MATCH(AB$39,DIOSec,0))</f>
        <v>5386.761274112234</v>
      </c>
      <c r="AC41" s="60">
        <f>INDEX(DIOVal,MATCH(LOWER(CtryCode)&amp;"."&amp;$A41,DIOKey,0),MATCH(AC$39,DIOSec,0))</f>
        <v>836.2772617822806</v>
      </c>
      <c r="AD41" s="60">
        <f>INDEX(DIOVal,MATCH(LOWER(CtryCode)&amp;"."&amp;$A41,DIOKey,0),MATCH(AD$39,DIOSec,0))</f>
        <v>148.8553771715045</v>
      </c>
      <c r="AE41" s="60">
        <f>INDEX(DIOVal,MATCH(LOWER(CtryCode)&amp;"."&amp;$A41,DIOKey,0),MATCH(AE$39,DIOSec,0))</f>
        <v>4374.762863841401</v>
      </c>
      <c r="AF41" s="60">
        <f>INDEX(DIOVal,MATCH(LOWER(CtryCode)&amp;"."&amp;$A41,DIOKey,0),MATCH(AF$39,DIOSec,0))</f>
        <v>1421.270322379124</v>
      </c>
      <c r="AG41" s="60">
        <f>INDEX(DIOVal,MATCH(LOWER(CtryCode)&amp;"."&amp;$A41,DIOKey,0),MATCH(AG$39,DIOSec,0))</f>
        <v>1185.33164804436</v>
      </c>
      <c r="AH41" s="60">
        <f>INDEX(DIOVal,MATCH(LOWER(CtryCode)&amp;"."&amp;$A41,DIOKey,0),MATCH(AH$39,DIOSec,0))</f>
        <v>33.91058776406614</v>
      </c>
      <c r="AI41" s="60">
        <f>INDEX(DIOVal,MATCH(LOWER(CtryCode)&amp;"."&amp;$A41,DIOKey,0),MATCH(AI$39,DIOSec,0))</f>
        <v>19992.36566714972</v>
      </c>
      <c r="AJ41" s="60">
        <f>INDEX(DIOVal,MATCH(LOWER(CtryCode)&amp;"."&amp;$A41,DIOKey,0),MATCH(AJ$39,DIOSec,0))</f>
        <v>7357.771332232982</v>
      </c>
      <c r="AK41" s="60">
        <f>INDEX(DIOVal,MATCH(LOWER(CtryCode)&amp;"."&amp;$A41,DIOKey,0),MATCH(AK$39,DIOSec,0))</f>
        <v>23.17207007429741</v>
      </c>
      <c r="AL41" s="60">
        <f>INDEX(DIOVal,MATCH(LOWER(CtryCode)&amp;"."&amp;$A41,DIOKey,0),MATCH(AL$39,DIOSec,0))</f>
        <v>210.0572811898904</v>
      </c>
      <c r="AM41" s="60">
        <f>INDEX(DIOVal,MATCH(LOWER(CtryCode)&amp;"."&amp;$A41,DIOKey,0),MATCH(AM$39,DIOSec,0))</f>
        <v>406.4527604548755</v>
      </c>
      <c r="AN41" s="60">
        <f>INDEX(DIOVal,MATCH(LOWER(CtryCode)&amp;"."&amp;$A41,DIOKey,0),MATCH(AN$39,DIOSec,0))</f>
        <v>1067.389995361521</v>
      </c>
      <c r="AO41" s="60">
        <f>INDEX(DIOVal,MATCH(LOWER(CtryCode)&amp;"."&amp;$A41,DIOKey,0),MATCH(AO$39,DIOSec,0))</f>
        <v>1300.127804549988</v>
      </c>
      <c r="AP41" s="60">
        <f>INDEX(DIOVal,MATCH(LOWER(CtryCode)&amp;"."&amp;$A41,DIOKey,0),MATCH(AP$39,DIOSec,0))</f>
        <v>17117.53821304604</v>
      </c>
      <c r="AQ41" s="60">
        <f>INDEX(DIOVal,MATCH(LOWER(CtryCode)&amp;"."&amp;$A41,DIOKey,0),MATCH(AQ$39,DIOSec,0))</f>
        <v>1003.656650665733</v>
      </c>
      <c r="AR41" s="60">
        <f>INDEX(DIOVal,MATCH(LOWER(CtryCode)&amp;"."&amp;$A41,DIOKey,0),MATCH(AR$39,DIOSec,0))</f>
        <v>12145.91256444627</v>
      </c>
      <c r="AS41" s="60">
        <f>INDEX(DIOVal,MATCH(LOWER(CtryCode)&amp;"."&amp;$A41,DIOKey,0),MATCH(AS$39,DIOSec,0))</f>
        <v>223.1329683100353</v>
      </c>
      <c r="AT41" s="60">
        <f>INDEX(DIOVal,MATCH(LOWER(CtryCode)&amp;"."&amp;$A41,DIOKey,0),MATCH(AT$39,DIOSec,0))</f>
        <v>5525.574469448149</v>
      </c>
      <c r="AU41" s="60">
        <f>INDEX(DIOVal,MATCH(LOWER(CtryCode)&amp;"."&amp;$A41,DIOKey,0),MATCH(AU$39,DIOSec,0))</f>
        <v>4363.206095527078</v>
      </c>
      <c r="AV41" s="60">
        <f>INDEX(DIOVal,MATCH(LOWER(CtryCode)&amp;"."&amp;$A41,DIOKey,0),MATCH(AV$39,DIOSec,0))</f>
        <v>1348.71084320599</v>
      </c>
      <c r="AW41" s="60">
        <f>INDEX(DIOVal,MATCH(LOWER(CtryCode)&amp;"."&amp;$A41,DIOKey,0),MATCH(AW$39,DIOSec,0))</f>
        <v>1459.10920732968</v>
      </c>
      <c r="AX41" s="60">
        <f>INDEX(DIOVal,MATCH(LOWER(CtryCode)&amp;"."&amp;$A41,DIOKey,0),MATCH(AX$39,DIOSec,0))</f>
        <v>1714.795530615099</v>
      </c>
      <c r="AY41" s="60">
        <f>INDEX(DIOVal,MATCH(LOWER(CtryCode)&amp;"."&amp;$A41,DIOKey,0),MATCH(AY$39,DIOSec,0))</f>
        <v>1301.643058444392</v>
      </c>
      <c r="AZ41" s="60">
        <f>INDEX(DIOVal,MATCH(LOWER(CtryCode)&amp;"."&amp;$A41,DIOKey,0),MATCH(AZ$39,DIOSec,0))</f>
        <v>12720.48758282992</v>
      </c>
      <c r="BA41" s="60">
        <f>INDEX(DIOVal,MATCH(LOWER(CtryCode)&amp;"."&amp;$A41,DIOKey,0),MATCH(BA$39,DIOSec,0))</f>
        <v>1340.63418289072</v>
      </c>
      <c r="BB41" s="60">
        <f>INDEX(DIOVal,MATCH(LOWER(CtryCode)&amp;"."&amp;$A41,DIOKey,0),MATCH(BB$39,DIOSec,0))</f>
        <v>2518.303714215355</v>
      </c>
      <c r="BC41" s="60">
        <f>INDEX(DIOVal,MATCH(LOWER(CtryCode)&amp;"."&amp;$A41,DIOKey,0),MATCH(BC$39,DIOSec,0))</f>
        <v>1306.54261908066</v>
      </c>
      <c r="BD41" s="60">
        <f>INDEX(DIOVal,MATCH(LOWER(CtryCode)&amp;"."&amp;$A41,DIOKey,0),MATCH(BD$39,DIOSec,0))</f>
        <v>8595.58320961504</v>
      </c>
      <c r="BE41" s="60">
        <f>INDEX(DIOVal,MATCH(LOWER(CtryCode)&amp;"."&amp;$A41,DIOKey,0),MATCH(BE$39,DIOSec,0))</f>
        <v>19036.6174676148</v>
      </c>
      <c r="BF41" s="60">
        <f>INDEX(DIOVal,MATCH(LOWER(CtryCode)&amp;"."&amp;$A41,DIOKey,0),MATCH(BF$39,DIOSec,0))</f>
        <v>11540.90444771099</v>
      </c>
      <c r="BG41" s="60">
        <f>INDEX(DIOVal,MATCH(LOWER(CtryCode)&amp;"."&amp;$A41,DIOKey,0),MATCH(BG$39,DIOSec,0))</f>
        <v>50.55708513876996</v>
      </c>
      <c r="BH41" s="60">
        <f>INDEX(DIOVal,MATCH(LOWER(CtryCode)&amp;"."&amp;$A41,DIOKey,0),MATCH(BH$39,DIOSec,0))</f>
        <v>20142.7637849824</v>
      </c>
      <c r="BI41" s="60">
        <f>INDEX(DIOVal,MATCH(LOWER(CtryCode)&amp;"."&amp;$A41,DIOKey,0),MATCH(BI$39,DIOSec,0))</f>
        <v>2493.655545454463</v>
      </c>
      <c r="BJ41" s="60">
        <f>INDEX(DIOVal,MATCH(LOWER(CtryCode)&amp;"."&amp;$A41,DIOKey,0),MATCH(BJ$39,DIOSec,0))</f>
        <v>3435.549539296141</v>
      </c>
      <c r="BK41" s="60">
        <f>INDEX(DIOVal,MATCH(LOWER(CtryCode)&amp;"."&amp;$A41,DIOKey,0),MATCH(BK$39,DIOSec,0))</f>
        <v>15.24328682386711</v>
      </c>
      <c r="BL41" s="60">
        <f>INDEX(DIOVal,MATCH(LOWER(CtryCode)&amp;"."&amp;$A41,DIOKey,0),MATCH(BL$39,DIOSec,0))</f>
        <v>781.2282820118077</v>
      </c>
      <c r="BM41" s="60">
        <f>INDEX(DIOVal,MATCH(LOWER(CtryCode)&amp;"."&amp;$A41,DIOKey,0),MATCH(BM$39,DIOSec,0))</f>
        <v>1247.660987567918</v>
      </c>
    </row>
    <row r="42">
      <c r="A42" s="3" t="inlineStr">
        <is>
          <t>exports</t>
        </is>
      </c>
      <c r="B42" s="60">
        <f>INDEX(DIOVal,MATCH(LOWER(CtryCode)&amp;"."&amp;$A42,DIOKey,0),MATCH(B$39,DIOSec,0))</f>
        <v>296.271891600559</v>
      </c>
      <c r="C42" s="60">
        <f>INDEX(DIOVal,MATCH(LOWER(CtryCode)&amp;"."&amp;$A42,DIOKey,0),MATCH(C$39,DIOSec,0))</f>
        <v>1457.267402403502</v>
      </c>
      <c r="D42" s="60">
        <f>INDEX(DIOVal,MATCH(LOWER(CtryCode)&amp;"."&amp;$A42,DIOKey,0),MATCH(D$39,DIOSec,0))</f>
        <v>284.050826670863</v>
      </c>
      <c r="E42" s="60">
        <f>INDEX(DIOVal,MATCH(LOWER(CtryCode)&amp;"."&amp;$A42,DIOKey,0),MATCH(E$39,DIOSec,0))</f>
        <v>413.7084008221779</v>
      </c>
      <c r="F42" s="60">
        <f>INDEX(DIOVal,MATCH(LOWER(CtryCode)&amp;"."&amp;$A42,DIOKey,0),MATCH(F$39,DIOSec,0))</f>
        <v>7.226412121393301</v>
      </c>
      <c r="G42" s="60">
        <f>INDEX(DIOVal,MATCH(LOWER(CtryCode)&amp;"."&amp;$A42,DIOKey,0),MATCH(G$39,DIOSec,0))</f>
        <v>3762.377545275176</v>
      </c>
      <c r="H42" s="60">
        <f>INDEX(DIOVal,MATCH(LOWER(CtryCode)&amp;"."&amp;$A42,DIOKey,0),MATCH(H$39,DIOSec,0))</f>
        <v>1433.886526643713</v>
      </c>
      <c r="I42" s="60">
        <f>INDEX(DIOVal,MATCH(LOWER(CtryCode)&amp;"."&amp;$A42,DIOKey,0),MATCH(I$39,DIOSec,0))</f>
        <v>68.74257740466028</v>
      </c>
      <c r="J42" s="60">
        <f>INDEX(DIOVal,MATCH(LOWER(CtryCode)&amp;"."&amp;$A42,DIOKey,0),MATCH(J$39,DIOSec,0))</f>
        <v>1094.085940181609</v>
      </c>
      <c r="K42" s="60">
        <f>INDEX(DIOVal,MATCH(LOWER(CtryCode)&amp;"."&amp;$A42,DIOKey,0),MATCH(K$39,DIOSec,0))</f>
        <v>0.2251545605612314</v>
      </c>
      <c r="L42" s="60">
        <f>INDEX(DIOVal,MATCH(LOWER(CtryCode)&amp;"."&amp;$A42,DIOKey,0),MATCH(L$39,DIOSec,0))</f>
        <v>9.788125868149953</v>
      </c>
      <c r="M42" s="60">
        <f>INDEX(DIOVal,MATCH(LOWER(CtryCode)&amp;"."&amp;$A42,DIOKey,0),MATCH(M$39,DIOSec,0))</f>
        <v>2.860247900621051e-18</v>
      </c>
      <c r="N42" s="60">
        <f>INDEX(DIOVal,MATCH(LOWER(CtryCode)&amp;"."&amp;$A42,DIOKey,0),MATCH(N$39,DIOSec,0))</f>
        <v>510.4291222444472</v>
      </c>
      <c r="O42" s="60">
        <f>INDEX(DIOVal,MATCH(LOWER(CtryCode)&amp;"."&amp;$A42,DIOKey,0),MATCH(O$39,DIOSec,0))</f>
        <v>1546.369098105046</v>
      </c>
      <c r="P42" s="60">
        <f>INDEX(DIOVal,MATCH(LOWER(CtryCode)&amp;"."&amp;$A42,DIOKey,0),MATCH(P$39,DIOSec,0))</f>
        <v>913.9247070600035</v>
      </c>
      <c r="Q42" s="60">
        <f>INDEX(DIOVal,MATCH(LOWER(CtryCode)&amp;"."&amp;$A42,DIOKey,0),MATCH(Q$39,DIOSec,0))</f>
        <v>31.4630295250102</v>
      </c>
      <c r="R42" s="60">
        <f>INDEX(DIOVal,MATCH(LOWER(CtryCode)&amp;"."&amp;$A42,DIOKey,0),MATCH(R$39,DIOSec,0))</f>
        <v>371.4862449912014</v>
      </c>
      <c r="S42" s="60">
        <f>INDEX(DIOVal,MATCH(LOWER(CtryCode)&amp;"."&amp;$A42,DIOKey,0),MATCH(S$39,DIOSec,0))</f>
        <v>3.726675096957718</v>
      </c>
      <c r="T42" s="60">
        <f>INDEX(DIOVal,MATCH(LOWER(CtryCode)&amp;"."&amp;$A42,DIOKey,0),MATCH(T$39,DIOSec,0))</f>
        <v>109.7585379518032</v>
      </c>
      <c r="U42" s="60">
        <f>INDEX(DIOVal,MATCH(LOWER(CtryCode)&amp;"."&amp;$A42,DIOKey,0),MATCH(U$39,DIOSec,0))</f>
        <v>17.38953737356017</v>
      </c>
      <c r="V42" s="60">
        <f>INDEX(DIOVal,MATCH(LOWER(CtryCode)&amp;"."&amp;$A42,DIOKey,0),MATCH(V$39,DIOSec,0))</f>
        <v>348.8805465207298</v>
      </c>
      <c r="W42" s="60">
        <f>INDEX(DIOVal,MATCH(LOWER(CtryCode)&amp;"."&amp;$A42,DIOKey,0),MATCH(W$39,DIOSec,0))</f>
        <v>918.8942617145678</v>
      </c>
      <c r="X42" s="60">
        <f>INDEX(DIOVal,MATCH(LOWER(CtryCode)&amp;"."&amp;$A42,DIOKey,0),MATCH(X$39,DIOSec,0))</f>
        <v>262.9269735059963</v>
      </c>
      <c r="Y42" s="60">
        <f>INDEX(DIOVal,MATCH(LOWER(CtryCode)&amp;"."&amp;$A42,DIOKey,0),MATCH(Y$39,DIOSec,0))</f>
        <v>227.6853976228593</v>
      </c>
      <c r="Z42" s="60">
        <f>INDEX(DIOVal,MATCH(LOWER(CtryCode)&amp;"."&amp;$A42,DIOKey,0),MATCH(Z$39,DIOSec,0))</f>
        <v>178.9540791951099</v>
      </c>
      <c r="AA42" s="60">
        <f>INDEX(DIOVal,MATCH(LOWER(CtryCode)&amp;"."&amp;$A42,DIOKey,0),MATCH(AA$39,DIOSec,0))</f>
        <v>475.2857405332416</v>
      </c>
      <c r="AB42" s="60">
        <f>INDEX(DIOVal,MATCH(LOWER(CtryCode)&amp;"."&amp;$A42,DIOKey,0),MATCH(AB$39,DIOSec,0))</f>
        <v>277.8205701467425</v>
      </c>
      <c r="AC42" s="60">
        <f>INDEX(DIOVal,MATCH(LOWER(CtryCode)&amp;"."&amp;$A42,DIOKey,0),MATCH(AC$39,DIOSec,0))</f>
        <v>1692.946537648581</v>
      </c>
      <c r="AD42" s="60">
        <f>INDEX(DIOVal,MATCH(LOWER(CtryCode)&amp;"."&amp;$A42,DIOKey,0),MATCH(AD$39,DIOSec,0))</f>
        <v>1034.696576702019</v>
      </c>
      <c r="AE42" s="60">
        <f>INDEX(DIOVal,MATCH(LOWER(CtryCode)&amp;"."&amp;$A42,DIOKey,0),MATCH(AE$39,DIOSec,0))</f>
        <v>1426.517250708339</v>
      </c>
      <c r="AF42" s="60">
        <f>INDEX(DIOVal,MATCH(LOWER(CtryCode)&amp;"."&amp;$A42,DIOKey,0),MATCH(AF$39,DIOSec,0))</f>
        <v>42.22383495060884</v>
      </c>
      <c r="AG42" s="60">
        <f>INDEX(DIOVal,MATCH(LOWER(CtryCode)&amp;"."&amp;$A42,DIOKey,0),MATCH(AG$39,DIOSec,0))</f>
        <v>1426.738868959493</v>
      </c>
      <c r="AH42" s="60">
        <f>INDEX(DIOVal,MATCH(LOWER(CtryCode)&amp;"."&amp;$A42,DIOKey,0),MATCH(AH$39,DIOSec,0))</f>
        <v>264.429461802159</v>
      </c>
      <c r="AI42" s="60">
        <f>INDEX(DIOVal,MATCH(LOWER(CtryCode)&amp;"."&amp;$A42,DIOKey,0),MATCH(AI$39,DIOSec,0))</f>
        <v>1862.407673911097</v>
      </c>
      <c r="AJ42" s="60">
        <f>INDEX(DIOVal,MATCH(LOWER(CtryCode)&amp;"."&amp;$A42,DIOKey,0),MATCH(AJ$39,DIOSec,0))</f>
        <v>313.7932523509113</v>
      </c>
      <c r="AK42" s="60">
        <f>INDEX(DIOVal,MATCH(LOWER(CtryCode)&amp;"."&amp;$A42,DIOKey,0),MATCH(AK$39,DIOSec,0))</f>
        <v>6672.418470390672</v>
      </c>
      <c r="AL42" s="60">
        <f>INDEX(DIOVal,MATCH(LOWER(CtryCode)&amp;"."&amp;$A42,DIOKey,0),MATCH(AL$39,DIOSec,0))</f>
        <v>195.6277862995585</v>
      </c>
      <c r="AM42" s="60">
        <f>INDEX(DIOVal,MATCH(LOWER(CtryCode)&amp;"."&amp;$A42,DIOKey,0),MATCH(AM$39,DIOSec,0))</f>
        <v>359.2826355192473</v>
      </c>
      <c r="AN42" s="60">
        <f>INDEX(DIOVal,MATCH(LOWER(CtryCode)&amp;"."&amp;$A42,DIOKey,0),MATCH(AN$39,DIOSec,0))</f>
        <v>18.01463163681852</v>
      </c>
      <c r="AO42" s="60">
        <f>INDEX(DIOVal,MATCH(LOWER(CtryCode)&amp;"."&amp;$A42,DIOKey,0),MATCH(AO$39,DIOSec,0))</f>
        <v>85.83733459391432</v>
      </c>
      <c r="AP42" s="60">
        <f>INDEX(DIOVal,MATCH(LOWER(CtryCode)&amp;"."&amp;$A42,DIOKey,0),MATCH(AP$39,DIOSec,0))</f>
        <v>200.5369827201623</v>
      </c>
      <c r="AQ42" s="60">
        <f>INDEX(DIOVal,MATCH(LOWER(CtryCode)&amp;"."&amp;$A42,DIOKey,0),MATCH(AQ$39,DIOSec,0))</f>
        <v>51.48878141902152</v>
      </c>
      <c r="AR42" s="60">
        <f>INDEX(DIOVal,MATCH(LOWER(CtryCode)&amp;"."&amp;$A42,DIOKey,0),MATCH(AR$39,DIOSec,0))</f>
        <v>8063.06064086591</v>
      </c>
      <c r="AS42" s="60">
        <f>INDEX(DIOVal,MATCH(LOWER(CtryCode)&amp;"."&amp;$A42,DIOKey,0),MATCH(AS$39,DIOSec,0))</f>
        <v>678.063610587255</v>
      </c>
      <c r="AT42" s="60">
        <f>INDEX(DIOVal,MATCH(LOWER(CtryCode)&amp;"."&amp;$A42,DIOKey,0),MATCH(AT$39,DIOSec,0))</f>
        <v>2341.234427585464</v>
      </c>
      <c r="AU42" s="60">
        <f>INDEX(DIOVal,MATCH(LOWER(CtryCode)&amp;"."&amp;$A42,DIOKey,0),MATCH(AU$39,DIOSec,0))</f>
        <v>79.68458985736929</v>
      </c>
      <c r="AV42" s="60">
        <f>INDEX(DIOVal,MATCH(LOWER(CtryCode)&amp;"."&amp;$A42,DIOKey,0),MATCH(AV$39,DIOSec,0))</f>
        <v>7.599025899540455</v>
      </c>
      <c r="AW42" s="60">
        <f>INDEX(DIOVal,MATCH(LOWER(CtryCode)&amp;"."&amp;$A42,DIOKey,0),MATCH(AW$39,DIOSec,0))</f>
        <v>156.8289691807273</v>
      </c>
      <c r="AX42" s="60">
        <f>INDEX(DIOVal,MATCH(LOWER(CtryCode)&amp;"."&amp;$A42,DIOKey,0),MATCH(AX$39,DIOSec,0))</f>
        <v>685.4081857865456</v>
      </c>
      <c r="AY42" s="60">
        <f>INDEX(DIOVal,MATCH(LOWER(CtryCode)&amp;"."&amp;$A42,DIOKey,0),MATCH(AY$39,DIOSec,0))</f>
        <v>7.121434433845842</v>
      </c>
      <c r="AZ42" s="60">
        <f>INDEX(DIOVal,MATCH(LOWER(CtryCode)&amp;"."&amp;$A42,DIOKey,0),MATCH(AZ$39,DIOSec,0))</f>
        <v>1139.565878513439</v>
      </c>
      <c r="BA42" s="60">
        <f>INDEX(DIOVal,MATCH(LOWER(CtryCode)&amp;"."&amp;$A42,DIOKey,0),MATCH(BA$39,DIOSec,0))</f>
        <v>852.8387990173746</v>
      </c>
      <c r="BB42" s="60">
        <f>INDEX(DIOVal,MATCH(LOWER(CtryCode)&amp;"."&amp;$A42,DIOKey,0),MATCH(BB$39,DIOSec,0))</f>
        <v>86.69010438010785</v>
      </c>
      <c r="BC42" s="60">
        <f>INDEX(DIOVal,MATCH(LOWER(CtryCode)&amp;"."&amp;$A42,DIOKey,0),MATCH(BC$39,DIOSec,0))</f>
        <v>372.4998080338462</v>
      </c>
      <c r="BD42" s="60">
        <f>INDEX(DIOVal,MATCH(LOWER(CtryCode)&amp;"."&amp;$A42,DIOKey,0),MATCH(BD$39,DIOSec,0))</f>
        <v>2097.800090698511</v>
      </c>
      <c r="BE42" s="60">
        <f>INDEX(DIOVal,MATCH(LOWER(CtryCode)&amp;"."&amp;$A42,DIOKey,0),MATCH(BE$39,DIOSec,0))</f>
        <v>474.9209413670048</v>
      </c>
      <c r="BF42" s="60">
        <f>INDEX(DIOVal,MATCH(LOWER(CtryCode)&amp;"."&amp;$A42,DIOKey,0),MATCH(BF$39,DIOSec,0))</f>
        <v>2535.257971745432</v>
      </c>
      <c r="BG42" s="60">
        <f>INDEX(DIOVal,MATCH(LOWER(CtryCode)&amp;"."&amp;$A42,DIOKey,0),MATCH(BG$39,DIOSec,0))</f>
        <v>192.317533638872</v>
      </c>
      <c r="BH42" s="60">
        <f>INDEX(DIOVal,MATCH(LOWER(CtryCode)&amp;"."&amp;$A42,DIOKey,0),MATCH(BH$39,DIOSec,0))</f>
        <v>3137.7162560565</v>
      </c>
      <c r="BI42" s="60">
        <f>INDEX(DIOVal,MATCH(LOWER(CtryCode)&amp;"."&amp;$A42,DIOKey,0),MATCH(BI$39,DIOSec,0))</f>
        <v>848.4691281295385</v>
      </c>
      <c r="BJ42" s="60">
        <f>INDEX(DIOVal,MATCH(LOWER(CtryCode)&amp;"."&amp;$A42,DIOKey,0),MATCH(BJ$39,DIOSec,0))</f>
        <v>17.80401478883522</v>
      </c>
      <c r="BK42" s="60">
        <f>INDEX(DIOVal,MATCH(LOWER(CtryCode)&amp;"."&amp;$A42,DIOKey,0),MATCH(BK$39,DIOSec,0))</f>
        <v>51.98281157695158</v>
      </c>
      <c r="BL42" s="60">
        <f>INDEX(DIOVal,MATCH(LOWER(CtryCode)&amp;"."&amp;$A42,DIOKey,0),MATCH(BL$39,DIOSec,0))</f>
        <v>215.0857269878217</v>
      </c>
      <c r="BM42" s="60">
        <f>INDEX(DIOVal,MATCH(LOWER(CtryCode)&amp;"."&amp;$A42,DIOKey,0),MATCH(BM$39,DIOSec,0))</f>
        <v>25.89221814425625</v>
      </c>
    </row>
    <row r="43">
      <c r="A43" s="3" t="inlineStr">
        <is>
          <t>hhd</t>
        </is>
      </c>
      <c r="B43" s="60">
        <f>INDEX(DIOVal,MATCH(LOWER(CtryCode)&amp;"."&amp;$A43,DIOKey,0),MATCH(B$39,DIOSec,0))</f>
        <v>10287.5962905064</v>
      </c>
      <c r="C43" s="60">
        <f>INDEX(DIOVal,MATCH(LOWER(CtryCode)&amp;"."&amp;$A43,DIOKey,0),MATCH(C$39,DIOSec,0))</f>
        <v>1403.097671837783</v>
      </c>
      <c r="D43" s="60">
        <f>INDEX(DIOVal,MATCH(LOWER(CtryCode)&amp;"."&amp;$A43,DIOKey,0),MATCH(D$39,DIOSec,0))</f>
        <v>11181.21020091318</v>
      </c>
      <c r="E43" s="60">
        <f>INDEX(DIOVal,MATCH(LOWER(CtryCode)&amp;"."&amp;$A43,DIOKey,0),MATCH(E$39,DIOSec,0))</f>
        <v>1472.639384287796</v>
      </c>
      <c r="F43" s="60">
        <f>INDEX(DIOVal,MATCH(LOWER(CtryCode)&amp;"."&amp;$A43,DIOKey,0),MATCH(F$39,DIOSec,0))</f>
        <v>1287.682388630199</v>
      </c>
      <c r="G43" s="60">
        <f>INDEX(DIOVal,MATCH(LOWER(CtryCode)&amp;"."&amp;$A43,DIOKey,0),MATCH(G$39,DIOSec,0))</f>
        <v>3587.94983345561</v>
      </c>
      <c r="H43" s="60">
        <f>INDEX(DIOVal,MATCH(LOWER(CtryCode)&amp;"."&amp;$A43,DIOKey,0),MATCH(H$39,DIOSec,0))</f>
        <v>19221.39294981499</v>
      </c>
      <c r="I43" s="60">
        <f>INDEX(DIOVal,MATCH(LOWER(CtryCode)&amp;"."&amp;$A43,DIOKey,0),MATCH(I$39,DIOSec,0))</f>
        <v>2385.994136661412</v>
      </c>
      <c r="J43" s="60">
        <f>INDEX(DIOVal,MATCH(LOWER(CtryCode)&amp;"."&amp;$A43,DIOKey,0),MATCH(J$39,DIOSec,0))</f>
        <v>2714.02385904994</v>
      </c>
      <c r="K43" s="60">
        <f>INDEX(DIOVal,MATCH(LOWER(CtryCode)&amp;"."&amp;$A43,DIOKey,0),MATCH(K$39,DIOSec,0))</f>
        <v>6.621297409925693e-06</v>
      </c>
      <c r="L43" s="60">
        <f>INDEX(DIOVal,MATCH(LOWER(CtryCode)&amp;"."&amp;$A43,DIOKey,0),MATCH(L$39,DIOSec,0))</f>
        <v>1254.342714038582</v>
      </c>
      <c r="M43" s="60">
        <f>INDEX(DIOVal,MATCH(LOWER(CtryCode)&amp;"."&amp;$A43,DIOKey,0),MATCH(M$39,DIOSec,0))</f>
        <v>14564.55509327812</v>
      </c>
      <c r="N43" s="60">
        <f>INDEX(DIOVal,MATCH(LOWER(CtryCode)&amp;"."&amp;$A43,DIOKey,0),MATCH(N$39,DIOSec,0))</f>
        <v>4618.192019275322</v>
      </c>
      <c r="O43" s="60">
        <f>INDEX(DIOVal,MATCH(LOWER(CtryCode)&amp;"."&amp;$A43,DIOKey,0),MATCH(O$39,DIOSec,0))</f>
        <v>25.19724637143274</v>
      </c>
      <c r="P43" s="60">
        <f>INDEX(DIOVal,MATCH(LOWER(CtryCode)&amp;"."&amp;$A43,DIOKey,0),MATCH(P$39,DIOSec,0))</f>
        <v>2621.242312454111</v>
      </c>
      <c r="Q43" s="60">
        <f>INDEX(DIOVal,MATCH(LOWER(CtryCode)&amp;"."&amp;$A43,DIOKey,0),MATCH(Q$39,DIOSec,0))</f>
        <v>4436.953508487993</v>
      </c>
      <c r="R43" s="60">
        <f>INDEX(DIOVal,MATCH(LOWER(CtryCode)&amp;"."&amp;$A43,DIOKey,0),MATCH(R$39,DIOSec,0))</f>
        <v>638.4316320070935</v>
      </c>
      <c r="S43" s="60">
        <f>INDEX(DIOVal,MATCH(LOWER(CtryCode)&amp;"."&amp;$A43,DIOKey,0),MATCH(S$39,DIOSec,0))</f>
        <v>1.858765724901019</v>
      </c>
      <c r="T43" s="60">
        <f>INDEX(DIOVal,MATCH(LOWER(CtryCode)&amp;"."&amp;$A43,DIOKey,0),MATCH(T$39,DIOSec,0))</f>
        <v>3715.460708059009</v>
      </c>
      <c r="U43" s="60">
        <f>INDEX(DIOVal,MATCH(LOWER(CtryCode)&amp;"."&amp;$A43,DIOKey,0),MATCH(U$39,DIOSec,0))</f>
        <v>2245.318540645385</v>
      </c>
      <c r="V43" s="60">
        <f>INDEX(DIOVal,MATCH(LOWER(CtryCode)&amp;"."&amp;$A43,DIOKey,0),MATCH(V$39,DIOSec,0))</f>
        <v>6187.302910392417</v>
      </c>
      <c r="W43" s="60">
        <f>INDEX(DIOVal,MATCH(LOWER(CtryCode)&amp;"."&amp;$A43,DIOKey,0),MATCH(W$39,DIOSec,0))</f>
        <v>435.1547097451709</v>
      </c>
      <c r="X43" s="60">
        <f>INDEX(DIOVal,MATCH(LOWER(CtryCode)&amp;"."&amp;$A43,DIOKey,0),MATCH(X$39,DIOSec,0))</f>
        <v>4775.91938276479</v>
      </c>
      <c r="Y43" s="60">
        <f>INDEX(DIOVal,MATCH(LOWER(CtryCode)&amp;"."&amp;$A43,DIOKey,0),MATCH(Y$39,DIOSec,0))</f>
        <v>140.6122263755086</v>
      </c>
      <c r="Z43" s="60">
        <f>INDEX(DIOVal,MATCH(LOWER(CtryCode)&amp;"."&amp;$A43,DIOKey,0),MATCH(Z$39,DIOSec,0))</f>
        <v>4263.230068087334</v>
      </c>
      <c r="AA43" s="60">
        <f>INDEX(DIOVal,MATCH(LOWER(CtryCode)&amp;"."&amp;$A43,DIOKey,0),MATCH(AA$39,DIOSec,0))</f>
        <v>6020.733528679571</v>
      </c>
      <c r="AB43" s="60">
        <f>INDEX(DIOVal,MATCH(LOWER(CtryCode)&amp;"."&amp;$A43,DIOKey,0),MATCH(AB$39,DIOSec,0))</f>
        <v>4084.914216861602</v>
      </c>
      <c r="AC43" s="60">
        <f>INDEX(DIOVal,MATCH(LOWER(CtryCode)&amp;"."&amp;$A43,DIOKey,0),MATCH(AC$39,DIOSec,0))</f>
        <v>661.1984639992813</v>
      </c>
      <c r="AD43" s="60">
        <f>INDEX(DIOVal,MATCH(LOWER(CtryCode)&amp;"."&amp;$A43,DIOKey,0),MATCH(AD$39,DIOSec,0))</f>
        <v>148.8553771715045</v>
      </c>
      <c r="AE43" s="60">
        <f>INDEX(DIOVal,MATCH(LOWER(CtryCode)&amp;"."&amp;$A43,DIOKey,0),MATCH(AE$39,DIOSec,0))</f>
        <v>4144.499701683644</v>
      </c>
      <c r="AF43" s="60">
        <f>INDEX(DIOVal,MATCH(LOWER(CtryCode)&amp;"."&amp;$A43,DIOKey,0),MATCH(AF$39,DIOSec,0))</f>
        <v>1410.375759481042</v>
      </c>
      <c r="AG43" s="60">
        <f>INDEX(DIOVal,MATCH(LOWER(CtryCode)&amp;"."&amp;$A43,DIOKey,0),MATCH(AG$39,DIOSec,0))</f>
        <v>625.803043597114</v>
      </c>
      <c r="AH43" s="60">
        <f>INDEX(DIOVal,MATCH(LOWER(CtryCode)&amp;"."&amp;$A43,DIOKey,0),MATCH(AH$39,DIOSec,0))</f>
        <v>33.88278170407487</v>
      </c>
      <c r="AI43" s="60">
        <f>INDEX(DIOVal,MATCH(LOWER(CtryCode)&amp;"."&amp;$A43,DIOKey,0),MATCH(AI$39,DIOSec,0))</f>
        <v>19824.22147904799</v>
      </c>
      <c r="AJ43" s="60">
        <f>INDEX(DIOVal,MATCH(LOWER(CtryCode)&amp;"."&amp;$A43,DIOKey,0),MATCH(AJ$39,DIOSec,0))</f>
        <v>6924.028851860749</v>
      </c>
      <c r="AK43" s="60">
        <f>INDEX(DIOVal,MATCH(LOWER(CtryCode)&amp;"."&amp;$A43,DIOKey,0),MATCH(AK$39,DIOSec,0))</f>
        <v>23.17207007429741</v>
      </c>
      <c r="AL43" s="60">
        <f>INDEX(DIOVal,MATCH(LOWER(CtryCode)&amp;"."&amp;$A43,DIOKey,0),MATCH(AL$39,DIOSec,0))</f>
        <v>65.31985537169729</v>
      </c>
      <c r="AM43" s="60">
        <f>INDEX(DIOVal,MATCH(LOWER(CtryCode)&amp;"."&amp;$A43,DIOKey,0),MATCH(AM$39,DIOSec,0))</f>
        <v>240.1923188355705</v>
      </c>
      <c r="AN43" s="60">
        <f>INDEX(DIOVal,MATCH(LOWER(CtryCode)&amp;"."&amp;$A43,DIOKey,0),MATCH(AN$39,DIOSec,0))</f>
        <v>1059.290969714765</v>
      </c>
      <c r="AO43" s="60">
        <f>INDEX(DIOVal,MATCH(LOWER(CtryCode)&amp;"."&amp;$A43,DIOKey,0),MATCH(AO$39,DIOSec,0))</f>
        <v>1294.256086138921</v>
      </c>
      <c r="AP43" s="60">
        <f>INDEX(DIOVal,MATCH(LOWER(CtryCode)&amp;"."&amp;$A43,DIOKey,0),MATCH(AP$39,DIOSec,0))</f>
        <v>1858.368172551902</v>
      </c>
      <c r="AQ43" s="60">
        <f>INDEX(DIOVal,MATCH(LOWER(CtryCode)&amp;"."&amp;$A43,DIOKey,0),MATCH(AQ$39,DIOSec,0))</f>
        <v>622.5570837994075</v>
      </c>
      <c r="AR43" s="60">
        <f>INDEX(DIOVal,MATCH(LOWER(CtryCode)&amp;"."&amp;$A43,DIOKey,0),MATCH(AR$39,DIOSec,0))</f>
        <v>11277.54621941355</v>
      </c>
      <c r="AS43" s="60">
        <f>INDEX(DIOVal,MATCH(LOWER(CtryCode)&amp;"."&amp;$A43,DIOKey,0),MATCH(AS$39,DIOSec,0))</f>
        <v>220.9501182557025</v>
      </c>
      <c r="AT43" s="60">
        <f>INDEX(DIOVal,MATCH(LOWER(CtryCode)&amp;"."&amp;$A43,DIOKey,0),MATCH(AT$39,DIOSec,0))</f>
        <v>5525.574469448149</v>
      </c>
      <c r="AU43" s="60">
        <f>INDEX(DIOVal,MATCH(LOWER(CtryCode)&amp;"."&amp;$A43,DIOKey,0),MATCH(AU$39,DIOSec,0))</f>
        <v>4325.098549597541</v>
      </c>
      <c r="AV43" s="60">
        <f>INDEX(DIOVal,MATCH(LOWER(CtryCode)&amp;"."&amp;$A43,DIOKey,0),MATCH(AV$39,DIOSec,0))</f>
        <v>1342.617225664612</v>
      </c>
      <c r="AW43" s="60">
        <f>INDEX(DIOVal,MATCH(LOWER(CtryCode)&amp;"."&amp;$A43,DIOKey,0),MATCH(AW$39,DIOSec,0))</f>
        <v>1452.522828736476</v>
      </c>
      <c r="AX43" s="60">
        <f>INDEX(DIOVal,MATCH(LOWER(CtryCode)&amp;"."&amp;$A43,DIOKey,0),MATCH(AX$39,DIOSec,0))</f>
        <v>1455.942622755077</v>
      </c>
      <c r="AY43" s="60">
        <f>INDEX(DIOVal,MATCH(LOWER(CtryCode)&amp;"."&amp;$A43,DIOKey,0),MATCH(AY$39,DIOSec,0))</f>
        <v>1291.572974584992</v>
      </c>
      <c r="AZ43" s="60">
        <f>INDEX(DIOVal,MATCH(LOWER(CtryCode)&amp;"."&amp;$A43,DIOKey,0),MATCH(AZ$39,DIOSec,0))</f>
        <v>12627.7930806804</v>
      </c>
      <c r="BA43" s="60">
        <f>INDEX(DIOVal,MATCH(LOWER(CtryCode)&amp;"."&amp;$A43,DIOKey,0),MATCH(BA$39,DIOSec,0))</f>
        <v>1146.92710133988</v>
      </c>
      <c r="BB43" s="60">
        <f>INDEX(DIOVal,MATCH(LOWER(CtryCode)&amp;"."&amp;$A43,DIOKey,0),MATCH(BB$39,DIOSec,0))</f>
        <v>2319.648196961056</v>
      </c>
      <c r="BC43" s="60">
        <f>INDEX(DIOVal,MATCH(LOWER(CtryCode)&amp;"."&amp;$A43,DIOKey,0),MATCH(BC$39,DIOSec,0))</f>
        <v>1295.250021851018</v>
      </c>
      <c r="BD43" s="60">
        <f>INDEX(DIOVal,MATCH(LOWER(CtryCode)&amp;"."&amp;$A43,DIOKey,0),MATCH(BD$39,DIOSec,0))</f>
        <v>8534.429572637737</v>
      </c>
      <c r="BE43" s="60">
        <f>INDEX(DIOVal,MATCH(LOWER(CtryCode)&amp;"."&amp;$A43,DIOKey,0),MATCH(BE$39,DIOSec,0))</f>
        <v>15650.20722511918</v>
      </c>
      <c r="BF43" s="60">
        <f>INDEX(DIOVal,MATCH(LOWER(CtryCode)&amp;"."&amp;$A43,DIOKey,0),MATCH(BF$39,DIOSec,0))</f>
        <v>11488.77498722335</v>
      </c>
      <c r="BG43" s="60">
        <f>INDEX(DIOVal,MATCH(LOWER(CtryCode)&amp;"."&amp;$A43,DIOKey,0),MATCH(BG$39,DIOSec,0))</f>
        <v>50.1829172774557</v>
      </c>
      <c r="BH43" s="60">
        <f>INDEX(DIOVal,MATCH(LOWER(CtryCode)&amp;"."&amp;$A43,DIOKey,0),MATCH(BH$39,DIOSec,0))</f>
        <v>19933.47835732484</v>
      </c>
      <c r="BI43" s="60">
        <f>INDEX(DIOVal,MATCH(LOWER(CtryCode)&amp;"."&amp;$A43,DIOKey,0),MATCH(BI$39,DIOSec,0))</f>
        <v>2390.745260931696</v>
      </c>
      <c r="BJ43" s="60">
        <f>INDEX(DIOVal,MATCH(LOWER(CtryCode)&amp;"."&amp;$A43,DIOKey,0),MATCH(BJ$39,DIOSec,0))</f>
        <v>3422.23169393556</v>
      </c>
      <c r="BK43" s="60">
        <f>INDEX(DIOVal,MATCH(LOWER(CtryCode)&amp;"."&amp;$A43,DIOKey,0),MATCH(BK$39,DIOSec,0))</f>
        <v>11.96672053568368</v>
      </c>
      <c r="BL43" s="60">
        <f>INDEX(DIOVal,MATCH(LOWER(CtryCode)&amp;"."&amp;$A43,DIOKey,0),MATCH(BL$39,DIOSec,0))</f>
        <v>634.1506332746521</v>
      </c>
      <c r="BM43" s="60">
        <f>INDEX(DIOVal,MATCH(LOWER(CtryCode)&amp;"."&amp;$A43,DIOKey,0),MATCH(BM$39,DIOSec,0))</f>
        <v>956.776777747375</v>
      </c>
    </row>
    <row r="44">
      <c r="A44" s="3" t="inlineStr">
        <is>
          <t>coa.leontiefs</t>
        </is>
      </c>
      <c r="B44" s="60">
        <f>INDEX(DIOVal,MATCH(LOWER(CtryCode)&amp;"."&amp;$A44,DIOKey,0),MATCH(B$39,DIOSec,0))</f>
        <v>0.0007129377637879556</v>
      </c>
      <c r="C44" s="60">
        <f>INDEX(DIOVal,MATCH(LOWER(CtryCode)&amp;"."&amp;$A44,DIOKey,0),MATCH(C$39,DIOSec,0))</f>
        <v>0.004088605657663693</v>
      </c>
      <c r="D44" s="60">
        <f>INDEX(DIOVal,MATCH(LOWER(CtryCode)&amp;"."&amp;$A44,DIOKey,0),MATCH(D$39,DIOSec,0))</f>
        <v>0.001542912509386966</v>
      </c>
      <c r="E44" s="60">
        <f>INDEX(DIOVal,MATCH(LOWER(CtryCode)&amp;"."&amp;$A44,DIOKey,0),MATCH(E$39,DIOSec,0))</f>
        <v>0.002368409181834419</v>
      </c>
      <c r="F44" s="60">
        <f>INDEX(DIOVal,MATCH(LOWER(CtryCode)&amp;"."&amp;$A44,DIOKey,0),MATCH(F$39,DIOSec,0))</f>
        <v>0.001025582418508183</v>
      </c>
      <c r="G44" s="60">
        <f>INDEX(DIOVal,MATCH(LOWER(CtryCode)&amp;"."&amp;$A44,DIOKey,0),MATCH(G$39,DIOSec,0))</f>
        <v>0.005287378040852384</v>
      </c>
      <c r="H44" s="60">
        <f>INDEX(DIOVal,MATCH(LOWER(CtryCode)&amp;"."&amp;$A44,DIOKey,0),MATCH(H$39,DIOSec,0))</f>
        <v>0.000761235813447522</v>
      </c>
      <c r="I44" s="60">
        <f>INDEX(DIOVal,MATCH(LOWER(CtryCode)&amp;"."&amp;$A44,DIOKey,0),MATCH(I$39,DIOSec,0))</f>
        <v>0.0003008319895944772</v>
      </c>
      <c r="J44" s="60">
        <f>INDEX(DIOVal,MATCH(LOWER(CtryCode)&amp;"."&amp;$A44,DIOKey,0),MATCH(J$39,DIOSec,0))</f>
        <v>0.005036665168036726</v>
      </c>
      <c r="K44" s="60">
        <f>INDEX(DIOVal,MATCH(LOWER(CtryCode)&amp;"."&amp;$A44,DIOKey,0),MATCH(K$39,DIOSec,0))</f>
        <v>1.0461093117009</v>
      </c>
      <c r="L44" s="60">
        <f>INDEX(DIOVal,MATCH(LOWER(CtryCode)&amp;"."&amp;$A44,DIOKey,0),MATCH(L$39,DIOSec,0))</f>
        <v>0.0008754092027816993</v>
      </c>
      <c r="M44" s="60">
        <f>INDEX(DIOVal,MATCH(LOWER(CtryCode)&amp;"."&amp;$A44,DIOKey,0),MATCH(M$39,DIOSec,0))</f>
        <v>0.0003287845094835152</v>
      </c>
      <c r="N44" s="60">
        <f>INDEX(DIOVal,MATCH(LOWER(CtryCode)&amp;"."&amp;$A44,DIOKey,0),MATCH(N$39,DIOSec,0))</f>
        <v>0.001043874750018219</v>
      </c>
      <c r="O44" s="60">
        <f>INDEX(DIOVal,MATCH(LOWER(CtryCode)&amp;"."&amp;$A44,DIOKey,0),MATCH(O$39,DIOSec,0))</f>
        <v>0.006256646543876123</v>
      </c>
      <c r="P44" s="60">
        <f>INDEX(DIOVal,MATCH(LOWER(CtryCode)&amp;"."&amp;$A44,DIOKey,0),MATCH(P$39,DIOSec,0))</f>
        <v>0.003828370357961633</v>
      </c>
      <c r="Q44" s="60">
        <f>INDEX(DIOVal,MATCH(LOWER(CtryCode)&amp;"."&amp;$A44,DIOKey,0),MATCH(Q$39,DIOSec,0))</f>
        <v>0.004874895112752501</v>
      </c>
      <c r="R44" s="60">
        <f>INDEX(DIOVal,MATCH(LOWER(CtryCode)&amp;"."&amp;$A44,DIOKey,0),MATCH(R$39,DIOSec,0))</f>
        <v>0.007081874209282093</v>
      </c>
      <c r="S44" s="60">
        <f>INDEX(DIOVal,MATCH(LOWER(CtryCode)&amp;"."&amp;$A44,DIOKey,0),MATCH(S$39,DIOSec,0))</f>
        <v>0.001861736470468403</v>
      </c>
      <c r="T44" s="60">
        <f>INDEX(DIOVal,MATCH(LOWER(CtryCode)&amp;"."&amp;$A44,DIOKey,0),MATCH(T$39,DIOSec,0))</f>
        <v>0.0006229492731009915</v>
      </c>
      <c r="U44" s="60">
        <f>INDEX(DIOVal,MATCH(LOWER(CtryCode)&amp;"."&amp;$A44,DIOKey,0),MATCH(U$39,DIOSec,0))</f>
        <v>0.0008569495821966864</v>
      </c>
      <c r="V44" s="60">
        <f>INDEX(DIOVal,MATCH(LOWER(CtryCode)&amp;"."&amp;$A44,DIOKey,0),MATCH(V$39,DIOSec,0))</f>
        <v>0.001887485709405886</v>
      </c>
      <c r="W44" s="60">
        <f>INDEX(DIOVal,MATCH(LOWER(CtryCode)&amp;"."&amp;$A44,DIOKey,0),MATCH(W$39,DIOSec,0))</f>
        <v>0.009146830693650658</v>
      </c>
      <c r="X44" s="60">
        <f>INDEX(DIOVal,MATCH(LOWER(CtryCode)&amp;"."&amp;$A44,DIOKey,0),MATCH(X$39,DIOSec,0))</f>
        <v>0.000444221217354367</v>
      </c>
      <c r="Y44" s="60">
        <f>INDEX(DIOVal,MATCH(LOWER(CtryCode)&amp;"."&amp;$A44,DIOKey,0),MATCH(Y$39,DIOSec,0))</f>
        <v>0.002565539317698928</v>
      </c>
      <c r="Z44" s="60">
        <f>INDEX(DIOVal,MATCH(LOWER(CtryCode)&amp;"."&amp;$A44,DIOKey,0),MATCH(Z$39,DIOSec,0))</f>
        <v>0.003493253500694854</v>
      </c>
      <c r="AA44" s="60">
        <f>INDEX(DIOVal,MATCH(LOWER(CtryCode)&amp;"."&amp;$A44,DIOKey,0),MATCH(AA$39,DIOSec,0))</f>
        <v>0.0006990029613078567</v>
      </c>
      <c r="AB44" s="60">
        <f>INDEX(DIOVal,MATCH(LOWER(CtryCode)&amp;"."&amp;$A44,DIOKey,0),MATCH(AB$39,DIOSec,0))</f>
        <v>0.005368924997139766</v>
      </c>
      <c r="AC44" s="60">
        <f>INDEX(DIOVal,MATCH(LOWER(CtryCode)&amp;"."&amp;$A44,DIOKey,0),MATCH(AC$39,DIOSec,0))</f>
        <v>0.01054477313562873</v>
      </c>
      <c r="AD44" s="60">
        <f>INDEX(DIOVal,MATCH(LOWER(CtryCode)&amp;"."&amp;$A44,DIOKey,0),MATCH(AD$39,DIOSec,0))</f>
        <v>0.001859400258682018</v>
      </c>
      <c r="AE44" s="60">
        <f>INDEX(DIOVal,MATCH(LOWER(CtryCode)&amp;"."&amp;$A44,DIOKey,0),MATCH(AE$39,DIOSec,0))</f>
        <v>0.002150281239221664</v>
      </c>
      <c r="AF44" s="60">
        <f>INDEX(DIOVal,MATCH(LOWER(CtryCode)&amp;"."&amp;$A44,DIOKey,0),MATCH(AF$39,DIOSec,0))</f>
        <v>0.0009942120662847975</v>
      </c>
      <c r="AG44" s="60">
        <f>INDEX(DIOVal,MATCH(LOWER(CtryCode)&amp;"."&amp;$A44,DIOKey,0),MATCH(AG$39,DIOSec,0))</f>
        <v>0.00106223183629002</v>
      </c>
      <c r="AH44" s="60">
        <f>INDEX(DIOVal,MATCH(LOWER(CtryCode)&amp;"."&amp;$A44,DIOKey,0),MATCH(AH$39,DIOSec,0))</f>
        <v>0.0003240892271274163</v>
      </c>
      <c r="AI44" s="60">
        <f>INDEX(DIOVal,MATCH(LOWER(CtryCode)&amp;"."&amp;$A44,DIOKey,0),MATCH(AI$39,DIOSec,0))</f>
        <v>0.002309129975204069</v>
      </c>
      <c r="AJ44" s="60">
        <f>INDEX(DIOVal,MATCH(LOWER(CtryCode)&amp;"."&amp;$A44,DIOKey,0),MATCH(AJ$39,DIOSec,0))</f>
        <v>0.0003613077126071591</v>
      </c>
      <c r="AK44" s="60">
        <f>INDEX(DIOVal,MATCH(LOWER(CtryCode)&amp;"."&amp;$A44,DIOKey,0),MATCH(AK$39,DIOSec,0))</f>
        <v>0.0004297021645209693</v>
      </c>
      <c r="AL44" s="60">
        <f>INDEX(DIOVal,MATCH(LOWER(CtryCode)&amp;"."&amp;$A44,DIOKey,0),MATCH(AL$39,DIOSec,0))</f>
        <v>0.00725718497984098</v>
      </c>
      <c r="AM44" s="60">
        <f>INDEX(DIOVal,MATCH(LOWER(CtryCode)&amp;"."&amp;$A44,DIOKey,0),MATCH(AM$39,DIOSec,0))</f>
        <v>0.009914531192904355</v>
      </c>
      <c r="AN44" s="60">
        <f>INDEX(DIOVal,MATCH(LOWER(CtryCode)&amp;"."&amp;$A44,DIOKey,0),MATCH(AN$39,DIOSec,0))</f>
        <v>0.0002045056530604656</v>
      </c>
      <c r="AO44" s="60">
        <f>INDEX(DIOVal,MATCH(LOWER(CtryCode)&amp;"."&amp;$A44,DIOKey,0),MATCH(AO$39,DIOSec,0))</f>
        <v>0.0006190704083802993</v>
      </c>
      <c r="AP44" s="60">
        <f>INDEX(DIOVal,MATCH(LOWER(CtryCode)&amp;"."&amp;$A44,DIOKey,0),MATCH(AP$39,DIOSec,0))</f>
        <v>0.002029651021591062</v>
      </c>
      <c r="AQ44" s="60">
        <f>INDEX(DIOVal,MATCH(LOWER(CtryCode)&amp;"."&amp;$A44,DIOKey,0),MATCH(AQ$39,DIOSec,0))</f>
        <v>0.005513131486705574</v>
      </c>
      <c r="AR44" s="60">
        <f>INDEX(DIOVal,MATCH(LOWER(CtryCode)&amp;"."&amp;$A44,DIOKey,0),MATCH(AR$39,DIOSec,0))</f>
        <v>0.003006928951498297</v>
      </c>
      <c r="AS44" s="60">
        <f>INDEX(DIOVal,MATCH(LOWER(CtryCode)&amp;"."&amp;$A44,DIOKey,0),MATCH(AS$39,DIOSec,0))</f>
        <v>0.003198610245865014</v>
      </c>
      <c r="AT44" s="60">
        <f>INDEX(DIOVal,MATCH(LOWER(CtryCode)&amp;"."&amp;$A44,DIOKey,0),MATCH(AT$39,DIOSec,0))</f>
        <v>0.004448280826549838</v>
      </c>
      <c r="AU44" s="60">
        <f>INDEX(DIOVal,MATCH(LOWER(CtryCode)&amp;"."&amp;$A44,DIOKey,0),MATCH(AU$39,DIOSec,0))</f>
        <v>0.001164115256672819</v>
      </c>
      <c r="AV44" s="60">
        <f>INDEX(DIOVal,MATCH(LOWER(CtryCode)&amp;"."&amp;$A44,DIOKey,0),MATCH(AV$39,DIOSec,0))</f>
        <v>0.0007290675303790922</v>
      </c>
      <c r="AW44" s="60">
        <f>INDEX(DIOVal,MATCH(LOWER(CtryCode)&amp;"."&amp;$A44,DIOKey,0),MATCH(AW$39,DIOSec,0))</f>
        <v>0.00215088666159818</v>
      </c>
      <c r="AX44" s="60">
        <f>INDEX(DIOVal,MATCH(LOWER(CtryCode)&amp;"."&amp;$A44,DIOKey,0),MATCH(AX$39,DIOSec,0))</f>
        <v>0.00307260975838893</v>
      </c>
      <c r="AY44" s="60">
        <f>INDEX(DIOVal,MATCH(LOWER(CtryCode)&amp;"."&amp;$A44,DIOKey,0),MATCH(AY$39,DIOSec,0))</f>
        <v>0.0008693263799723181</v>
      </c>
      <c r="AZ44" s="60">
        <f>INDEX(DIOVal,MATCH(LOWER(CtryCode)&amp;"."&amp;$A44,DIOKey,0),MATCH(AZ$39,DIOSec,0))</f>
        <v>0.001142083368639247</v>
      </c>
      <c r="BA44" s="60">
        <f>INDEX(DIOVal,MATCH(LOWER(CtryCode)&amp;"."&amp;$A44,DIOKey,0),MATCH(BA$39,DIOSec,0))</f>
        <v>0.0052659858552337</v>
      </c>
      <c r="BB44" s="60">
        <f>INDEX(DIOVal,MATCH(LOWER(CtryCode)&amp;"."&amp;$A44,DIOKey,0),MATCH(BB$39,DIOSec,0))</f>
        <v>0.0003224778103073781</v>
      </c>
      <c r="BC44" s="60">
        <f>INDEX(DIOVal,MATCH(LOWER(CtryCode)&amp;"."&amp;$A44,DIOKey,0),MATCH(BC$39,DIOSec,0))</f>
        <v>0.001935426977415401</v>
      </c>
      <c r="BD44" s="60">
        <f>INDEX(DIOVal,MATCH(LOWER(CtryCode)&amp;"."&amp;$A44,DIOKey,0),MATCH(BD$39,DIOSec,0))</f>
        <v>0.001739838844425585</v>
      </c>
      <c r="BE44" s="60">
        <f>INDEX(DIOVal,MATCH(LOWER(CtryCode)&amp;"."&amp;$A44,DIOKey,0),MATCH(BE$39,DIOSec,0))</f>
        <v>0.0006970785130301204</v>
      </c>
      <c r="BF44" s="60">
        <f>INDEX(DIOVal,MATCH(LOWER(CtryCode)&amp;"."&amp;$A44,DIOKey,0),MATCH(BF$39,DIOSec,0))</f>
        <v>0.0006420599698373184</v>
      </c>
      <c r="BG44" s="60">
        <f>INDEX(DIOVal,MATCH(LOWER(CtryCode)&amp;"."&amp;$A44,DIOKey,0),MATCH(BG$39,DIOSec,0))</f>
        <v>0.0005941626275526843</v>
      </c>
      <c r="BH44" s="60">
        <f>INDEX(DIOVal,MATCH(LOWER(CtryCode)&amp;"."&amp;$A44,DIOKey,0),MATCH(BH$39,DIOSec,0))</f>
        <v>0.001952750933395483</v>
      </c>
      <c r="BI44" s="60">
        <f>INDEX(DIOVal,MATCH(LOWER(CtryCode)&amp;"."&amp;$A44,DIOKey,0),MATCH(BI$39,DIOSec,0))</f>
        <v>0.002258194383248012</v>
      </c>
      <c r="BJ44" s="60">
        <f>INDEX(DIOVal,MATCH(LOWER(CtryCode)&amp;"."&amp;$A44,DIOKey,0),MATCH(BJ$39,DIOSec,0))</f>
        <v>0.001139773747886094</v>
      </c>
      <c r="BK44" s="60">
        <f>INDEX(DIOVal,MATCH(LOWER(CtryCode)&amp;"."&amp;$A44,DIOKey,0),MATCH(BK$39,DIOSec,0))</f>
        <v>0.002938120685801643</v>
      </c>
      <c r="BL44" s="60">
        <f>INDEX(DIOVal,MATCH(LOWER(CtryCode)&amp;"."&amp;$A44,DIOKey,0),MATCH(BL$39,DIOSec,0))</f>
        <v>0.004015237398823932</v>
      </c>
      <c r="BM44" s="60">
        <f>INDEX(DIOVal,MATCH(LOWER(CtryCode)&amp;"."&amp;$A44,DIOKey,0),MATCH(BM$39,DIOSec,0))</f>
        <v>0.003858863512923773</v>
      </c>
    </row>
    <row r="45">
      <c r="A45" s="3" t="inlineStr">
        <is>
          <t>ely.leontiefs</t>
        </is>
      </c>
      <c r="B45" s="60">
        <f>INDEX(DIOVal,MATCH(LOWER(CtryCode)&amp;"."&amp;$A45,DIOKey,0),MATCH(B$39,DIOSec,0))</f>
        <v>0.005189900565540753</v>
      </c>
      <c r="C45" s="60">
        <f>INDEX(DIOVal,MATCH(LOWER(CtryCode)&amp;"."&amp;$A45,DIOKey,0),MATCH(C$39,DIOSec,0))</f>
        <v>0.002444904699293938</v>
      </c>
      <c r="D45" s="60">
        <f>INDEX(DIOVal,MATCH(LOWER(CtryCode)&amp;"."&amp;$A45,DIOKey,0),MATCH(D$39,DIOSec,0))</f>
        <v>0.001755291758489319</v>
      </c>
      <c r="E45" s="60">
        <f>INDEX(DIOVal,MATCH(LOWER(CtryCode)&amp;"."&amp;$A45,DIOKey,0),MATCH(E$39,DIOSec,0))</f>
        <v>0.003507686839602052</v>
      </c>
      <c r="F45" s="60">
        <f>INDEX(DIOVal,MATCH(LOWER(CtryCode)&amp;"."&amp;$A45,DIOKey,0),MATCH(F$39,DIOSec,0))</f>
        <v>0.002020498987638969</v>
      </c>
      <c r="G45" s="60">
        <f>INDEX(DIOVal,MATCH(LOWER(CtryCode)&amp;"."&amp;$A45,DIOKey,0),MATCH(G$39,DIOSec,0))</f>
        <v>0.01067729961544262</v>
      </c>
      <c r="H45" s="60">
        <f>INDEX(DIOVal,MATCH(LOWER(CtryCode)&amp;"."&amp;$A45,DIOKey,0),MATCH(H$39,DIOSec,0))</f>
        <v>0.001484972651194107</v>
      </c>
      <c r="I45" s="60">
        <f>INDEX(DIOVal,MATCH(LOWER(CtryCode)&amp;"."&amp;$A45,DIOKey,0),MATCH(I$39,DIOSec,0))</f>
        <v>0.001526766599831298</v>
      </c>
      <c r="J45" s="60">
        <f>INDEX(DIOVal,MATCH(LOWER(CtryCode)&amp;"."&amp;$A45,DIOKey,0),MATCH(J$39,DIOSec,0))</f>
        <v>0.00457245464580802</v>
      </c>
      <c r="K45" s="60">
        <f>INDEX(DIOVal,MATCH(LOWER(CtryCode)&amp;"."&amp;$A45,DIOKey,0),MATCH(K$39,DIOSec,0))</f>
        <v>0.005488031966133671</v>
      </c>
      <c r="L45" s="60">
        <f>INDEX(DIOVal,MATCH(LOWER(CtryCode)&amp;"."&amp;$A45,DIOKey,0),MATCH(L$39,DIOSec,0))</f>
        <v>0.001858677713646185</v>
      </c>
      <c r="M45" s="60">
        <f>INDEX(DIOVal,MATCH(LOWER(CtryCode)&amp;"."&amp;$A45,DIOKey,0),MATCH(M$39,DIOSec,0))</f>
        <v>0.0003987774031577402</v>
      </c>
      <c r="N45" s="60">
        <f>INDEX(DIOVal,MATCH(LOWER(CtryCode)&amp;"."&amp;$A45,DIOKey,0),MATCH(N$39,DIOSec,0))</f>
        <v>0.00581873571424533</v>
      </c>
      <c r="O45" s="60">
        <f>INDEX(DIOVal,MATCH(LOWER(CtryCode)&amp;"."&amp;$A45,DIOKey,0),MATCH(O$39,DIOSec,0))</f>
        <v>0.008124595319353441</v>
      </c>
      <c r="P45" s="60">
        <f>INDEX(DIOVal,MATCH(LOWER(CtryCode)&amp;"."&amp;$A45,DIOKey,0),MATCH(P$39,DIOSec,0))</f>
        <v>0.01112140190702001</v>
      </c>
      <c r="Q45" s="60">
        <f>INDEX(DIOVal,MATCH(LOWER(CtryCode)&amp;"."&amp;$A45,DIOKey,0),MATCH(Q$39,DIOSec,0))</f>
        <v>0.9954662477745693</v>
      </c>
      <c r="R45" s="60">
        <f>INDEX(DIOVal,MATCH(LOWER(CtryCode)&amp;"."&amp;$A45,DIOKey,0),MATCH(R$39,DIOSec,0))</f>
        <v>0.006739026930596399</v>
      </c>
      <c r="S45" s="60">
        <f>INDEX(DIOVal,MATCH(LOWER(CtryCode)&amp;"."&amp;$A45,DIOKey,0),MATCH(S$39,DIOSec,0))</f>
        <v>0.003175112596691931</v>
      </c>
      <c r="T45" s="60">
        <f>INDEX(DIOVal,MATCH(LOWER(CtryCode)&amp;"."&amp;$A45,DIOKey,0),MATCH(T$39,DIOSec,0))</f>
        <v>0.005487400676454088</v>
      </c>
      <c r="U45" s="60">
        <f>INDEX(DIOVal,MATCH(LOWER(CtryCode)&amp;"."&amp;$A45,DIOKey,0),MATCH(U$39,DIOSec,0))</f>
        <v>0.001888078838233873</v>
      </c>
      <c r="V45" s="60">
        <f>INDEX(DIOVal,MATCH(LOWER(CtryCode)&amp;"."&amp;$A45,DIOKey,0),MATCH(V$39,DIOSec,0))</f>
        <v>0.004425941824993473</v>
      </c>
      <c r="W45" s="60">
        <f>INDEX(DIOVal,MATCH(LOWER(CtryCode)&amp;"."&amp;$A45,DIOKey,0),MATCH(W$39,DIOSec,0))</f>
        <v>0.02190174220601668</v>
      </c>
      <c r="X45" s="60">
        <f>INDEX(DIOVal,MATCH(LOWER(CtryCode)&amp;"."&amp;$A45,DIOKey,0),MATCH(X$39,DIOSec,0))</f>
        <v>0.00138473600464869</v>
      </c>
      <c r="Y45" s="60">
        <f>INDEX(DIOVal,MATCH(LOWER(CtryCode)&amp;"."&amp;$A45,DIOKey,0),MATCH(Y$39,DIOSec,0))</f>
        <v>0.002809568323158351</v>
      </c>
      <c r="Z45" s="60">
        <f>INDEX(DIOVal,MATCH(LOWER(CtryCode)&amp;"."&amp;$A45,DIOKey,0),MATCH(Z$39,DIOSec,0))</f>
        <v>0.004228370603128207</v>
      </c>
      <c r="AA45" s="60">
        <f>INDEX(DIOVal,MATCH(LOWER(CtryCode)&amp;"."&amp;$A45,DIOKey,0),MATCH(AA$39,DIOSec,0))</f>
        <v>0.001665720066001897</v>
      </c>
      <c r="AB45" s="60">
        <f>INDEX(DIOVal,MATCH(LOWER(CtryCode)&amp;"."&amp;$A45,DIOKey,0),MATCH(AB$39,DIOSec,0))</f>
        <v>0.006167002273299519</v>
      </c>
      <c r="AC45" s="60">
        <f>INDEX(DIOVal,MATCH(LOWER(CtryCode)&amp;"."&amp;$A45,DIOKey,0),MATCH(AC$39,DIOSec,0))</f>
        <v>0.01339079664960365</v>
      </c>
      <c r="AD45" s="60">
        <f>INDEX(DIOVal,MATCH(LOWER(CtryCode)&amp;"."&amp;$A45,DIOKey,0),MATCH(AD$39,DIOSec,0))</f>
        <v>0.0004461695845161375</v>
      </c>
      <c r="AE45" s="60">
        <f>INDEX(DIOVal,MATCH(LOWER(CtryCode)&amp;"."&amp;$A45,DIOKey,0),MATCH(AE$39,DIOSec,0))</f>
        <v>0.004706570986434342</v>
      </c>
      <c r="AF45" s="60">
        <f>INDEX(DIOVal,MATCH(LOWER(CtryCode)&amp;"."&amp;$A45,DIOKey,0),MATCH(AF$39,DIOSec,0))</f>
        <v>0.001930288006990038</v>
      </c>
      <c r="AG45" s="60">
        <f>INDEX(DIOVal,MATCH(LOWER(CtryCode)&amp;"."&amp;$A45,DIOKey,0),MATCH(AG$39,DIOSec,0))</f>
        <v>0.002063858936189266</v>
      </c>
      <c r="AH45" s="60">
        <f>INDEX(DIOVal,MATCH(LOWER(CtryCode)&amp;"."&amp;$A45,DIOKey,0),MATCH(AH$39,DIOSec,0))</f>
        <v>0.0007259830908526467</v>
      </c>
      <c r="AI45" s="60">
        <f>INDEX(DIOVal,MATCH(LOWER(CtryCode)&amp;"."&amp;$A45,DIOKey,0),MATCH(AI$39,DIOSec,0))</f>
        <v>0.003206090562498223</v>
      </c>
      <c r="AJ45" s="60">
        <f>INDEX(DIOVal,MATCH(LOWER(CtryCode)&amp;"."&amp;$A45,DIOKey,0),MATCH(AJ$39,DIOSec,0))</f>
        <v>0.001538888468116083</v>
      </c>
      <c r="AK45" s="60">
        <f>INDEX(DIOVal,MATCH(LOWER(CtryCode)&amp;"."&amp;$A45,DIOKey,0),MATCH(AK$39,DIOSec,0))</f>
        <v>0.0004941423578690712</v>
      </c>
      <c r="AL45" s="60">
        <f>INDEX(DIOVal,MATCH(LOWER(CtryCode)&amp;"."&amp;$A45,DIOKey,0),MATCH(AL$39,DIOSec,0))</f>
        <v>0.008229415628821329</v>
      </c>
      <c r="AM45" s="60">
        <f>INDEX(DIOVal,MATCH(LOWER(CtryCode)&amp;"."&amp;$A45,DIOKey,0),MATCH(AM$39,DIOSec,0))</f>
        <v>0.01885443094216665</v>
      </c>
      <c r="AN45" s="60">
        <f>INDEX(DIOVal,MATCH(LOWER(CtryCode)&amp;"."&amp;$A45,DIOKey,0),MATCH(AN$39,DIOSec,0))</f>
        <v>0.0008293391056409145</v>
      </c>
      <c r="AO45" s="60">
        <f>INDEX(DIOVal,MATCH(LOWER(CtryCode)&amp;"."&amp;$A45,DIOKey,0),MATCH(AO$39,DIOSec,0))</f>
        <v>0.001314409146301669</v>
      </c>
      <c r="AP45" s="60">
        <f>INDEX(DIOVal,MATCH(LOWER(CtryCode)&amp;"."&amp;$A45,DIOKey,0),MATCH(AP$39,DIOSec,0))</f>
        <v>0.004504022482721678</v>
      </c>
      <c r="AQ45" s="60">
        <f>INDEX(DIOVal,MATCH(LOWER(CtryCode)&amp;"."&amp;$A45,DIOKey,0),MATCH(AQ$39,DIOSec,0))</f>
        <v>0.006975402899908803</v>
      </c>
      <c r="AR45" s="60">
        <f>INDEX(DIOVal,MATCH(LOWER(CtryCode)&amp;"."&amp;$A45,DIOKey,0),MATCH(AR$39,DIOSec,0))</f>
        <v>0.0025103079673546</v>
      </c>
      <c r="AS45" s="60">
        <f>INDEX(DIOVal,MATCH(LOWER(CtryCode)&amp;"."&amp;$A45,DIOKey,0),MATCH(AS$39,DIOSec,0))</f>
        <v>0.01480154972119718</v>
      </c>
      <c r="AT45" s="60">
        <f>INDEX(DIOVal,MATCH(LOWER(CtryCode)&amp;"."&amp;$A45,DIOKey,0),MATCH(AT$39,DIOSec,0))</f>
        <v>0.0006530980782115763</v>
      </c>
      <c r="AU45" s="60">
        <f>INDEX(DIOVal,MATCH(LOWER(CtryCode)&amp;"."&amp;$A45,DIOKey,0),MATCH(AU$39,DIOSec,0))</f>
        <v>0.002038648993644669</v>
      </c>
      <c r="AV45" s="60">
        <f>INDEX(DIOVal,MATCH(LOWER(CtryCode)&amp;"."&amp;$A45,DIOKey,0),MATCH(AV$39,DIOSec,0))</f>
        <v>0.001369966309371191</v>
      </c>
      <c r="AW45" s="60">
        <f>INDEX(DIOVal,MATCH(LOWER(CtryCode)&amp;"."&amp;$A45,DIOKey,0),MATCH(AW$39,DIOSec,0))</f>
        <v>0.004239040785835113</v>
      </c>
      <c r="AX45" s="60">
        <f>INDEX(DIOVal,MATCH(LOWER(CtryCode)&amp;"."&amp;$A45,DIOKey,0),MATCH(AX$39,DIOSec,0))</f>
        <v>0.008807164222472958</v>
      </c>
      <c r="AY45" s="60">
        <f>INDEX(DIOVal,MATCH(LOWER(CtryCode)&amp;"."&amp;$A45,DIOKey,0),MATCH(AY$39,DIOSec,0))</f>
        <v>0.001851348334704938</v>
      </c>
      <c r="AZ45" s="60">
        <f>INDEX(DIOVal,MATCH(LOWER(CtryCode)&amp;"."&amp;$A45,DIOKey,0),MATCH(AZ$39,DIOSec,0))</f>
        <v>0.005095780802479053</v>
      </c>
      <c r="BA45" s="60">
        <f>INDEX(DIOVal,MATCH(LOWER(CtryCode)&amp;"."&amp;$A45,DIOKey,0),MATCH(BA$39,DIOSec,0))</f>
        <v>0.00689113066712316</v>
      </c>
      <c r="BB45" s="60">
        <f>INDEX(DIOVal,MATCH(LOWER(CtryCode)&amp;"."&amp;$A45,DIOKey,0),MATCH(BB$39,DIOSec,0))</f>
        <v>0.004096312652584443</v>
      </c>
      <c r="BC45" s="60">
        <f>INDEX(DIOVal,MATCH(LOWER(CtryCode)&amp;"."&amp;$A45,DIOKey,0),MATCH(BC$39,DIOSec,0))</f>
        <v>0.002871978227192091</v>
      </c>
      <c r="BD45" s="60">
        <f>INDEX(DIOVal,MATCH(LOWER(CtryCode)&amp;"."&amp;$A45,DIOKey,0),MATCH(BD$39,DIOSec,0))</f>
        <v>0.003287127908195085</v>
      </c>
      <c r="BE45" s="60">
        <f>INDEX(DIOVal,MATCH(LOWER(CtryCode)&amp;"."&amp;$A45,DIOKey,0),MATCH(BE$39,DIOSec,0))</f>
        <v>0.003992134284835022</v>
      </c>
      <c r="BF45" s="60">
        <f>INDEX(DIOVal,MATCH(LOWER(CtryCode)&amp;"."&amp;$A45,DIOKey,0),MATCH(BF$39,DIOSec,0))</f>
        <v>0.001309398149147419</v>
      </c>
      <c r="BG45" s="60">
        <f>INDEX(DIOVal,MATCH(LOWER(CtryCode)&amp;"."&amp;$A45,DIOKey,0),MATCH(BG$39,DIOSec,0))</f>
        <v>0.001310414823662987</v>
      </c>
      <c r="BH45" s="60">
        <f>INDEX(DIOVal,MATCH(LOWER(CtryCode)&amp;"."&amp;$A45,DIOKey,0),MATCH(BH$39,DIOSec,0))</f>
        <v>0.002790571883328238</v>
      </c>
      <c r="BI45" s="60">
        <f>INDEX(DIOVal,MATCH(LOWER(CtryCode)&amp;"."&amp;$A45,DIOKey,0),MATCH(BI$39,DIOSec,0))</f>
        <v>0.003918815407250791</v>
      </c>
      <c r="BJ45" s="60">
        <f>INDEX(DIOVal,MATCH(LOWER(CtryCode)&amp;"."&amp;$A45,DIOKey,0),MATCH(BJ$39,DIOSec,0))</f>
        <v>0.002469190364587747</v>
      </c>
      <c r="BK45" s="60">
        <f>INDEX(DIOVal,MATCH(LOWER(CtryCode)&amp;"."&amp;$A45,DIOKey,0),MATCH(BK$39,DIOSec,0))</f>
        <v>0.003712038510032808</v>
      </c>
      <c r="BL45" s="60">
        <f>INDEX(DIOVal,MATCH(LOWER(CtryCode)&amp;"."&amp;$A45,DIOKey,0),MATCH(BL$39,DIOSec,0))</f>
        <v>0.002798489892575406</v>
      </c>
      <c r="BM45" s="60">
        <f>INDEX(DIOVal,MATCH(LOWER(CtryCode)&amp;"."&amp;$A45,DIOKey,0),MATCH(BM$39,DIOSec,0))</f>
        <v>0.01316572173557418</v>
      </c>
    </row>
    <row r="46">
      <c r="A46" s="3" t="inlineStr">
        <is>
          <t>nga.leontiefs</t>
        </is>
      </c>
      <c r="B46" s="60">
        <f>INDEX(DIOVal,MATCH(LOWER(CtryCode)&amp;"."&amp;$A46,DIOKey,0),MATCH(B$39,DIOSec,0))</f>
        <v>0.002817411225688473</v>
      </c>
      <c r="C46" s="60">
        <f>INDEX(DIOVal,MATCH(LOWER(CtryCode)&amp;"."&amp;$A46,DIOKey,0),MATCH(C$39,DIOSec,0))</f>
        <v>0.009844347536442673</v>
      </c>
      <c r="D46" s="60">
        <f>INDEX(DIOVal,MATCH(LOWER(CtryCode)&amp;"."&amp;$A46,DIOKey,0),MATCH(D$39,DIOSec,0))</f>
        <v>0.002255254412946644</v>
      </c>
      <c r="E46" s="60">
        <f>INDEX(DIOVal,MATCH(LOWER(CtryCode)&amp;"."&amp;$A46,DIOKey,0),MATCH(E$39,DIOSec,0))</f>
        <v>0.02052713544832418</v>
      </c>
      <c r="F46" s="60">
        <f>INDEX(DIOVal,MATCH(LOWER(CtryCode)&amp;"."&amp;$A46,DIOKey,0),MATCH(F$39,DIOSec,0))</f>
        <v>0.003391500565193991</v>
      </c>
      <c r="G46" s="60">
        <f>INDEX(DIOVal,MATCH(LOWER(CtryCode)&amp;"."&amp;$A46,DIOKey,0),MATCH(G$39,DIOSec,0))</f>
        <v>0.03605668287055942</v>
      </c>
      <c r="H46" s="60">
        <f>INDEX(DIOVal,MATCH(LOWER(CtryCode)&amp;"."&amp;$A46,DIOKey,0),MATCH(H$39,DIOSec,0))</f>
        <v>0.001343841189546408</v>
      </c>
      <c r="I46" s="60">
        <f>INDEX(DIOVal,MATCH(LOWER(CtryCode)&amp;"."&amp;$A46,DIOKey,0),MATCH(I$39,DIOSec,0))</f>
        <v>0.001286674876574157</v>
      </c>
      <c r="J46" s="60">
        <f>INDEX(DIOVal,MATCH(LOWER(CtryCode)&amp;"."&amp;$A46,DIOKey,0),MATCH(J$39,DIOSec,0))</f>
        <v>0.006514764023249673</v>
      </c>
      <c r="K46" s="60">
        <f>INDEX(DIOVal,MATCH(LOWER(CtryCode)&amp;"."&amp;$A46,DIOKey,0),MATCH(K$39,DIOSec,0))</f>
        <v>0.0058772465066583</v>
      </c>
      <c r="L46" s="60">
        <f>INDEX(DIOVal,MATCH(LOWER(CtryCode)&amp;"."&amp;$A46,DIOKey,0),MATCH(L$39,DIOSec,0))</f>
        <v>0.002786704773600321</v>
      </c>
      <c r="M46" s="60">
        <f>INDEX(DIOVal,MATCH(LOWER(CtryCode)&amp;"."&amp;$A46,DIOKey,0),MATCH(M$39,DIOSec,0))</f>
        <v>0.0005578546258635284</v>
      </c>
      <c r="N46" s="60">
        <f>INDEX(DIOVal,MATCH(LOWER(CtryCode)&amp;"."&amp;$A46,DIOKey,0),MATCH(N$39,DIOSec,0))</f>
        <v>0.003694438757878034</v>
      </c>
      <c r="O46" s="60">
        <f>INDEX(DIOVal,MATCH(LOWER(CtryCode)&amp;"."&amp;$A46,DIOKey,0),MATCH(O$39,DIOSec,0))</f>
        <v>0.008099192057394608</v>
      </c>
      <c r="P46" s="60">
        <f>INDEX(DIOVal,MATCH(LOWER(CtryCode)&amp;"."&amp;$A46,DIOKey,0),MATCH(P$39,DIOSec,0))</f>
        <v>0.007857583588835582</v>
      </c>
      <c r="Q46" s="60">
        <f>INDEX(DIOVal,MATCH(LOWER(CtryCode)&amp;"."&amp;$A46,DIOKey,0),MATCH(Q$39,DIOSec,0))</f>
        <v>0.3346548962706095</v>
      </c>
      <c r="R46" s="60">
        <f>INDEX(DIOVal,MATCH(LOWER(CtryCode)&amp;"."&amp;$A46,DIOKey,0),MATCH(R$39,DIOSec,0))</f>
        <v>0.0113453278251489</v>
      </c>
      <c r="S46" s="60">
        <f>INDEX(DIOVal,MATCH(LOWER(CtryCode)&amp;"."&amp;$A46,DIOKey,0),MATCH(S$39,DIOSec,0))</f>
        <v>0.003123311269029697</v>
      </c>
      <c r="T46" s="60">
        <f>INDEX(DIOVal,MATCH(LOWER(CtryCode)&amp;"."&amp;$A46,DIOKey,0),MATCH(T$39,DIOSec,0))</f>
        <v>0.003188919753665136</v>
      </c>
      <c r="U46" s="60">
        <f>INDEX(DIOVal,MATCH(LOWER(CtryCode)&amp;"."&amp;$A46,DIOKey,0),MATCH(U$39,DIOSec,0))</f>
        <v>0.003142747028409746</v>
      </c>
      <c r="V46" s="60">
        <f>INDEX(DIOVal,MATCH(LOWER(CtryCode)&amp;"."&amp;$A46,DIOKey,0),MATCH(V$39,DIOSec,0))</f>
        <v>0.004942026702162683</v>
      </c>
      <c r="W46" s="60">
        <f>INDEX(DIOVal,MATCH(LOWER(CtryCode)&amp;"."&amp;$A46,DIOKey,0),MATCH(W$39,DIOSec,0))</f>
        <v>0.02315565003473067</v>
      </c>
      <c r="X46" s="60">
        <f>INDEX(DIOVal,MATCH(LOWER(CtryCode)&amp;"."&amp;$A46,DIOKey,0),MATCH(X$39,DIOSec,0))</f>
        <v>0.001057183299549809</v>
      </c>
      <c r="Y46" s="60">
        <f>INDEX(DIOVal,MATCH(LOWER(CtryCode)&amp;"."&amp;$A46,DIOKey,0),MATCH(Y$39,DIOSec,0))</f>
        <v>0.004212665139156289</v>
      </c>
      <c r="Z46" s="60">
        <f>INDEX(DIOVal,MATCH(LOWER(CtryCode)&amp;"."&amp;$A46,DIOKey,0),MATCH(Z$39,DIOSec,0))</f>
        <v>0.005704504418707216</v>
      </c>
      <c r="AA46" s="60">
        <f>INDEX(DIOVal,MATCH(LOWER(CtryCode)&amp;"."&amp;$A46,DIOKey,0),MATCH(AA$39,DIOSec,0))</f>
        <v>0.002125459808230732</v>
      </c>
      <c r="AB46" s="60">
        <f>INDEX(DIOVal,MATCH(LOWER(CtryCode)&amp;"."&amp;$A46,DIOKey,0),MATCH(AB$39,DIOSec,0))</f>
        <v>0.007065479442535169</v>
      </c>
      <c r="AC46" s="60">
        <f>INDEX(DIOVal,MATCH(LOWER(CtryCode)&amp;"."&amp;$A46,DIOKey,0),MATCH(AC$39,DIOSec,0))</f>
        <v>0.01404065541258281</v>
      </c>
      <c r="AD46" s="60">
        <f>INDEX(DIOVal,MATCH(LOWER(CtryCode)&amp;"."&amp;$A46,DIOKey,0),MATCH(AD$39,DIOSec,0))</f>
        <v>1.06711752715816</v>
      </c>
      <c r="AE46" s="60">
        <f>INDEX(DIOVal,MATCH(LOWER(CtryCode)&amp;"."&amp;$A46,DIOKey,0),MATCH(AE$39,DIOSec,0))</f>
        <v>0.007276738013653888</v>
      </c>
      <c r="AF46" s="60">
        <f>INDEX(DIOVal,MATCH(LOWER(CtryCode)&amp;"."&amp;$A46,DIOKey,0),MATCH(AF$39,DIOSec,0))</f>
        <v>0.003079627896430888</v>
      </c>
      <c r="AG46" s="60">
        <f>INDEX(DIOVal,MATCH(LOWER(CtryCode)&amp;"."&amp;$A46,DIOKey,0),MATCH(AG$39,DIOSec,0))</f>
        <v>0.001870310306018242</v>
      </c>
      <c r="AH46" s="60">
        <f>INDEX(DIOVal,MATCH(LOWER(CtryCode)&amp;"."&amp;$A46,DIOKey,0),MATCH(AH$39,DIOSec,0))</f>
        <v>0.00109372237063502</v>
      </c>
      <c r="AI46" s="60">
        <f>INDEX(DIOVal,MATCH(LOWER(CtryCode)&amp;"."&amp;$A46,DIOKey,0),MATCH(AI$39,DIOSec,0))</f>
        <v>0.005267505173879806</v>
      </c>
      <c r="AJ46" s="60">
        <f>INDEX(DIOVal,MATCH(LOWER(CtryCode)&amp;"."&amp;$A46,DIOKey,0),MATCH(AJ$39,DIOSec,0))</f>
        <v>0.001004952437566963</v>
      </c>
      <c r="AK46" s="60">
        <f>INDEX(DIOVal,MATCH(LOWER(CtryCode)&amp;"."&amp;$A46,DIOKey,0),MATCH(AK$39,DIOSec,0))</f>
        <v>0.006626224413593992</v>
      </c>
      <c r="AL46" s="60">
        <f>INDEX(DIOVal,MATCH(LOWER(CtryCode)&amp;"."&amp;$A46,DIOKey,0),MATCH(AL$39,DIOSec,0))</f>
        <v>0.00804895055694959</v>
      </c>
      <c r="AM46" s="60">
        <f>INDEX(DIOVal,MATCH(LOWER(CtryCode)&amp;"."&amp;$A46,DIOKey,0),MATCH(AM$39,DIOSec,0))</f>
        <v>0.02345993988287854</v>
      </c>
      <c r="AN46" s="60">
        <f>INDEX(DIOVal,MATCH(LOWER(CtryCode)&amp;"."&amp;$A46,DIOKey,0),MATCH(AN$39,DIOSec,0))</f>
        <v>0.0007718512590685859</v>
      </c>
      <c r="AO46" s="60">
        <f>INDEX(DIOVal,MATCH(LOWER(CtryCode)&amp;"."&amp;$A46,DIOKey,0),MATCH(AO$39,DIOSec,0))</f>
        <v>0.002240068575796437</v>
      </c>
      <c r="AP46" s="60">
        <f>INDEX(DIOVal,MATCH(LOWER(CtryCode)&amp;"."&amp;$A46,DIOKey,0),MATCH(AP$39,DIOSec,0))</f>
        <v>0.003589643107759637</v>
      </c>
      <c r="AQ46" s="60">
        <f>INDEX(DIOVal,MATCH(LOWER(CtryCode)&amp;"."&amp;$A46,DIOKey,0),MATCH(AQ$39,DIOSec,0))</f>
        <v>0.007065766464090403</v>
      </c>
      <c r="AR46" s="60">
        <f>INDEX(DIOVal,MATCH(LOWER(CtryCode)&amp;"."&amp;$A46,DIOKey,0),MATCH(AR$39,DIOSec,0))</f>
        <v>0.007521063800485964</v>
      </c>
      <c r="AS46" s="60">
        <f>INDEX(DIOVal,MATCH(LOWER(CtryCode)&amp;"."&amp;$A46,DIOKey,0),MATCH(AS$39,DIOSec,0))</f>
        <v>0.01357123853053823</v>
      </c>
      <c r="AT46" s="60">
        <f>INDEX(DIOVal,MATCH(LOWER(CtryCode)&amp;"."&amp;$A46,DIOKey,0),MATCH(AT$39,DIOSec,0))</f>
        <v>0.01120999360978483</v>
      </c>
      <c r="AU46" s="60">
        <f>INDEX(DIOVal,MATCH(LOWER(CtryCode)&amp;"."&amp;$A46,DIOKey,0),MATCH(AU$39,DIOSec,0))</f>
        <v>0.003362761003769149</v>
      </c>
      <c r="AV46" s="60">
        <f>INDEX(DIOVal,MATCH(LOWER(CtryCode)&amp;"."&amp;$A46,DIOKey,0),MATCH(AV$39,DIOSec,0))</f>
        <v>0.002527595782330507</v>
      </c>
      <c r="AW46" s="60">
        <f>INDEX(DIOVal,MATCH(LOWER(CtryCode)&amp;"."&amp;$A46,DIOKey,0),MATCH(AW$39,DIOSec,0))</f>
        <v>0.007348875334645737</v>
      </c>
      <c r="AX46" s="60">
        <f>INDEX(DIOVal,MATCH(LOWER(CtryCode)&amp;"."&amp;$A46,DIOKey,0),MATCH(AX$39,DIOSec,0))</f>
        <v>0.01102916606553573</v>
      </c>
      <c r="AY46" s="60">
        <f>INDEX(DIOVal,MATCH(LOWER(CtryCode)&amp;"."&amp;$A46,DIOKey,0),MATCH(AY$39,DIOSec,0))</f>
        <v>0.002916892315325817</v>
      </c>
      <c r="AZ46" s="60">
        <f>INDEX(DIOVal,MATCH(LOWER(CtryCode)&amp;"."&amp;$A46,DIOKey,0),MATCH(AZ$39,DIOSec,0))</f>
        <v>0.00402765414609381</v>
      </c>
      <c r="BA46" s="60">
        <f>INDEX(DIOVal,MATCH(LOWER(CtryCode)&amp;"."&amp;$A46,DIOKey,0),MATCH(BA$39,DIOSec,0))</f>
        <v>0.02643244691287596</v>
      </c>
      <c r="BB46" s="60">
        <f>INDEX(DIOVal,MATCH(LOWER(CtryCode)&amp;"."&amp;$A46,DIOKey,0),MATCH(BB$39,DIOSec,0))</f>
        <v>0.001848888765815128</v>
      </c>
      <c r="BC46" s="60">
        <f>INDEX(DIOVal,MATCH(LOWER(CtryCode)&amp;"."&amp;$A46,DIOKey,0),MATCH(BC$39,DIOSec,0))</f>
        <v>0.005016211077663093</v>
      </c>
      <c r="BD46" s="60">
        <f>INDEX(DIOVal,MATCH(LOWER(CtryCode)&amp;"."&amp;$A46,DIOKey,0),MATCH(BD$39,DIOSec,0))</f>
        <v>0.003888211161240639</v>
      </c>
      <c r="BE46" s="60">
        <f>INDEX(DIOVal,MATCH(LOWER(CtryCode)&amp;"."&amp;$A46,DIOKey,0),MATCH(BE$39,DIOSec,0))</f>
        <v>0.002163806615735708</v>
      </c>
      <c r="BF46" s="60">
        <f>INDEX(DIOVal,MATCH(LOWER(CtryCode)&amp;"."&amp;$A46,DIOKey,0),MATCH(BF$39,DIOSec,0))</f>
        <v>0.002236968606100039</v>
      </c>
      <c r="BG46" s="60">
        <f>INDEX(DIOVal,MATCH(LOWER(CtryCode)&amp;"."&amp;$A46,DIOKey,0),MATCH(BG$39,DIOSec,0))</f>
        <v>0.002220156575308069</v>
      </c>
      <c r="BH46" s="60">
        <f>INDEX(DIOVal,MATCH(LOWER(CtryCode)&amp;"."&amp;$A46,DIOKey,0),MATCH(BH$39,DIOSec,0))</f>
        <v>0.00397337402449126</v>
      </c>
      <c r="BI46" s="60">
        <f>INDEX(DIOVal,MATCH(LOWER(CtryCode)&amp;"."&amp;$A46,DIOKey,0),MATCH(BI$39,DIOSec,0))</f>
        <v>0.003826749876633153</v>
      </c>
      <c r="BJ46" s="60">
        <f>INDEX(DIOVal,MATCH(LOWER(CtryCode)&amp;"."&amp;$A46,DIOKey,0),MATCH(BJ$39,DIOSec,0))</f>
        <v>0.00380857014944323</v>
      </c>
      <c r="BK46" s="60">
        <f>INDEX(DIOVal,MATCH(LOWER(CtryCode)&amp;"."&amp;$A46,DIOKey,0),MATCH(BK$39,DIOSec,0))</f>
        <v>0.004488370357928635</v>
      </c>
      <c r="BL46" s="60">
        <f>INDEX(DIOVal,MATCH(LOWER(CtryCode)&amp;"."&amp;$A46,DIOKey,0),MATCH(BL$39,DIOSec,0))</f>
        <v>0.01008913683465942</v>
      </c>
      <c r="BM46" s="60">
        <f>INDEX(DIOVal,MATCH(LOWER(CtryCode)&amp;"."&amp;$A46,DIOKey,0),MATCH(BM$39,DIOSec,0))</f>
        <v>0.008712255822348514</v>
      </c>
    </row>
    <row r="47">
      <c r="A47" s="3" t="inlineStr">
        <is>
          <t>oil.leontiefs</t>
        </is>
      </c>
      <c r="B47" s="60">
        <f>INDEX(DIOVal,MATCH(LOWER(CtryCode)&amp;"."&amp;$A47,DIOKey,0),MATCH(B$39,DIOSec,0))</f>
        <v>0.01071654071439239</v>
      </c>
      <c r="C47" s="60">
        <f>INDEX(DIOVal,MATCH(LOWER(CtryCode)&amp;"."&amp;$A47,DIOKey,0),MATCH(C$39,DIOSec,0))</f>
        <v>0.2196354026572705</v>
      </c>
      <c r="D47" s="60">
        <f>INDEX(DIOVal,MATCH(LOWER(CtryCode)&amp;"."&amp;$A47,DIOKey,0),MATCH(D$39,DIOSec,0))</f>
        <v>0.01147736380956983</v>
      </c>
      <c r="E47" s="60">
        <f>INDEX(DIOVal,MATCH(LOWER(CtryCode)&amp;"."&amp;$A47,DIOKey,0),MATCH(E$39,DIOSec,0))</f>
        <v>0.02642512345324839</v>
      </c>
      <c r="F47" s="60">
        <f>INDEX(DIOVal,MATCH(LOWER(CtryCode)&amp;"."&amp;$A47,DIOKey,0),MATCH(F$39,DIOSec,0))</f>
        <v>0.03498637901008057</v>
      </c>
      <c r="G47" s="60">
        <f>INDEX(DIOVal,MATCH(LOWER(CtryCode)&amp;"."&amp;$A47,DIOKey,0),MATCH(G$39,DIOSec,0))</f>
        <v>0.1376497010554332</v>
      </c>
      <c r="H47" s="60">
        <f>INDEX(DIOVal,MATCH(LOWER(CtryCode)&amp;"."&amp;$A47,DIOKey,0),MATCH(H$39,DIOSec,0))</f>
        <v>0.007701126934701616</v>
      </c>
      <c r="I47" s="60">
        <f>INDEX(DIOVal,MATCH(LOWER(CtryCode)&amp;"."&amp;$A47,DIOKey,0),MATCH(I$39,DIOSec,0))</f>
        <v>0.006511589055709717</v>
      </c>
      <c r="J47" s="60">
        <f>INDEX(DIOVal,MATCH(LOWER(CtryCode)&amp;"."&amp;$A47,DIOKey,0),MATCH(J$39,DIOSec,0))</f>
        <v>0.03362889060633843</v>
      </c>
      <c r="K47" s="60">
        <f>INDEX(DIOVal,MATCH(LOWER(CtryCode)&amp;"."&amp;$A47,DIOKey,0),MATCH(K$39,DIOSec,0))</f>
        <v>0.03812116162177002</v>
      </c>
      <c r="L47" s="60">
        <f>INDEX(DIOVal,MATCH(LOWER(CtryCode)&amp;"."&amp;$A47,DIOKey,0),MATCH(L$39,DIOSec,0))</f>
        <v>0.02814321299555246</v>
      </c>
      <c r="M47" s="60">
        <f>INDEX(DIOVal,MATCH(LOWER(CtryCode)&amp;"."&amp;$A47,DIOKey,0),MATCH(M$39,DIOSec,0))</f>
        <v>0.002372433248388115</v>
      </c>
      <c r="N47" s="60">
        <f>INDEX(DIOVal,MATCH(LOWER(CtryCode)&amp;"."&amp;$A47,DIOKey,0),MATCH(N$39,DIOSec,0))</f>
        <v>0.01589570468860546</v>
      </c>
      <c r="O47" s="60">
        <f>INDEX(DIOVal,MATCH(LOWER(CtryCode)&amp;"."&amp;$A47,DIOKey,0),MATCH(O$39,DIOSec,0))</f>
        <v>0.03617572330822446</v>
      </c>
      <c r="P47" s="60">
        <f>INDEX(DIOVal,MATCH(LOWER(CtryCode)&amp;"."&amp;$A47,DIOKey,0),MATCH(P$39,DIOSec,0))</f>
        <v>0.03004483301123832</v>
      </c>
      <c r="Q47" s="60">
        <f>INDEX(DIOVal,MATCH(LOWER(CtryCode)&amp;"."&amp;$A47,DIOKey,0),MATCH(Q$39,DIOSec,0))</f>
        <v>0.4749699300268975</v>
      </c>
      <c r="R47" s="60">
        <f>INDEX(DIOVal,MATCH(LOWER(CtryCode)&amp;"."&amp;$A47,DIOKey,0),MATCH(R$39,DIOSec,0))</f>
        <v>0.05046672417539657</v>
      </c>
      <c r="S47" s="60">
        <f>INDEX(DIOVal,MATCH(LOWER(CtryCode)&amp;"."&amp;$A47,DIOKey,0),MATCH(S$39,DIOSec,0))</f>
        <v>0.0413120355844022</v>
      </c>
      <c r="T47" s="60">
        <f>INDEX(DIOVal,MATCH(LOWER(CtryCode)&amp;"."&amp;$A47,DIOKey,0),MATCH(T$39,DIOSec,0))</f>
        <v>0.02148199305574658</v>
      </c>
      <c r="U47" s="60">
        <f>INDEX(DIOVal,MATCH(LOWER(CtryCode)&amp;"."&amp;$A47,DIOKey,0),MATCH(U$39,DIOSec,0))</f>
        <v>0.03089544185735456</v>
      </c>
      <c r="V47" s="60">
        <f>INDEX(DIOVal,MATCH(LOWER(CtryCode)&amp;"."&amp;$A47,DIOKey,0),MATCH(V$39,DIOSec,0))</f>
        <v>0.02077299775370239</v>
      </c>
      <c r="W47" s="60">
        <f>INDEX(DIOVal,MATCH(LOWER(CtryCode)&amp;"."&amp;$A47,DIOKey,0),MATCH(W$39,DIOSec,0))</f>
        <v>0.08770337304997161</v>
      </c>
      <c r="X47" s="60">
        <f>INDEX(DIOVal,MATCH(LOWER(CtryCode)&amp;"."&amp;$A47,DIOKey,0),MATCH(X$39,DIOSec,0))</f>
        <v>0.009093375687158385</v>
      </c>
      <c r="Y47" s="60">
        <f>INDEX(DIOVal,MATCH(LOWER(CtryCode)&amp;"."&amp;$A47,DIOKey,0),MATCH(Y$39,DIOSec,0))</f>
        <v>0.0229207498988162</v>
      </c>
      <c r="Z47" s="60">
        <f>INDEX(DIOVal,MATCH(LOWER(CtryCode)&amp;"."&amp;$A47,DIOKey,0),MATCH(Z$39,DIOSec,0))</f>
        <v>0.03476374906733615</v>
      </c>
      <c r="AA47" s="60">
        <f>INDEX(DIOVal,MATCH(LOWER(CtryCode)&amp;"."&amp;$A47,DIOKey,0),MATCH(AA$39,DIOSec,0))</f>
        <v>0.01137321609211582</v>
      </c>
      <c r="AB47" s="60">
        <f>INDEX(DIOVal,MATCH(LOWER(CtryCode)&amp;"."&amp;$A47,DIOKey,0),MATCH(AB$39,DIOSec,0))</f>
        <v>0.03164768113427975</v>
      </c>
      <c r="AC47" s="60">
        <f>INDEX(DIOVal,MATCH(LOWER(CtryCode)&amp;"."&amp;$A47,DIOKey,0),MATCH(AC$39,DIOSec,0))</f>
        <v>0.06117161272991188</v>
      </c>
      <c r="AD47" s="60">
        <f>INDEX(DIOVal,MATCH(LOWER(CtryCode)&amp;"."&amp;$A47,DIOKey,0),MATCH(AD$39,DIOSec,0))</f>
        <v>0.0380804426270069</v>
      </c>
      <c r="AE47" s="60">
        <f>INDEX(DIOVal,MATCH(LOWER(CtryCode)&amp;"."&amp;$A47,DIOKey,0),MATCH(AE$39,DIOSec,0))</f>
        <v>0.04114009983847246</v>
      </c>
      <c r="AF47" s="60">
        <f>INDEX(DIOVal,MATCH(LOWER(CtryCode)&amp;"."&amp;$A47,DIOKey,0),MATCH(AF$39,DIOSec,0))</f>
        <v>0.02903113024128803</v>
      </c>
      <c r="AG47" s="60">
        <f>INDEX(DIOVal,MATCH(LOWER(CtryCode)&amp;"."&amp;$A47,DIOKey,0),MATCH(AG$39,DIOSec,0))</f>
        <v>0.01376091201321939</v>
      </c>
      <c r="AH47" s="60">
        <f>INDEX(DIOVal,MATCH(LOWER(CtryCode)&amp;"."&amp;$A47,DIOKey,0),MATCH(AH$39,DIOSec,0))</f>
        <v>0.01008577098033035</v>
      </c>
      <c r="AI47" s="60">
        <f>INDEX(DIOVal,MATCH(LOWER(CtryCode)&amp;"."&amp;$A47,DIOKey,0),MATCH(AI$39,DIOSec,0))</f>
        <v>0.03577697907748396</v>
      </c>
      <c r="AJ47" s="60">
        <f>INDEX(DIOVal,MATCH(LOWER(CtryCode)&amp;"."&amp;$A47,DIOKey,0),MATCH(AJ$39,DIOSec,0))</f>
        <v>0.00667321543411646</v>
      </c>
      <c r="AK47" s="60">
        <f>INDEX(DIOVal,MATCH(LOWER(CtryCode)&amp;"."&amp;$A47,DIOKey,0),MATCH(AK$39,DIOSec,0))</f>
        <v>1.02071946831331</v>
      </c>
      <c r="AL47" s="60">
        <f>INDEX(DIOVal,MATCH(LOWER(CtryCode)&amp;"."&amp;$A47,DIOKey,0),MATCH(AL$39,DIOSec,0))</f>
        <v>0.03282615401594492</v>
      </c>
      <c r="AM47" s="60">
        <f>INDEX(DIOVal,MATCH(LOWER(CtryCode)&amp;"."&amp;$A47,DIOKey,0),MATCH(AM$39,DIOSec,0))</f>
        <v>0.08717540902689191</v>
      </c>
      <c r="AN47" s="60">
        <f>INDEX(DIOVal,MATCH(LOWER(CtryCode)&amp;"."&amp;$A47,DIOKey,0),MATCH(AN$39,DIOSec,0))</f>
        <v>0.004294992604141202</v>
      </c>
      <c r="AO47" s="60">
        <f>INDEX(DIOVal,MATCH(LOWER(CtryCode)&amp;"."&amp;$A47,DIOKey,0),MATCH(AO$39,DIOSec,0))</f>
        <v>0.02201606043283395</v>
      </c>
      <c r="AP47" s="60">
        <f>INDEX(DIOVal,MATCH(LOWER(CtryCode)&amp;"."&amp;$A47,DIOKey,0),MATCH(AP$39,DIOSec,0))</f>
        <v>0.01940156387429923</v>
      </c>
      <c r="AQ47" s="60">
        <f>INDEX(DIOVal,MATCH(LOWER(CtryCode)&amp;"."&amp;$A47,DIOKey,0),MATCH(AQ$39,DIOSec,0))</f>
        <v>0.02786803139605073</v>
      </c>
      <c r="AR47" s="60">
        <f>INDEX(DIOVal,MATCH(LOWER(CtryCode)&amp;"."&amp;$A47,DIOKey,0),MATCH(AR$39,DIOSec,0))</f>
        <v>0.1761043561626366</v>
      </c>
      <c r="AS47" s="60">
        <f>INDEX(DIOVal,MATCH(LOWER(CtryCode)&amp;"."&amp;$A47,DIOKey,0),MATCH(AS$39,DIOSec,0))</f>
        <v>0.1529204233695721</v>
      </c>
      <c r="AT47" s="60">
        <f>INDEX(DIOVal,MATCH(LOWER(CtryCode)&amp;"."&amp;$A47,DIOKey,0),MATCH(AT$39,DIOSec,0))</f>
        <v>0.9083966554785544</v>
      </c>
      <c r="AU47" s="60">
        <f>INDEX(DIOVal,MATCH(LOWER(CtryCode)&amp;"."&amp;$A47,DIOKey,0),MATCH(AU$39,DIOSec,0))</f>
        <v>0.02793892079488201</v>
      </c>
      <c r="AV47" s="60">
        <f>INDEX(DIOVal,MATCH(LOWER(CtryCode)&amp;"."&amp;$A47,DIOKey,0),MATCH(AV$39,DIOSec,0))</f>
        <v>0.02408325225814711</v>
      </c>
      <c r="AW47" s="60">
        <f>INDEX(DIOVal,MATCH(LOWER(CtryCode)&amp;"."&amp;$A47,DIOKey,0),MATCH(AW$39,DIOSec,0))</f>
        <v>0.07281895681579398</v>
      </c>
      <c r="AX47" s="60">
        <f>INDEX(DIOVal,MATCH(LOWER(CtryCode)&amp;"."&amp;$A47,DIOKey,0),MATCH(AX$39,DIOSec,0))</f>
        <v>0.04672633035952233</v>
      </c>
      <c r="AY47" s="60">
        <f>INDEX(DIOVal,MATCH(LOWER(CtryCode)&amp;"."&amp;$A47,DIOKey,0),MATCH(AY$39,DIOSec,0))</f>
        <v>0.02701296060603589</v>
      </c>
      <c r="AZ47" s="60">
        <f>INDEX(DIOVal,MATCH(LOWER(CtryCode)&amp;"."&amp;$A47,DIOKey,0),MATCH(AZ$39,DIOSec,0))</f>
        <v>0.01614614449906178</v>
      </c>
      <c r="BA47" s="60">
        <f>INDEX(DIOVal,MATCH(LOWER(CtryCode)&amp;"."&amp;$A47,DIOKey,0),MATCH(BA$39,DIOSec,0))</f>
        <v>0.03811563960189785</v>
      </c>
      <c r="BB47" s="60">
        <f>INDEX(DIOVal,MATCH(LOWER(CtryCode)&amp;"."&amp;$A47,DIOKey,0),MATCH(BB$39,DIOSec,0))</f>
        <v>0.006927121403067594</v>
      </c>
      <c r="BC47" s="60">
        <f>INDEX(DIOVal,MATCH(LOWER(CtryCode)&amp;"."&amp;$A47,DIOKey,0),MATCH(BC$39,DIOSec,0))</f>
        <v>0.03975604852740468</v>
      </c>
      <c r="BD47" s="60">
        <f>INDEX(DIOVal,MATCH(LOWER(CtryCode)&amp;"."&amp;$A47,DIOKey,0),MATCH(BD$39,DIOSec,0))</f>
        <v>0.02620387608408191</v>
      </c>
      <c r="BE47" s="60">
        <f>INDEX(DIOVal,MATCH(LOWER(CtryCode)&amp;"."&amp;$A47,DIOKey,0),MATCH(BE$39,DIOSec,0))</f>
        <v>0.01540371277490718</v>
      </c>
      <c r="BF47" s="60">
        <f>INDEX(DIOVal,MATCH(LOWER(CtryCode)&amp;"."&amp;$A47,DIOKey,0),MATCH(BF$39,DIOSec,0))</f>
        <v>0.0212017269396388</v>
      </c>
      <c r="BG47" s="60">
        <f>INDEX(DIOVal,MATCH(LOWER(CtryCode)&amp;"."&amp;$A47,DIOKey,0),MATCH(BG$39,DIOSec,0))</f>
        <v>0.02120230361222654</v>
      </c>
      <c r="BH47" s="60">
        <f>INDEX(DIOVal,MATCH(LOWER(CtryCode)&amp;"."&amp;$A47,DIOKey,0),MATCH(BH$39,DIOSec,0))</f>
        <v>0.01957194383818571</v>
      </c>
      <c r="BI47" s="60">
        <f>INDEX(DIOVal,MATCH(LOWER(CtryCode)&amp;"."&amp;$A47,DIOKey,0),MATCH(BI$39,DIOSec,0))</f>
        <v>0.01667470821742641</v>
      </c>
      <c r="BJ47" s="60">
        <f>INDEX(DIOVal,MATCH(LOWER(CtryCode)&amp;"."&amp;$A47,DIOKey,0),MATCH(BJ$39,DIOSec,0))</f>
        <v>0.03936502093765794</v>
      </c>
      <c r="BK47" s="60">
        <f>INDEX(DIOVal,MATCH(LOWER(CtryCode)&amp;"."&amp;$A47,DIOKey,0),MATCH(BK$39,DIOSec,0))</f>
        <v>0.05282203895122881</v>
      </c>
      <c r="BL47" s="60">
        <f>INDEX(DIOVal,MATCH(LOWER(CtryCode)&amp;"."&amp;$A47,DIOKey,0),MATCH(BL$39,DIOSec,0))</f>
        <v>0.1803318654740079</v>
      </c>
      <c r="BM47" s="60">
        <f>INDEX(DIOVal,MATCH(LOWER(CtryCode)&amp;"."&amp;$A47,DIOKey,0),MATCH(BM$39,DIOSec,0))</f>
        <v>0.04021774719837681</v>
      </c>
    </row>
    <row r="48">
      <c r="A48" s="3" t="inlineStr">
        <is>
          <t>p_c.leontiefs</t>
        </is>
      </c>
      <c r="B48" s="60">
        <f>INDEX(DIOVal,MATCH(LOWER(CtryCode)&amp;"."&amp;$A48,DIOKey,0),MATCH(B$39,DIOSec,0))</f>
        <v>0.01512399801412685</v>
      </c>
      <c r="C48" s="60">
        <f>INDEX(DIOVal,MATCH(LOWER(CtryCode)&amp;"."&amp;$A48,DIOKey,0),MATCH(C$39,DIOSec,0))</f>
        <v>0.3061035669607718</v>
      </c>
      <c r="D48" s="60">
        <f>INDEX(DIOVal,MATCH(LOWER(CtryCode)&amp;"."&amp;$A48,DIOKey,0),MATCH(D$39,DIOSec,0))</f>
        <v>0.01691144417092878</v>
      </c>
      <c r="E48" s="60">
        <f>INDEX(DIOVal,MATCH(LOWER(CtryCode)&amp;"."&amp;$A48,DIOKey,0),MATCH(E$39,DIOSec,0))</f>
        <v>0.03878981176705611</v>
      </c>
      <c r="F48" s="60">
        <f>INDEX(DIOVal,MATCH(LOWER(CtryCode)&amp;"."&amp;$A48,DIOKey,0),MATCH(F$39,DIOSec,0))</f>
        <v>0.04687706628337879</v>
      </c>
      <c r="G48" s="60">
        <f>INDEX(DIOVal,MATCH(LOWER(CtryCode)&amp;"."&amp;$A48,DIOKey,0),MATCH(G$39,DIOSec,0))</f>
        <v>0.1952503023840406</v>
      </c>
      <c r="H48" s="60">
        <f>INDEX(DIOVal,MATCH(LOWER(CtryCode)&amp;"."&amp;$A48,DIOKey,0),MATCH(H$39,DIOSec,0))</f>
        <v>0.01133848843141551</v>
      </c>
      <c r="I48" s="60">
        <f>INDEX(DIOVal,MATCH(LOWER(CtryCode)&amp;"."&amp;$A48,DIOKey,0),MATCH(I$39,DIOSec,0))</f>
        <v>0.008911924158080247</v>
      </c>
      <c r="J48" s="60">
        <f>INDEX(DIOVal,MATCH(LOWER(CtryCode)&amp;"."&amp;$A48,DIOKey,0),MATCH(J$39,DIOSec,0))</f>
        <v>0.05358302002681031</v>
      </c>
      <c r="K48" s="60">
        <f>INDEX(DIOVal,MATCH(LOWER(CtryCode)&amp;"."&amp;$A48,DIOKey,0),MATCH(K$39,DIOSec,0))</f>
        <v>0.05561450707198071</v>
      </c>
      <c r="L48" s="60">
        <f>INDEX(DIOVal,MATCH(LOWER(CtryCode)&amp;"."&amp;$A48,DIOKey,0),MATCH(L$39,DIOSec,0))</f>
        <v>0.03742625951148524</v>
      </c>
      <c r="M48" s="60">
        <f>INDEX(DIOVal,MATCH(LOWER(CtryCode)&amp;"."&amp;$A48,DIOKey,0),MATCH(M$39,DIOSec,0))</f>
        <v>0.00361331730002384</v>
      </c>
      <c r="N48" s="60">
        <f>INDEX(DIOVal,MATCH(LOWER(CtryCode)&amp;"."&amp;$A48,DIOKey,0),MATCH(N$39,DIOSec,0))</f>
        <v>0.02266179230308214</v>
      </c>
      <c r="O48" s="60">
        <f>INDEX(DIOVal,MATCH(LOWER(CtryCode)&amp;"."&amp;$A48,DIOKey,0),MATCH(O$39,DIOSec,0))</f>
        <v>0.05742327147226952</v>
      </c>
      <c r="P48" s="60">
        <f>INDEX(DIOVal,MATCH(LOWER(CtryCode)&amp;"."&amp;$A48,DIOKey,0),MATCH(P$39,DIOSec,0))</f>
        <v>0.04503134039392521</v>
      </c>
      <c r="Q48" s="60">
        <f>INDEX(DIOVal,MATCH(LOWER(CtryCode)&amp;"."&amp;$A48,DIOKey,0),MATCH(Q$39,DIOSec,0))</f>
        <v>0.5768674452079603</v>
      </c>
      <c r="R48" s="60">
        <f>INDEX(DIOVal,MATCH(LOWER(CtryCode)&amp;"."&amp;$A48,DIOKey,0),MATCH(R$39,DIOSec,0))</f>
        <v>0.07999526509723158</v>
      </c>
      <c r="S48" s="60">
        <f>INDEX(DIOVal,MATCH(LOWER(CtryCode)&amp;"."&amp;$A48,DIOKey,0),MATCH(S$39,DIOSec,0))</f>
        <v>0.05979155030607706</v>
      </c>
      <c r="T48" s="60">
        <f>INDEX(DIOVal,MATCH(LOWER(CtryCode)&amp;"."&amp;$A48,DIOKey,0),MATCH(T$39,DIOSec,0))</f>
        <v>0.02816188190001883</v>
      </c>
      <c r="U48" s="60">
        <f>INDEX(DIOVal,MATCH(LOWER(CtryCode)&amp;"."&amp;$A48,DIOKey,0),MATCH(U$39,DIOSec,0))</f>
        <v>0.0432347247372389</v>
      </c>
      <c r="V48" s="60">
        <f>INDEX(DIOVal,MATCH(LOWER(CtryCode)&amp;"."&amp;$A48,DIOKey,0),MATCH(V$39,DIOSec,0))</f>
        <v>0.02995023811048382</v>
      </c>
      <c r="W48" s="60">
        <f>INDEX(DIOVal,MATCH(LOWER(CtryCode)&amp;"."&amp;$A48,DIOKey,0),MATCH(W$39,DIOSec,0))</f>
        <v>0.1347684946853535</v>
      </c>
      <c r="X48" s="60">
        <f>INDEX(DIOVal,MATCH(LOWER(CtryCode)&amp;"."&amp;$A48,DIOKey,0),MATCH(X$39,DIOSec,0))</f>
        <v>0.01314960576230055</v>
      </c>
      <c r="Y48" s="60">
        <f>INDEX(DIOVal,MATCH(LOWER(CtryCode)&amp;"."&amp;$A48,DIOKey,0),MATCH(Y$39,DIOSec,0))</f>
        <v>0.03621951933008721</v>
      </c>
      <c r="Z48" s="60">
        <f>INDEX(DIOVal,MATCH(LOWER(CtryCode)&amp;"."&amp;$A48,DIOKey,0),MATCH(Z$39,DIOSec,0))</f>
        <v>0.05249452934714824</v>
      </c>
      <c r="AA48" s="60">
        <f>INDEX(DIOVal,MATCH(LOWER(CtryCode)&amp;"."&amp;$A48,DIOKey,0),MATCH(AA$39,DIOSec,0))</f>
        <v>0.01693299605119284</v>
      </c>
      <c r="AB48" s="60">
        <f>INDEX(DIOVal,MATCH(LOWER(CtryCode)&amp;"."&amp;$A48,DIOKey,0),MATCH(AB$39,DIOSec,0))</f>
        <v>0.04985245963982825</v>
      </c>
      <c r="AC48" s="60">
        <f>INDEX(DIOVal,MATCH(LOWER(CtryCode)&amp;"."&amp;$A48,DIOKey,0),MATCH(AC$39,DIOSec,0))</f>
        <v>0.1028136915194218</v>
      </c>
      <c r="AD48" s="60">
        <f>INDEX(DIOVal,MATCH(LOWER(CtryCode)&amp;"."&amp;$A48,DIOKey,0),MATCH(AD$39,DIOSec,0))</f>
        <v>0.04631279470613656</v>
      </c>
      <c r="AE48" s="60">
        <f>INDEX(DIOVal,MATCH(LOWER(CtryCode)&amp;"."&amp;$A48,DIOKey,0),MATCH(AE$39,DIOSec,0))</f>
        <v>0.05840577646027158</v>
      </c>
      <c r="AF48" s="60">
        <f>INDEX(DIOVal,MATCH(LOWER(CtryCode)&amp;"."&amp;$A48,DIOKey,0),MATCH(AF$39,DIOSec,0))</f>
        <v>0.04054555943888968</v>
      </c>
      <c r="AG48" s="60">
        <f>INDEX(DIOVal,MATCH(LOWER(CtryCode)&amp;"."&amp;$A48,DIOKey,0),MATCH(AG$39,DIOSec,0))</f>
        <v>0.02078786516581139</v>
      </c>
      <c r="AH48" s="60">
        <f>INDEX(DIOVal,MATCH(LOWER(CtryCode)&amp;"."&amp;$A48,DIOKey,0),MATCH(AH$39,DIOSec,0))</f>
        <v>0.01475122109149793</v>
      </c>
      <c r="AI48" s="60">
        <f>INDEX(DIOVal,MATCH(LOWER(CtryCode)&amp;"."&amp;$A48,DIOKey,0),MATCH(AI$39,DIOSec,0))</f>
        <v>0.05178204668853109</v>
      </c>
      <c r="AJ48" s="60">
        <f>INDEX(DIOVal,MATCH(LOWER(CtryCode)&amp;"."&amp;$A48,DIOKey,0),MATCH(AJ$39,DIOSec,0))</f>
        <v>0.009892094562737664</v>
      </c>
      <c r="AK48" s="60">
        <f>INDEX(DIOVal,MATCH(LOWER(CtryCode)&amp;"."&amp;$A48,DIOKey,0),MATCH(AK$39,DIOSec,0))</f>
        <v>0.0124045075813004</v>
      </c>
      <c r="AL48" s="60">
        <f>INDEX(DIOVal,MATCH(LOWER(CtryCode)&amp;"."&amp;$A48,DIOKey,0),MATCH(AL$39,DIOSec,0))</f>
        <v>0.057454005629827</v>
      </c>
      <c r="AM48" s="60">
        <f>INDEX(DIOVal,MATCH(LOWER(CtryCode)&amp;"."&amp;$A48,DIOKey,0),MATCH(AM$39,DIOSec,0))</f>
        <v>0.1379570750461765</v>
      </c>
      <c r="AN48" s="60">
        <f>INDEX(DIOVal,MATCH(LOWER(CtryCode)&amp;"."&amp;$A48,DIOKey,0),MATCH(AN$39,DIOSec,0))</f>
        <v>0.005863477459335114</v>
      </c>
      <c r="AO48" s="60">
        <f>INDEX(DIOVal,MATCH(LOWER(CtryCode)&amp;"."&amp;$A48,DIOKey,0),MATCH(AO$39,DIOSec,0))</f>
        <v>0.03024333780789112</v>
      </c>
      <c r="AP48" s="60">
        <f>INDEX(DIOVal,MATCH(LOWER(CtryCode)&amp;"."&amp;$A48,DIOKey,0),MATCH(AP$39,DIOSec,0))</f>
        <v>0.02978437347371211</v>
      </c>
      <c r="AQ48" s="60">
        <f>INDEX(DIOVal,MATCH(LOWER(CtryCode)&amp;"."&amp;$A48,DIOKey,0),MATCH(AQ$39,DIOSec,0))</f>
        <v>0.04475743887408047</v>
      </c>
      <c r="AR48" s="60">
        <f>INDEX(DIOVal,MATCH(LOWER(CtryCode)&amp;"."&amp;$A48,DIOKey,0),MATCH(AR$39,DIOSec,0))</f>
        <v>0.2286275348470731</v>
      </c>
      <c r="AS48" s="60">
        <f>INDEX(DIOVal,MATCH(LOWER(CtryCode)&amp;"."&amp;$A48,DIOKey,0),MATCH(AS$39,DIOSec,0))</f>
        <v>0.1998992426065419</v>
      </c>
      <c r="AT48" s="60">
        <f>INDEX(DIOVal,MATCH(LOWER(CtryCode)&amp;"."&amp;$A48,DIOKey,0),MATCH(AT$39,DIOSec,0))</f>
        <v>1.04570745735351</v>
      </c>
      <c r="AU48" s="60">
        <f>INDEX(DIOVal,MATCH(LOWER(CtryCode)&amp;"."&amp;$A48,DIOKey,0),MATCH(AU$39,DIOSec,0))</f>
        <v>0.03981192648479416</v>
      </c>
      <c r="AV48" s="60">
        <f>INDEX(DIOVal,MATCH(LOWER(CtryCode)&amp;"."&amp;$A48,DIOKey,0),MATCH(AV$39,DIOSec,0))</f>
        <v>0.03447190664686378</v>
      </c>
      <c r="AW48" s="60">
        <f>INDEX(DIOVal,MATCH(LOWER(CtryCode)&amp;"."&amp;$A48,DIOKey,0),MATCH(AW$39,DIOSec,0))</f>
        <v>0.1021753933731896</v>
      </c>
      <c r="AX48" s="60">
        <f>INDEX(DIOVal,MATCH(LOWER(CtryCode)&amp;"."&amp;$A48,DIOKey,0),MATCH(AX$39,DIOSec,0))</f>
        <v>0.06916428069967563</v>
      </c>
      <c r="AY48" s="60">
        <f>INDEX(DIOVal,MATCH(LOWER(CtryCode)&amp;"."&amp;$A48,DIOKey,0),MATCH(AY$39,DIOSec,0))</f>
        <v>0.03899337567254526</v>
      </c>
      <c r="AZ48" s="60">
        <f>INDEX(DIOVal,MATCH(LOWER(CtryCode)&amp;"."&amp;$A48,DIOKey,0),MATCH(AZ$39,DIOSec,0))</f>
        <v>0.02383200425787302</v>
      </c>
      <c r="BA48" s="60">
        <f>INDEX(DIOVal,MATCH(LOWER(CtryCode)&amp;"."&amp;$A48,DIOKey,0),MATCH(BA$39,DIOSec,0))</f>
        <v>0.05894958009016666</v>
      </c>
      <c r="BB48" s="60">
        <f>INDEX(DIOVal,MATCH(LOWER(CtryCode)&amp;"."&amp;$A48,DIOKey,0),MATCH(BB$39,DIOSec,0))</f>
        <v>0.009935272556762572</v>
      </c>
      <c r="BC48" s="60">
        <f>INDEX(DIOVal,MATCH(LOWER(CtryCode)&amp;"."&amp;$A48,DIOKey,0),MATCH(BC$39,DIOSec,0))</f>
        <v>0.05707643154694231</v>
      </c>
      <c r="BD48" s="60">
        <f>INDEX(DIOVal,MATCH(LOWER(CtryCode)&amp;"."&amp;$A48,DIOKey,0),MATCH(BD$39,DIOSec,0))</f>
        <v>0.0366340887824334</v>
      </c>
      <c r="BE48" s="60">
        <f>INDEX(DIOVal,MATCH(LOWER(CtryCode)&amp;"."&amp;$A48,DIOKey,0),MATCH(BE$39,DIOSec,0))</f>
        <v>0.0225918166522188</v>
      </c>
      <c r="BF48" s="60">
        <f>INDEX(DIOVal,MATCH(LOWER(CtryCode)&amp;"."&amp;$A48,DIOKey,0),MATCH(BF$39,DIOSec,0))</f>
        <v>0.03040498345866758</v>
      </c>
      <c r="BG48" s="60">
        <f>INDEX(DIOVal,MATCH(LOWER(CtryCode)&amp;"."&amp;$A48,DIOKey,0),MATCH(BG$39,DIOSec,0))</f>
        <v>0.02893726759865048</v>
      </c>
      <c r="BH48" s="60">
        <f>INDEX(DIOVal,MATCH(LOWER(CtryCode)&amp;"."&amp;$A48,DIOKey,0),MATCH(BH$39,DIOSec,0))</f>
        <v>0.0292588495934465</v>
      </c>
      <c r="BI48" s="60">
        <f>INDEX(DIOVal,MATCH(LOWER(CtryCode)&amp;"."&amp;$A48,DIOKey,0),MATCH(BI$39,DIOSec,0))</f>
        <v>0.0251794029356979</v>
      </c>
      <c r="BJ48" s="60">
        <f>INDEX(DIOVal,MATCH(LOWER(CtryCode)&amp;"."&amp;$A48,DIOKey,0),MATCH(BJ$39,DIOSec,0))</f>
        <v>0.05417118432158361</v>
      </c>
      <c r="BK48" s="60">
        <f>INDEX(DIOVal,MATCH(LOWER(CtryCode)&amp;"."&amp;$A48,DIOKey,0),MATCH(BK$39,DIOSec,0))</f>
        <v>0.07352393742541173</v>
      </c>
      <c r="BL48" s="60">
        <f>INDEX(DIOVal,MATCH(LOWER(CtryCode)&amp;"."&amp;$A48,DIOKey,0),MATCH(BL$39,DIOSec,0))</f>
        <v>0.2668171205415965</v>
      </c>
      <c r="BM48" s="60">
        <f>INDEX(DIOVal,MATCH(LOWER(CtryCode)&amp;"."&amp;$A48,DIOKey,0),MATCH(BM$39,DIOSec,0))</f>
        <v>0.05718286000313826</v>
      </c>
    </row>
    <row r="49">
      <c r="A49" s="3" t="inlineStr">
        <is>
          <t>output</t>
        </is>
      </c>
      <c r="B49" s="60">
        <f>INDEX(DIOVal,MATCH(LOWER(CtryCode)&amp;"."&amp;$A49,DIOKey,0),MATCH(B$39,DIOSec,0))</f>
        <v>11251.68101768571</v>
      </c>
      <c r="C49" s="60">
        <f>INDEX(DIOVal,MATCH(LOWER(CtryCode)&amp;"."&amp;$A49,DIOKey,0),MATCH(C$39,DIOSec,0))</f>
        <v>3638.647783320249</v>
      </c>
      <c r="D49" s="60">
        <f>INDEX(DIOVal,MATCH(LOWER(CtryCode)&amp;"."&amp;$A49,DIOKey,0),MATCH(D$39,DIOSec,0))</f>
        <v>12265.31606745908</v>
      </c>
      <c r="E49" s="60">
        <f>INDEX(DIOVal,MATCH(LOWER(CtryCode)&amp;"."&amp;$A49,DIOKey,0),MATCH(E$39,DIOSec,0))</f>
        <v>2998.729869699881</v>
      </c>
      <c r="F49" s="60">
        <f>INDEX(DIOVal,MATCH(LOWER(CtryCode)&amp;"."&amp;$A49,DIOKey,0),MATCH(F$39,DIOSec,0))</f>
        <v>2622.18517417264</v>
      </c>
      <c r="G49" s="60">
        <f>INDEX(DIOVal,MATCH(LOWER(CtryCode)&amp;"."&amp;$A49,DIOKey,0),MATCH(G$39,DIOSec,0))</f>
        <v>11384.10001343628</v>
      </c>
      <c r="H49" s="60">
        <f>INDEX(DIOVal,MATCH(LOWER(CtryCode)&amp;"."&amp;$A49,DIOKey,0),MATCH(H$39,DIOSec,0))</f>
        <v>26373.82356256246</v>
      </c>
      <c r="I49" s="60">
        <f>INDEX(DIOVal,MATCH(LOWER(CtryCode)&amp;"."&amp;$A49,DIOKey,0),MATCH(I$39,DIOSec,0))</f>
        <v>3204.923644068971</v>
      </c>
      <c r="J49" s="60">
        <f>INDEX(DIOVal,MATCH(LOWER(CtryCode)&amp;"."&amp;$A49,DIOKey,0),MATCH(J$39,DIOSec,0))</f>
        <v>31827.38148438366</v>
      </c>
      <c r="K49" s="60">
        <f>INDEX(DIOVal,MATCH(LOWER(CtryCode)&amp;"."&amp;$A49,DIOKey,0),MATCH(K$39,DIOSec,0))</f>
        <v>0.3586108844028645</v>
      </c>
      <c r="L49" s="60">
        <f>INDEX(DIOVal,MATCH(LOWER(CtryCode)&amp;"."&amp;$A49,DIOKey,0),MATCH(L$39,DIOSec,0))</f>
        <v>1540.576071570031</v>
      </c>
      <c r="M49" s="60">
        <f>INDEX(DIOVal,MATCH(LOWER(CtryCode)&amp;"."&amp;$A49,DIOKey,0),MATCH(M$39,DIOSec,0))</f>
        <v>15173.00655898254</v>
      </c>
      <c r="N49" s="60">
        <f>INDEX(DIOVal,MATCH(LOWER(CtryCode)&amp;"."&amp;$A49,DIOKey,0),MATCH(N$39,DIOSec,0))</f>
        <v>13904.61364160128</v>
      </c>
      <c r="O49" s="60">
        <f>INDEX(DIOVal,MATCH(LOWER(CtryCode)&amp;"."&amp;$A49,DIOKey,0),MATCH(O$39,DIOSec,0))</f>
        <v>1736.855878903702</v>
      </c>
      <c r="P49" s="60">
        <f>INDEX(DIOVal,MATCH(LOWER(CtryCode)&amp;"."&amp;$A49,DIOKey,0),MATCH(P$39,DIOSec,0))</f>
        <v>7156.388567774538</v>
      </c>
      <c r="Q49" s="60">
        <f>INDEX(DIOVal,MATCH(LOWER(CtryCode)&amp;"."&amp;$A49,DIOKey,0),MATCH(Q$39,DIOSec,0))</f>
        <v>10759.24191777595</v>
      </c>
      <c r="R49" s="60">
        <f>INDEX(DIOVal,MATCH(LOWER(CtryCode)&amp;"."&amp;$A49,DIOKey,0),MATCH(R$39,DIOSec,0))</f>
        <v>7677.827517271953</v>
      </c>
      <c r="S49" s="60">
        <f>INDEX(DIOVal,MATCH(LOWER(CtryCode)&amp;"."&amp;$A49,DIOKey,0),MATCH(S$39,DIOSec,0))</f>
        <v>7.416085752545581</v>
      </c>
      <c r="T49" s="60">
        <f>INDEX(DIOVal,MATCH(LOWER(CtryCode)&amp;"."&amp;$A49,DIOKey,0),MATCH(T$39,DIOSec,0))</f>
        <v>4995.682056827297</v>
      </c>
      <c r="U49" s="60">
        <f>INDEX(DIOVal,MATCH(LOWER(CtryCode)&amp;"."&amp;$A49,DIOKey,0),MATCH(U$39,DIOSec,0))</f>
        <v>5749.541580269509</v>
      </c>
      <c r="V49" s="60">
        <f>INDEX(DIOVal,MATCH(LOWER(CtryCode)&amp;"."&amp;$A49,DIOKey,0),MATCH(V$39,DIOSec,0))</f>
        <v>23019.82710972295</v>
      </c>
      <c r="W49" s="60">
        <f>INDEX(DIOVal,MATCH(LOWER(CtryCode)&amp;"."&amp;$A49,DIOKey,0),MATCH(W$39,DIOSec,0))</f>
        <v>3363.16535338051</v>
      </c>
      <c r="X49" s="60">
        <f>INDEX(DIOVal,MATCH(LOWER(CtryCode)&amp;"."&amp;$A49,DIOKey,0),MATCH(X$39,DIOSec,0))</f>
        <v>6044.193560665437</v>
      </c>
      <c r="Y49" s="60">
        <f>INDEX(DIOVal,MATCH(LOWER(CtryCode)&amp;"."&amp;$A49,DIOKey,0),MATCH(Y$39,DIOSec,0))</f>
        <v>1452.914622381694</v>
      </c>
      <c r="Z49" s="60">
        <f>INDEX(DIOVal,MATCH(LOWER(CtryCode)&amp;"."&amp;$A49,DIOKey,0),MATCH(Z$39,DIOSec,0))</f>
        <v>5670.504154767611</v>
      </c>
      <c r="AA49" s="60">
        <f>INDEX(DIOVal,MATCH(LOWER(CtryCode)&amp;"."&amp;$A49,DIOKey,0),MATCH(AA$39,DIOSec,0))</f>
        <v>8224.2489545944</v>
      </c>
      <c r="AB49" s="60">
        <f>INDEX(DIOVal,MATCH(LOWER(CtryCode)&amp;"."&amp;$A49,DIOKey,0),MATCH(AB$39,DIOSec,0))</f>
        <v>6465.030017211342</v>
      </c>
      <c r="AC49" s="60">
        <f>INDEX(DIOVal,MATCH(LOWER(CtryCode)&amp;"."&amp;$A49,DIOKey,0),MATCH(AC$39,DIOSec,0))</f>
        <v>5802.059926658519</v>
      </c>
      <c r="AD49" s="60">
        <f>INDEX(DIOVal,MATCH(LOWER(CtryCode)&amp;"."&amp;$A49,DIOKey,0),MATCH(AD$39,DIOSec,0))</f>
        <v>4854.862266876281</v>
      </c>
      <c r="AE49" s="60">
        <f>INDEX(DIOVal,MATCH(LOWER(CtryCode)&amp;"."&amp;$A49,DIOKey,0),MATCH(AE$39,DIOSec,0))</f>
        <v>12465.5011882891</v>
      </c>
      <c r="AF49" s="60">
        <f>INDEX(DIOVal,MATCH(LOWER(CtryCode)&amp;"."&amp;$A49,DIOKey,0),MATCH(AF$39,DIOSec,0))</f>
        <v>1546.234939710219</v>
      </c>
      <c r="AG49" s="60">
        <f>INDEX(DIOVal,MATCH(LOWER(CtryCode)&amp;"."&amp;$A49,DIOKey,0),MATCH(AG$39,DIOSec,0))</f>
        <v>10184.88907237095</v>
      </c>
      <c r="AH49" s="60">
        <f>INDEX(DIOVal,MATCH(LOWER(CtryCode)&amp;"."&amp;$A49,DIOKey,0),MATCH(AH$39,DIOSec,0))</f>
        <v>407.7838197636175</v>
      </c>
      <c r="AI49" s="60">
        <f>INDEX(DIOVal,MATCH(LOWER(CtryCode)&amp;"."&amp;$A49,DIOKey,0),MATCH(AI$39,DIOSec,0))</f>
        <v>28583.22182427202</v>
      </c>
      <c r="AJ49" s="60">
        <f>INDEX(DIOVal,MATCH(LOWER(CtryCode)&amp;"."&amp;$A49,DIOKey,0),MATCH(AJ$39,DIOSec,0))</f>
        <v>11905.9982250425</v>
      </c>
      <c r="AK49" s="60">
        <f>INDEX(DIOVal,MATCH(LOWER(CtryCode)&amp;"."&amp;$A49,DIOKey,0),MATCH(AK$39,DIOSec,0))</f>
        <v>18104.19371069481</v>
      </c>
      <c r="AL49" s="60">
        <f>INDEX(DIOVal,MATCH(LOWER(CtryCode)&amp;"."&amp;$A49,DIOKey,0),MATCH(AL$39,DIOSec,0))</f>
        <v>689.5967913363048</v>
      </c>
      <c r="AM49" s="60">
        <f>INDEX(DIOVal,MATCH(LOWER(CtryCode)&amp;"."&amp;$A49,DIOKey,0),MATCH(AM$39,DIOSec,0))</f>
        <v>1999.513132236743</v>
      </c>
      <c r="AN49" s="60">
        <f>INDEX(DIOVal,MATCH(LOWER(CtryCode)&amp;"."&amp;$A49,DIOKey,0),MATCH(AN$39,DIOSec,0))</f>
        <v>1581.110020893049</v>
      </c>
      <c r="AO49" s="60">
        <f>INDEX(DIOVal,MATCH(LOWER(CtryCode)&amp;"."&amp;$A49,DIOKey,0),MATCH(AO$39,DIOSec,0))</f>
        <v>3310.293411676508</v>
      </c>
      <c r="AP49" s="60">
        <f>INDEX(DIOVal,MATCH(LOWER(CtryCode)&amp;"."&amp;$A49,DIOKey,0),MATCH(AP$39,DIOSec,0))</f>
        <v>18195.87830626978</v>
      </c>
      <c r="AQ49" s="60">
        <f>INDEX(DIOVal,MATCH(LOWER(CtryCode)&amp;"."&amp;$A49,DIOKey,0),MATCH(AQ$39,DIOSec,0))</f>
        <v>1696.299902277059</v>
      </c>
      <c r="AR49" s="60">
        <f>INDEX(DIOVal,MATCH(LOWER(CtryCode)&amp;"."&amp;$A49,DIOKey,0),MATCH(AR$39,DIOSec,0))</f>
        <v>22798.54360989081</v>
      </c>
      <c r="AS49" s="60">
        <f>INDEX(DIOVal,MATCH(LOWER(CtryCode)&amp;"."&amp;$A49,DIOKey,0),MATCH(AS$39,DIOSec,0))</f>
        <v>1202.800638418359</v>
      </c>
      <c r="AT49" s="60">
        <f>INDEX(DIOVal,MATCH(LOWER(CtryCode)&amp;"."&amp;$A49,DIOKey,0),MATCH(AT$39,DIOSec,0))</f>
        <v>15290.73568798998</v>
      </c>
      <c r="AU49" s="60">
        <f>INDEX(DIOVal,MATCH(LOWER(CtryCode)&amp;"."&amp;$A49,DIOKey,0),MATCH(AU$39,DIOSec,0))</f>
        <v>4727.420671543173</v>
      </c>
      <c r="AV49" s="60">
        <f>INDEX(DIOVal,MATCH(LOWER(CtryCode)&amp;"."&amp;$A49,DIOKey,0),MATCH(AV$39,DIOSec,0))</f>
        <v>6461.814523111291</v>
      </c>
      <c r="AW49" s="60">
        <f>INDEX(DIOVal,MATCH(LOWER(CtryCode)&amp;"."&amp;$A49,DIOKey,0),MATCH(AW$39,DIOSec,0))</f>
        <v>3961.067908892622</v>
      </c>
      <c r="AX49" s="60">
        <f>INDEX(DIOVal,MATCH(LOWER(CtryCode)&amp;"."&amp;$A49,DIOKey,0),MATCH(AX$39,DIOSec,0))</f>
        <v>3318.323954120063</v>
      </c>
      <c r="AY49" s="60">
        <f>INDEX(DIOVal,MATCH(LOWER(CtryCode)&amp;"."&amp;$A49,DIOKey,0),MATCH(AY$39,DIOSec,0))</f>
        <v>1838.401718374173</v>
      </c>
      <c r="AZ49" s="60">
        <f>INDEX(DIOVal,MATCH(LOWER(CtryCode)&amp;"."&amp;$A49,DIOKey,0),MATCH(AZ$39,DIOSec,0))</f>
        <v>14424.38775146996</v>
      </c>
      <c r="BA49" s="60">
        <f>INDEX(DIOVal,MATCH(LOWER(CtryCode)&amp;"."&amp;$A49,DIOKey,0),MATCH(BA$39,DIOSec,0))</f>
        <v>3505.456237351073</v>
      </c>
      <c r="BB49" s="60">
        <f>INDEX(DIOVal,MATCH(LOWER(CtryCode)&amp;"."&amp;$A49,DIOKey,0),MATCH(BB$39,DIOSec,0))</f>
        <v>4463.302583550999</v>
      </c>
      <c r="BC49" s="60">
        <f>INDEX(DIOVal,MATCH(LOWER(CtryCode)&amp;"."&amp;$A49,DIOKey,0),MATCH(BC$39,DIOSec,0))</f>
        <v>2135.361527779695</v>
      </c>
      <c r="BD49" s="60">
        <f>INDEX(DIOVal,MATCH(LOWER(CtryCode)&amp;"."&amp;$A49,DIOKey,0),MATCH(BD$39,DIOSec,0))</f>
        <v>24709.35585397993</v>
      </c>
      <c r="BE49" s="60">
        <f>INDEX(DIOVal,MATCH(LOWER(CtryCode)&amp;"."&amp;$A49,DIOKey,0),MATCH(BE$39,DIOSec,0))</f>
        <v>26943.66388223795</v>
      </c>
      <c r="BF49" s="60">
        <f>INDEX(DIOVal,MATCH(LOWER(CtryCode)&amp;"."&amp;$A49,DIOKey,0),MATCH(BF$39,DIOSec,0))</f>
        <v>19834.28676003992</v>
      </c>
      <c r="BG49" s="60">
        <f>INDEX(DIOVal,MATCH(LOWER(CtryCode)&amp;"."&amp;$A49,DIOKey,0),MATCH(BG$39,DIOSec,0))</f>
        <v>419.9716206852342</v>
      </c>
      <c r="BH49" s="60">
        <f>INDEX(DIOVal,MATCH(LOWER(CtryCode)&amp;"."&amp;$A49,DIOKey,0),MATCH(BH$39,DIOSec,0))</f>
        <v>26555.4367266728</v>
      </c>
      <c r="BI49" s="60">
        <f>INDEX(DIOVal,MATCH(LOWER(CtryCode)&amp;"."&amp;$A49,DIOKey,0),MATCH(BI$39,DIOSec,0))</f>
        <v>4387.911183377291</v>
      </c>
      <c r="BJ49" s="60">
        <f>INDEX(DIOVal,MATCH(LOWER(CtryCode)&amp;"."&amp;$A49,DIOKey,0),MATCH(BJ$39,DIOSec,0))</f>
        <v>6070.168994113447</v>
      </c>
      <c r="BK49" s="60">
        <f>INDEX(DIOVal,MATCH(LOWER(CtryCode)&amp;"."&amp;$A49,DIOKey,0),MATCH(BK$39,DIOSec,0))</f>
        <v>46.66968618418917</v>
      </c>
      <c r="BL49" s="60">
        <f>INDEX(DIOVal,MATCH(LOWER(CtryCode)&amp;"."&amp;$A49,DIOKey,0),MATCH(BL$39,DIOSec,0))</f>
        <v>2031.780319428982</v>
      </c>
      <c r="BM49" s="60">
        <f>INDEX(DIOVal,MATCH(LOWER(CtryCode)&amp;"."&amp;$A49,DIOKey,0),MATCH(BM$39,DIOSec,0))</f>
        <v>3724.015698675872</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10630.74458983645</v>
      </c>
      <c r="C51" s="228">
        <f>(C41+C42)*(1-C50)</f>
        <v>3061.731804434963</v>
      </c>
      <c r="D51" s="228">
        <f>(D41+D42)*(1-D50)</f>
        <v>11467.192121497523</v>
      </c>
      <c r="E51" s="228">
        <f>(E41+E42)*(1-E50)</f>
        <v>1939.318498020361</v>
      </c>
      <c r="F51" s="228">
        <f>(F41+F42)*(1-F50)</f>
        <v>1300.7534551455901</v>
      </c>
      <c r="G51" s="228">
        <f>(G41+G42)*(1-G50)</f>
        <v>7632.899622159737</v>
      </c>
      <c r="H51" s="228">
        <f>(H41+H42)*(1-H50)</f>
        <v>23083.304426239643</v>
      </c>
      <c r="I51" s="228">
        <f>(I41+I42)*(1-I50)</f>
        <v>2473.282700575753</v>
      </c>
      <c r="J51" s="228">
        <f>(J41+J42)*(1-J50)</f>
        <v>29415.3557086404</v>
      </c>
      <c r="K51" s="228">
        <f>(K41+K42)*(1-K50)</f>
        <v>0.0</v>
      </c>
      <c r="L51" s="228">
        <f>(L41+L42)*(1-L50)</f>
        <v>1273.856570141003</v>
      </c>
      <c r="M51" s="228">
        <f>(M41+M42)*(1-M50)</f>
        <v>14576.24755136988</v>
      </c>
      <c r="N51" s="228">
        <f>(N41+N42)*(1-N50)</f>
        <v>11405.203730616287</v>
      </c>
      <c r="O51" s="228">
        <f>(O41+O42)*(1-O50)</f>
        <v>1612.8730888114962</v>
      </c>
      <c r="P51" s="228">
        <f>(P41+P42)*(1-P50)</f>
        <v>3883.2965700030486</v>
      </c>
      <c r="Q51" s="228">
        <f>(Q41+Q42)*(1-Q50)</f>
        <v>0.0</v>
      </c>
      <c r="R51" s="228">
        <f>(R41+R42)*(1-R50)</f>
        <v>2578.5220005132305</v>
      </c>
      <c r="S51" s="228">
        <f>(S41+S42)*(1-S50)</f>
        <v>11.731469171291847</v>
      </c>
      <c r="T51" s="228">
        <f>(T41+T42)*(1-T50)</f>
        <v>3854.994799891884</v>
      </c>
      <c r="U51" s="228">
        <f>(U41+U42)*(1-U50)</f>
        <v>2271.317051003666</v>
      </c>
      <c r="V51" s="228">
        <f>(V41+V42)*(1-V50)</f>
        <v>21726.169053604248</v>
      </c>
      <c r="W51" s="228">
        <f>(W41+W42)*(1-W50)</f>
        <v>1413.9452405666593</v>
      </c>
      <c r="X51" s="228">
        <f>(X41+X42)*(1-X50)</f>
        <v>5045.603328143453</v>
      </c>
      <c r="Y51" s="228">
        <f>(Y41+Y42)*(1-Y50)</f>
        <v>375.3670523528881</v>
      </c>
      <c r="Z51" s="228">
        <f>(Z41+Z42)*(1-Z50)</f>
        <v>4819.577141284444</v>
      </c>
      <c r="AA51" s="228">
        <f>(AA41+AA42)*(1-AA50)</f>
        <v>6542.263914789681</v>
      </c>
      <c r="AB51" s="228">
        <f>(AB41+AB42)*(1-AB50)</f>
        <v>5664.581844258976</v>
      </c>
      <c r="AC51" s="228">
        <f>(AC41+AC42)*(1-AC50)</f>
        <v>2529.2237994308616</v>
      </c>
      <c r="AD51" s="228">
        <f>(AD41+AD42)*(1-AD50)</f>
        <v>0.0</v>
      </c>
      <c r="AE51" s="228">
        <f>(AE41+AE42)*(1-AE50)</f>
        <v>5801.28011454974</v>
      </c>
      <c r="AF51" s="228">
        <f>(AF41+AF42)*(1-AF50)</f>
        <v>1463.4941573297328</v>
      </c>
      <c r="AG51" s="228">
        <f>(AG41+AG42)*(1-AG50)</f>
        <v>2612.0705170038527</v>
      </c>
      <c r="AH51" s="228">
        <f>(AH41+AH42)*(1-AH50)</f>
        <v>298.3400495662251</v>
      </c>
      <c r="AI51" s="228">
        <f>(AI41+AI42)*(1-AI50)</f>
        <v>21854.773341060816</v>
      </c>
      <c r="AJ51" s="228">
        <f>(AJ41+AJ42)*(1-AJ50)</f>
        <v>7671.5645845838935</v>
      </c>
      <c r="AK51" s="228">
        <f>(AK41+AK42)*(1-AK50)</f>
        <v>0.0</v>
      </c>
      <c r="AL51" s="228">
        <f>(AL41+AL42)*(1-AL50)</f>
        <v>405.6850674894489</v>
      </c>
      <c r="AM51" s="228">
        <f>(AM41+AM42)*(1-AM50)</f>
        <v>765.7353959741229</v>
      </c>
      <c r="AN51" s="228">
        <f>(AN41+AN42)*(1-AN50)</f>
        <v>1085.4046269983394</v>
      </c>
      <c r="AO51" s="228">
        <f>(AO41+AO42)*(1-AO50)</f>
        <v>1385.9651391439024</v>
      </c>
      <c r="AP51" s="228">
        <f>(AP41+AP42)*(1-AP50)</f>
        <v>17318.0751957662</v>
      </c>
      <c r="AQ51" s="228">
        <f>(AQ41+AQ42)*(1-AQ50)</f>
        <v>1055.1454320847545</v>
      </c>
      <c r="AR51" s="228">
        <f>(AR41+AR42)*(1-AR50)</f>
        <v>20208.973205312177</v>
      </c>
      <c r="AS51" s="228">
        <f>(AS41+AS42)*(1-AS50)</f>
        <v>901.1965788972902</v>
      </c>
      <c r="AT51" s="228">
        <f>(AT41+AT42)*(1-AT50)</f>
        <v>0.0</v>
      </c>
      <c r="AU51" s="228">
        <f>(AU41+AU42)*(1-AU50)</f>
        <v>4442.890685384447</v>
      </c>
      <c r="AV51" s="228">
        <f>(AV41+AV42)*(1-AV50)</f>
        <v>1356.3098691055304</v>
      </c>
      <c r="AW51" s="228">
        <f>(AW41+AW42)*(1-AW50)</f>
        <v>1615.9381765104072</v>
      </c>
      <c r="AX51" s="228">
        <f>(AX41+AX42)*(1-AX50)</f>
        <v>2400.2037164016447</v>
      </c>
      <c r="AY51" s="228">
        <f>(AY41+AY42)*(1-AY50)</f>
        <v>1308.764492878238</v>
      </c>
      <c r="AZ51" s="228">
        <f>(AZ41+AZ42)*(1-AZ50)</f>
        <v>13860.053461343357</v>
      </c>
      <c r="BA51" s="228">
        <f>(BA41+BA42)*(1-BA50)</f>
        <v>2193.472981908095</v>
      </c>
      <c r="BB51" s="228">
        <f>(BB41+BB42)*(1-BB50)</f>
        <v>2604.9938185954625</v>
      </c>
      <c r="BC51" s="228">
        <f>(BC41+BC42)*(1-BC50)</f>
        <v>1679.0424271145062</v>
      </c>
      <c r="BD51" s="228">
        <f>(BD41+BD42)*(1-BD50)</f>
        <v>10693.383300313551</v>
      </c>
      <c r="BE51" s="228">
        <f>(BE41+BE42)*(1-BE50)</f>
        <v>19511.538408981804</v>
      </c>
      <c r="BF51" s="228">
        <f>(BF41+BF42)*(1-BF50)</f>
        <v>14076.162419456421</v>
      </c>
      <c r="BG51" s="228">
        <f>(BG41+BG42)*(1-BG50)</f>
        <v>242.87461877764196</v>
      </c>
      <c r="BH51" s="228">
        <f>(BH41+BH42)*(1-BH50)</f>
        <v>23280.4800410389</v>
      </c>
      <c r="BI51" s="228">
        <f>(BI41+BI42)*(1-BI50)</f>
        <v>3342.124673584002</v>
      </c>
      <c r="BJ51" s="228">
        <f>(BJ41+BJ42)*(1-BJ50)</f>
        <v>3453.353554084976</v>
      </c>
      <c r="BK51" s="228">
        <f>(BK41+BK42)*(1-BK50)</f>
        <v>67.2260984008187</v>
      </c>
      <c r="BL51" s="228">
        <f>(BL41+BL42)*(1-BL50)</f>
        <v>996.3140089996293</v>
      </c>
      <c r="BM51" s="228">
        <f>(BM41+BM42)*(1-BM50)</f>
        <v>1273.5532057121743</v>
      </c>
    </row>
    <row r="52">
      <c r="A52" s="3" t="inlineStr">
        <is>
          <t>Household demand x Leontief coa</t>
        </is>
      </c>
      <c r="B52" s="203">
        <f>B43*B44</f>
        <v>7.3344158941069</v>
      </c>
      <c r="C52" s="203">
        <f>C43*C44</f>
        <v>5.736713079330715</v>
      </c>
      <c r="D52" s="203">
        <f>D43*D44</f>
        <v>17.251629089074097</v>
      </c>
      <c r="E52" s="203">
        <f>E43*E44</f>
        <v>3.487812639278202</v>
      </c>
      <c r="F52" s="203">
        <f>F43*F44</f>
        <v>1.3206244184017535</v>
      </c>
      <c r="G52" s="203">
        <f>G43*G44</f>
        <v>18.97084716109316</v>
      </c>
      <c r="H52" s="203">
        <f>H43*H44</f>
        <v>14.632012697746877</v>
      </c>
      <c r="I52" s="203">
        <f>I43*I44</f>
        <v>0.7177833632926096</v>
      </c>
      <c r="J52" s="203">
        <f>J43*J44</f>
        <v>13.669629436097448</v>
      </c>
      <c r="K52" s="203">
        <f>K43*K44</f>
        <v>6.926600876064319e-06</v>
      </c>
      <c r="L52" s="203">
        <f>L43*L44</f>
        <v>1.098063155311548</v>
      </c>
      <c r="M52" s="203">
        <f>M43*M44</f>
        <v>4.78860010218908</v>
      </c>
      <c r="N52" s="203">
        <f>N43*N44</f>
        <v>4.820814039657161</v>
      </c>
      <c r="O52" s="203">
        <f>O43*O44</f>
        <v>0.15765026442501984</v>
      </c>
      <c r="P52" s="203">
        <f>P43*P44</f>
        <v>10.035086370034124</v>
      </c>
      <c r="Q52" s="203">
        <f>Q43*Q44</f>
        <v>21.629682974038175</v>
      </c>
      <c r="R52" s="203">
        <f>R43*R44</f>
        <v>4.5212925091009115</v>
      </c>
      <c r="S52" s="203">
        <f>S43*S44</f>
        <v>0.0034605319401048657</v>
      </c>
      <c r="T52" s="203">
        <f>T43*T44</f>
        <v>2.314543547320655</v>
      </c>
      <c r="U52" s="203">
        <f>U43*U44</f>
        <v>1.9241247853045365</v>
      </c>
      <c r="V52" s="203">
        <f>V43*V44</f>
        <v>11.678445823131135</v>
      </c>
      <c r="W52" s="203">
        <f>W43*W44</f>
        <v>3.9802864555837725</v>
      </c>
      <c r="X52" s="203">
        <f>X43*X44</f>
        <v>2.121564722198092</v>
      </c>
      <c r="Y52" s="203">
        <f>Y43*Y44</f>
        <v>0.3607461953155496</v>
      </c>
      <c r="Z52" s="203">
        <f>Z43*Z44</f>
        <v>14.89254335961364</v>
      </c>
      <c r="AA52" s="203">
        <f>AA43*AA44</f>
        <v>4.208510565792521</v>
      </c>
      <c r="AB52" s="203">
        <f>AB43*AB44</f>
        <v>21.93159805007987</v>
      </c>
      <c r="AC52" s="203">
        <f>AC43*AC44</f>
        <v>6.972187800498602</v>
      </c>
      <c r="AD52" s="203">
        <f>AD43*AD44</f>
        <v>0.27678172681890484</v>
      </c>
      <c r="AE52" s="203">
        <f>AE43*AE44</f>
        <v>8.911839954490123</v>
      </c>
      <c r="AF52" s="203">
        <f>AF43*AF44</f>
        <v>1.4022125980716373</v>
      </c>
      <c r="AG52" s="203">
        <f>AG43*AG44</f>
        <v>0.6647479161560458</v>
      </c>
      <c r="AH52" s="203">
        <f>AH43*AH44</f>
        <v>0.010981044535400586</v>
      </c>
      <c r="AI52" s="203">
        <f>AI43*AI44</f>
        <v>45.776704052354056</v>
      </c>
      <c r="AJ52" s="203">
        <f>AJ43*AJ44</f>
        <v>2.501705026491781</v>
      </c>
      <c r="AK52" s="203">
        <f>AK43*AK44</f>
        <v>0.009957088667357174</v>
      </c>
      <c r="AL52" s="203">
        <f>AL43*AL44</f>
        <v>0.4740382732888667</v>
      </c>
      <c r="AM52" s="203">
        <f>AM43*AM44</f>
        <v>2.3813942373912917</v>
      </c>
      <c r="AN52" s="203">
        <f>AN43*AN44</f>
        <v>0.2166309915425719</v>
      </c>
      <c r="AO52" s="203">
        <f>AO43*AO44</f>
        <v>0.8012356437947097</v>
      </c>
      <c r="AP52" s="203">
        <f>AP43*AP44</f>
        <v>3.7718388599122834</v>
      </c>
      <c r="AQ52" s="203">
        <f>AQ43*AQ44</f>
        <v>3.432239060966114</v>
      </c>
      <c r="AR52" s="203">
        <f>AR43*AR44</f>
        <v>33.910780229014776</v>
      </c>
      <c r="AS52" s="203">
        <f>AS43*AS44</f>
        <v>0.7067333120777765</v>
      </c>
      <c r="AT52" s="203">
        <f>AT43*AT44</f>
        <v>24.579306968119493</v>
      </c>
      <c r="AU52" s="203">
        <f>AU43*AU44</f>
        <v>5.034913208199979</v>
      </c>
      <c r="AV52" s="203">
        <f>AV43*AV44</f>
        <v>0.9788586249597271</v>
      </c>
      <c r="AW52" s="203">
        <f>AW43*AW44</f>
        <v>3.124211977996144</v>
      </c>
      <c r="AX52" s="203">
        <f>AX43*AX44</f>
        <v>4.473543510331623</v>
      </c>
      <c r="AY52" s="203">
        <f>AY43*AY44</f>
        <v>1.1227984584660498</v>
      </c>
      <c r="AZ52" s="203">
        <f>AZ43*AZ44</f>
        <v>14.421992460062846</v>
      </c>
      <c r="BA52" s="203">
        <f>BA43*BA44</f>
        <v>6.039701892639997</v>
      </c>
      <c r="BB52" s="203">
        <f>BB43*BB44</f>
        <v>0.748035071239459</v>
      </c>
      <c r="BC52" s="203">
        <f>BC43*BC44</f>
        <v>2.5068618347883476</v>
      </c>
      <c r="BD52" s="203">
        <f>BD43*BD44</f>
        <v>14.84853208548958</v>
      </c>
      <c r="BE52" s="203">
        <f>BE43*BE44</f>
        <v>10.909423181099324</v>
      </c>
      <c r="BF52" s="203">
        <f>BF43*BF44</f>
        <v>7.376482521764363</v>
      </c>
      <c r="BG52" s="203">
        <f>BG43*BG44</f>
        <v>0.029816813987832074</v>
      </c>
      <c r="BH52" s="203">
        <f>BH43*BH44</f>
        <v>38.92511846808473</v>
      </c>
      <c r="BI52" s="203">
        <f>BI43*BI44</f>
        <v>5.398767520012759</v>
      </c>
      <c r="BJ52" s="203">
        <f>BJ43*BJ44</f>
        <v>3.900569843931509</v>
      </c>
      <c r="BK52" s="203">
        <f>BK43*BK44</f>
        <v>0.03515966914709954</v>
      </c>
      <c r="BL52" s="203">
        <f>BL43*BL44</f>
        <v>2.546265339212263</v>
      </c>
      <c r="BM52" s="203">
        <f>BM43*BM44</f>
        <v>3.6920709976621238</v>
      </c>
    </row>
    <row r="53">
      <c r="A53" s="3" t="inlineStr">
        <is>
          <t>Household demand x Leontief ely</t>
        </is>
      </c>
      <c r="B53" s="203">
        <f>B43*B45</f>
        <v>53.39160180615412</v>
      </c>
      <c r="C53" s="203">
        <f>C43*C45</f>
        <v>3.43044009144458</v>
      </c>
      <c r="D53" s="203">
        <f>D43*D45</f>
        <v>19.62628611559961</v>
      </c>
      <c r="E53" s="203">
        <f>E43*E45</f>
        <v>5.16555778774597</v>
      </c>
      <c r="F53" s="203">
        <f>F43*F45</f>
        <v>2.6017609626278464</v>
      </c>
      <c r="G53" s="203">
        <f>G43*G45</f>
        <v>38.309615376983</v>
      </c>
      <c r="H53" s="203">
        <f>H43*H45</f>
        <v>28.543242848330483</v>
      </c>
      <c r="I53" s="203">
        <f>I43*I45</f>
        <v>3.6428561552479577</v>
      </c>
      <c r="J53" s="203">
        <f>J43*J45</f>
        <v>12.409751003146708</v>
      </c>
      <c r="K53" s="203">
        <f>K43*K45</f>
        <v>3.633789184295029e-08</v>
      </c>
      <c r="L53" s="203">
        <f>L43*L45</f>
        <v>2.3314188478579823</v>
      </c>
      <c r="M53" s="203">
        <f>M43*M45</f>
        <v>5.808015458245288</v>
      </c>
      <c r="N53" s="203">
        <f>N43*N45</f>
        <v>26.872038837800073</v>
      </c>
      <c r="O53" s="203">
        <f>O43*O45</f>
        <v>0.20471742992993794</v>
      </c>
      <c r="P53" s="203">
        <f>P43*P45</f>
        <v>29.151889252488694</v>
      </c>
      <c r="Q53" s="203">
        <f>Q43*Q45</f>
        <v>4416.837460644752</v>
      </c>
      <c r="R53" s="203">
        <f>R43*R45</f>
        <v>4.302407961440413</v>
      </c>
      <c r="S53" s="203">
        <f>S43*S45</f>
        <v>0.0059017904674324335</v>
      </c>
      <c r="T53" s="203">
        <f>T43*T45</f>
        <v>20.38822160274159</v>
      </c>
      <c r="U53" s="203">
        <f>U43*U45</f>
        <v>4.239338421686713</v>
      </c>
      <c r="V53" s="203">
        <f>V43*V45</f>
        <v>27.384642735009642</v>
      </c>
      <c r="W53" s="203">
        <f>W43*W45</f>
        <v>9.53064627257275</v>
      </c>
      <c r="X53" s="203">
        <f>X43*X45</f>
        <v>6.613387524613953</v>
      </c>
      <c r="Y53" s="203">
        <f>Y43*Y45</f>
        <v>0.3950596570734002</v>
      </c>
      <c r="Z53" s="203">
        <f>Z43*Z45</f>
        <v>18.026516694272747</v>
      </c>
      <c r="AA53" s="203">
        <f>AA43*AA45</f>
        <v>10.028856650771969</v>
      </c>
      <c r="AB53" s="203">
        <f>AB43*AB45</f>
        <v>25.191675261619025</v>
      </c>
      <c r="AC53" s="203">
        <f>AC43*AC45</f>
        <v>8.853974176444657</v>
      </c>
      <c r="AD53" s="203">
        <f>AD43*AD45</f>
        <v>0.0664147417856031</v>
      </c>
      <c r="AE53" s="203">
        <f>AE43*AE45</f>
        <v>19.506382049230027</v>
      </c>
      <c r="AF53" s="203">
        <f>AF43*AF45</f>
        <v>2.7224314138757215</v>
      </c>
      <c r="AG53" s="203">
        <f>AG43*AG45</f>
        <v>1.2915692038223443</v>
      </c>
      <c r="AH53" s="203">
        <f>AH43*AH45</f>
        <v>0.024598326588209783</v>
      </c>
      <c r="AI53" s="203">
        <f>AI43*AI45</f>
        <v>63.558249392850314</v>
      </c>
      <c r="AJ53" s="203">
        <f>AJ43*AJ45</f>
        <v>10.655308153031548</v>
      </c>
      <c r="AK53" s="203">
        <f>AK43*AK45</f>
        <v>0.011450301343220667</v>
      </c>
      <c r="AL53" s="203">
        <f>AL43*AL45</f>
        <v>0.5375442386681945</v>
      </c>
      <c r="AM53" s="203">
        <f>AM43*AM45</f>
        <v>4.5286894883241375</v>
      </c>
      <c r="AN53" s="203">
        <f>AN43*AN45</f>
        <v>0.8785114254367402</v>
      </c>
      <c r="AO53" s="203">
        <f>AO43*AO45</f>
        <v>1.7011820372775988</v>
      </c>
      <c r="AP53" s="203">
        <f>AP43*AP45</f>
        <v>8.370132030348165</v>
      </c>
      <c r="AQ53" s="203">
        <f>AQ43*AQ45</f>
        <v>4.342586487693154</v>
      </c>
      <c r="AR53" s="203">
        <f>AR43*AR45</f>
        <v>28.310114126803583</v>
      </c>
      <c r="AS53" s="203">
        <f>AS43*AS45</f>
        <v>3.2704041612661774</v>
      </c>
      <c r="AT53" s="203">
        <f>AT43*AT45</f>
        <v>3.608742067011536</v>
      </c>
      <c r="AU53" s="203">
        <f>AU43*AU45</f>
        <v>8.817357805551044</v>
      </c>
      <c r="AV53" s="203">
        <f>AV43*AV45</f>
        <v>1.839340365541936</v>
      </c>
      <c r="AW53" s="203">
        <f>AW43*AW45</f>
        <v>6.157303513370512</v>
      </c>
      <c r="AX53" s="203">
        <f>AX43*AX45</f>
        <v>12.822725777101958</v>
      </c>
      <c r="AY53" s="203">
        <f>AY43*AY45</f>
        <v>2.391151475647828</v>
      </c>
      <c r="AZ53" s="203">
        <f>AZ43*AZ45</f>
        <v>64.348465558209</v>
      </c>
      <c r="BA53" s="203">
        <f>BA43*BA45</f>
        <v>7.903624520997919</v>
      </c>
      <c r="BB53" s="203">
        <f>BB43*BB45</f>
        <v>9.502004258756262</v>
      </c>
      <c r="BC53" s="203">
        <f>BC43*BC45</f>
        <v>3.7199298615262033</v>
      </c>
      <c r="BD53" s="203">
        <f>BD43*BD45</f>
        <v>28.053761628742958</v>
      </c>
      <c r="BE53" s="203">
        <f>BE43*BE45</f>
        <v>62.47772882817106</v>
      </c>
      <c r="BF53" s="203">
        <f>BF43*BF45</f>
        <v>15.043380704241418</v>
      </c>
      <c r="BG53" s="203">
        <f>BG43*BG45</f>
        <v>0.06576043869503137</v>
      </c>
      <c r="BH53" s="203">
        <f>BH43*BH45</f>
        <v>55.62580424088265</v>
      </c>
      <c r="BI53" s="203">
        <f>BI43*BI45</f>
        <v>9.368889363350943</v>
      </c>
      <c r="BJ53" s="203">
        <f>BJ43*BJ45</f>
        <v>8.450141524052489</v>
      </c>
      <c r="BK53" s="203">
        <f>BK43*BK45</f>
        <v>0.04442092746725825</v>
      </c>
      <c r="BL53" s="203">
        <f>BL43*BL45</f>
        <v>1.7746641375894068</v>
      </c>
      <c r="BM53" s="203">
        <f>BM43*BM45</f>
        <v>12.596656818881241</v>
      </c>
    </row>
    <row r="54">
      <c r="A54" s="3" t="inlineStr">
        <is>
          <t>Household demand x Leontief nga</t>
        </is>
      </c>
      <c r="B54" s="203">
        <f>B43*B46</f>
        <v>28.984389274223826</v>
      </c>
      <c r="C54" s="203">
        <f>C43*C46</f>
        <v>13.81258110914473</v>
      </c>
      <c r="D54" s="203">
        <f>D43*D46</f>
        <v>25.21647364769348</v>
      </c>
      <c r="E54" s="203">
        <f>E43*E46</f>
        <v>30.22906810781231</v>
      </c>
      <c r="F54" s="203">
        <f>F43*F46</f>
        <v>4.367175548829668</v>
      </c>
      <c r="G54" s="203">
        <f>G43*G46</f>
        <v>129.36956930038542</v>
      </c>
      <c r="H54" s="203">
        <f>H43*H46</f>
        <v>25.830499566418315</v>
      </c>
      <c r="I54" s="203">
        <f>I43*I46</f>
        <v>3.0699987112954847</v>
      </c>
      <c r="J54" s="203">
        <f>J43*J46</f>
        <v>17.68122499517979</v>
      </c>
      <c r="K54" s="203">
        <f>K43*K46</f>
        <v>3.8914997072031434e-08</v>
      </c>
      <c r="L54" s="203">
        <f>L43*L46</f>
        <v>3.495482828942099</v>
      </c>
      <c r="M54" s="203">
        <f>M43*M46</f>
        <v>8.124904432429414</v>
      </c>
      <c r="N54" s="203">
        <f>N43*N46</f>
        <v>17.06162758733377</v>
      </c>
      <c r="O54" s="203">
        <f>O43*O46</f>
        <v>0.20407733767972316</v>
      </c>
      <c r="P54" s="203">
        <f>P43*P46</f>
        <v>20.596630576700854</v>
      </c>
      <c r="Q54" s="203">
        <f>Q43*Q46</f>
        <v>1484.8482161405661</v>
      </c>
      <c r="R54" s="203">
        <f>R43*R46</f>
        <v>7.243216159065301</v>
      </c>
      <c r="S54" s="203">
        <f>S43*S46</f>
        <v>0.005805503935069506</v>
      </c>
      <c r="T54" s="203">
        <f>T43*T46</f>
        <v>11.848306045896027</v>
      </c>
      <c r="U54" s="203">
        <f>U43*U46</f>
        <v>7.056468171446591</v>
      </c>
      <c r="V54" s="203">
        <f>V43*V46</f>
        <v>30.577816197528207</v>
      </c>
      <c r="W54" s="203">
        <f>W43*W46</f>
        <v>10.07629016982398</v>
      </c>
      <c r="X54" s="203">
        <f>X43*X46</f>
        <v>5.049022211455167</v>
      </c>
      <c r="Y54" s="203">
        <f>Y43*Y46</f>
        <v>0.5923522241912575</v>
      </c>
      <c r="Z54" s="203">
        <f>Z43*Z46</f>
        <v>24.31961476136966</v>
      </c>
      <c r="AA54" s="203">
        <f>AA43*AA46</f>
        <v>12.796827131275618</v>
      </c>
      <c r="AB54" s="203">
        <f>AB43*AB46</f>
        <v>28.8618774237553</v>
      </c>
      <c r="AC54" s="203">
        <f>AC43*AC46</f>
        <v>9.28365979234295</v>
      </c>
      <c r="AD54" s="203">
        <f>AD43*AD46</f>
        <v>158.84618199145112</v>
      </c>
      <c r="AE54" s="203">
        <f>AE43*AE46</f>
        <v>30.158438526818575</v>
      </c>
      <c r="AF54" s="203">
        <f>AF43*AF46</f>
        <v>4.343432533347717</v>
      </c>
      <c r="AG54" s="203">
        <f>AG43*AG46</f>
        <v>1.1704458819772654</v>
      </c>
      <c r="AH54" s="203">
        <f>AH43*AH46</f>
        <v>0.03705835632908965</v>
      </c>
      <c r="AI54" s="203">
        <f>AI43*AI46</f>
        <v>104.42418920902446</v>
      </c>
      <c r="AJ54" s="203">
        <f>AJ43*AJ46</f>
        <v>6.95831967246144</v>
      </c>
      <c r="AK54" s="203">
        <f>AK43*AK46</f>
        <v>0.15354333643982024</v>
      </c>
      <c r="AL54" s="203">
        <f>AL43*AL46</f>
        <v>0.5257562862738895</v>
      </c>
      <c r="AM54" s="203">
        <f>AM43*AM46</f>
        <v>5.634897360211679</v>
      </c>
      <c r="AN54" s="203">
        <f>AN43*AN46</f>
        <v>0.8176150686943245</v>
      </c>
      <c r="AO54" s="203">
        <f>AO43*AO46</f>
        <v>2.899222387593084</v>
      </c>
      <c r="AP54" s="203">
        <f>AP43*AP46</f>
        <v>6.670878502280807</v>
      </c>
      <c r="AQ54" s="203">
        <f>AQ43*AQ46</f>
        <v>4.398842964691772</v>
      </c>
      <c r="AR54" s="203">
        <f>AR43*AR46</f>
        <v>84.81914462913859</v>
      </c>
      <c r="AS54" s="203">
        <f>AS43*AS46</f>
        <v>2.9985667581987685</v>
      </c>
      <c r="AT54" s="203">
        <f>AT43*AT46</f>
        <v>61.94165449290395</v>
      </c>
      <c r="AU54" s="203">
        <f>AU43*AU46</f>
        <v>14.544272740045118</v>
      </c>
      <c r="AV54" s="203">
        <f>AV43*AV46</f>
        <v>3.3935936368741597</v>
      </c>
      <c r="AW54" s="203">
        <f>AW43*AW46</f>
        <v>10.674409189111342</v>
      </c>
      <c r="AX54" s="203">
        <f>AX43*AX46</f>
        <v>16.057832968257383</v>
      </c>
      <c r="AY54" s="203">
        <f>AY43*AY46</f>
        <v>3.7673792842494698</v>
      </c>
      <c r="AZ54" s="203">
        <f>AZ43*AZ46</f>
        <v>50.86038315741714</v>
      </c>
      <c r="BA54" s="203">
        <f>BA43*BA46</f>
        <v>30.316089719105086</v>
      </c>
      <c r="BB54" s="203">
        <f>BB43*BB46</f>
        <v>4.288771492004614</v>
      </c>
      <c r="BC54" s="203">
        <f>BC43*BC46</f>
        <v>6.49724750795244</v>
      </c>
      <c r="BD54" s="203">
        <f>BD43*BD46</f>
        <v>33.18366431915222</v>
      </c>
      <c r="BE54" s="203">
        <f>BE43*BE46</f>
        <v>33.86402193134766</v>
      </c>
      <c r="BF54" s="203">
        <f>BF43*BF46</f>
        <v>25.70002896896601</v>
      </c>
      <c r="BG54" s="203">
        <f>BG43*BG46</f>
        <v>0.11141393376168418</v>
      </c>
      <c r="BH54" s="203">
        <f>BH43*BH46</f>
        <v>79.20316512275322</v>
      </c>
      <c r="BI54" s="203">
        <f>BI43*BI46</f>
        <v>9.148784132331663</v>
      </c>
      <c r="BJ54" s="203">
        <f>BJ43*BJ46</f>
        <v>13.033809474001515</v>
      </c>
      <c r="BK54" s="203">
        <f>BK43*BK46</f>
        <v>0.0537110737339785</v>
      </c>
      <c r="BL54" s="203">
        <f>BL43*BL46</f>
        <v>6.398032512893891</v>
      </c>
      <c r="BM54" s="203">
        <f>BM43*BM46</f>
        <v>8.335684052617419</v>
      </c>
    </row>
    <row r="55">
      <c r="A55" s="3" t="inlineStr">
        <is>
          <t>Household demand x Leontief oil</t>
        </is>
      </c>
      <c r="B55" s="203">
        <f>B43*B47</f>
        <v>110.24744450044398</v>
      </c>
      <c r="C55" s="203">
        <f>C43*C47</f>
        <v>308.16992212157027</v>
      </c>
      <c r="D55" s="203">
        <f>D43*D47</f>
        <v>128.33081730715395</v>
      </c>
      <c r="E55" s="203">
        <f>E43*E47</f>
        <v>38.9146775319207</v>
      </c>
      <c r="F55" s="203">
        <f>F43*F47</f>
        <v>45.05134409322201</v>
      </c>
      <c r="G55" s="203">
        <f>G43*G47</f>
        <v>493.88022197705607</v>
      </c>
      <c r="H55" s="203">
        <f>H43*H47</f>
        <v>148.02638696830397</v>
      </c>
      <c r="I55" s="203">
        <f>I43*I47</f>
        <v>15.536613307272006</v>
      </c>
      <c r="J55" s="203">
        <f>J43*J47</f>
        <v>91.26961145898291</v>
      </c>
      <c r="K55" s="203">
        <f>K43*K47</f>
        <v>2.5241154870958457e-07</v>
      </c>
      <c r="L55" s="203">
        <f>L43*L47</f>
        <v>35.30123417060717</v>
      </c>
      <c r="M55" s="203">
        <f>M43*M47</f>
        <v>34.55343475127348</v>
      </c>
      <c r="N55" s="203">
        <f>N43*N47</f>
        <v>73.40941653367506</v>
      </c>
      <c r="O55" s="203">
        <f>O43*O47</f>
        <v>0.9115286128621136</v>
      </c>
      <c r="P55" s="203">
        <f>P43*P47</f>
        <v>78.75478755967595</v>
      </c>
      <c r="Q55" s="203">
        <f>Q43*Q47</f>
        <v>2107.419497459139</v>
      </c>
      <c r="R55" s="203">
        <f>R43*R47</f>
        <v>32.21955307735028</v>
      </c>
      <c r="S55" s="203">
        <f>S43*S47</f>
        <v>0.07678939577017804</v>
      </c>
      <c r="T55" s="203">
        <f>T43*T47</f>
        <v>79.8155011294229</v>
      </c>
      <c r="U55" s="203">
        <f>U43*U47</f>
        <v>69.37010842374968</v>
      </c>
      <c r="V55" s="203">
        <f>V43*V47</f>
        <v>128.52882945905793</v>
      </c>
      <c r="W55" s="203">
        <f>W43*W47</f>
        <v>38.16453584323284</v>
      </c>
      <c r="X55" s="203">
        <f>X43*X47</f>
        <v>43.429229199061815</v>
      </c>
      <c r="Y55" s="203">
        <f>Y43*Y47</f>
        <v>3.2229376734687594</v>
      </c>
      <c r="Z55" s="203">
        <f>Z43*Z47</f>
        <v>148.2058603033105</v>
      </c>
      <c r="AA55" s="203">
        <f>AA43*AA47</f>
        <v>68.47510345471976</v>
      </c>
      <c r="AB55" s="203">
        <f>AB43*AB47</f>
        <v>129.27806259612208</v>
      </c>
      <c r="AC55" s="203">
        <f>AC43*AC47</f>
        <v>40.44657637737662</v>
      </c>
      <c r="AD55" s="203">
        <f>AD43*AD47</f>
        <v>5.668478650100949</v>
      </c>
      <c r="AE55" s="203">
        <f>AE43*AE47</f>
        <v>170.50513150778443</v>
      </c>
      <c r="AF55" s="203">
        <f>AF43*AF47</f>
        <v>40.944802362649654</v>
      </c>
      <c r="AG55" s="203">
        <f>AG43*AG47</f>
        <v>8.611620620544782</v>
      </c>
      <c r="AH55" s="203">
        <f>AH43*AH47</f>
        <v>0.3417339764438265</v>
      </c>
      <c r="AI55" s="203">
        <f>AI43*AI47</f>
        <v>709.2507570833079</v>
      </c>
      <c r="AJ55" s="203">
        <f>AJ43*AJ47</f>
        <v>46.205536200504824</v>
      </c>
      <c r="AK55" s="203">
        <f>AK43*AK47</f>
        <v>23.652183045955613</v>
      </c>
      <c r="AL55" s="203">
        <f>AL43*AL47</f>
        <v>2.1441996327305826</v>
      </c>
      <c r="AM55" s="203">
        <f>AM43*AM47</f>
        <v>20.938863639608492</v>
      </c>
      <c r="AN55" s="203">
        <f>AN43*AN47</f>
        <v>4.549646880558478</v>
      </c>
      <c r="AO55" s="203">
        <f>AO43*AO47</f>
        <v>28.494420207997628</v>
      </c>
      <c r="AP55" s="203">
        <f>AP43*AP47</f>
        <v>36.055248801730464</v>
      </c>
      <c r="AQ55" s="203">
        <f>AQ43*AQ47</f>
        <v>17.34944035715567</v>
      </c>
      <c r="AR55" s="203">
        <f>AR43*AR47</f>
        <v>1986.0250160641997</v>
      </c>
      <c r="AS55" s="203">
        <f>AS43*AS47</f>
        <v>33.787785627219044</v>
      </c>
      <c r="AT55" s="203">
        <f>AT43*AT47</f>
        <v>5019.413367644386</v>
      </c>
      <c r="AU55" s="203">
        <f>AU43*AU47</f>
        <v>120.83858580726476</v>
      </c>
      <c r="AV55" s="203">
        <f>AV43*AV47</f>
        <v>32.33458933181448</v>
      </c>
      <c r="AW55" s="203">
        <f>AW43*AW47</f>
        <v>105.77119713971635</v>
      </c>
      <c r="AX55" s="203">
        <f>AX43*AX47</f>
        <v>68.03085597536312</v>
      </c>
      <c r="AY55" s="203">
        <f>AY43*AY47</f>
        <v>34.88920988228498</v>
      </c>
      <c r="AZ55" s="203">
        <f>AZ43*AZ47</f>
        <v>203.89017178491824</v>
      </c>
      <c r="BA55" s="203">
        <f>BA43*BA47</f>
        <v>43.71586004432024</v>
      </c>
      <c r="BB55" s="203">
        <f>BB43*BB47</f>
        <v>16.06848467275608</v>
      </c>
      <c r="BC55" s="203">
        <f>BC43*BC47</f>
        <v>51.49402272383104</v>
      </c>
      <c r="BD55" s="203">
        <f>BD43*BD47</f>
        <v>223.63513496972337</v>
      </c>
      <c r="BE55" s="203">
        <f>BE43*BE47</f>
        <v>241.07129696351296</v>
      </c>
      <c r="BF55" s="203">
        <f>BF43*BF47</f>
        <v>243.58187015006175</v>
      </c>
      <c r="BG55" s="203">
        <f>BG43*BG47</f>
        <v>1.0639934482638647</v>
      </c>
      <c r="BH55" s="203">
        <f>BH43*BH47</f>
        <v>390.1369189092521</v>
      </c>
      <c r="BI55" s="203">
        <f>BI43*BI47</f>
        <v>39.864979648231</v>
      </c>
      <c r="BJ55" s="203">
        <f>BJ43*BJ47</f>
        <v>134.71622228528992</v>
      </c>
      <c r="BK55" s="203">
        <f>BK43*BK47</f>
        <v>0.632106578254353</v>
      </c>
      <c r="BL55" s="203">
        <f>BL43*BL47</f>
        <v>114.35756668994148</v>
      </c>
      <c r="BM55" s="203">
        <f>BM43*BM47</f>
        <v>38.47940657272149</v>
      </c>
    </row>
    <row r="56">
      <c r="A56" s="3" t="inlineStr">
        <is>
          <t>Household demand x Leontief p_c</t>
        </is>
      </c>
      <c r="B56" s="203">
        <f>B43*B48</f>
        <v>155.58958586775756</v>
      </c>
      <c r="C56" s="203">
        <f>C43*C48</f>
        <v>429.49320214389985</v>
      </c>
      <c r="D56" s="203">
        <f>D43*D48</f>
        <v>189.0904120761626</v>
      </c>
      <c r="E56" s="203">
        <f>E43*E48</f>
        <v>57.12340451727701</v>
      </c>
      <c r="F56" s="203">
        <f>F43*F48</f>
        <v>60.36277268375736</v>
      </c>
      <c r="G56" s="203">
        <f>G43*G48</f>
        <v>700.548289920976</v>
      </c>
      <c r="H56" s="203">
        <f>H43*H48</f>
        <v>217.94154159716888</v>
      </c>
      <c r="I56" s="203">
        <f>I43*I48</f>
        <v>21.26379878755066</v>
      </c>
      <c r="J56" s="203">
        <f>J43*J48</f>
        <v>145.42559479271392</v>
      </c>
      <c r="K56" s="203">
        <f>K43*K48</f>
        <v>3.6824019163e-07</v>
      </c>
      <c r="L56" s="203">
        <f>L43*L48</f>
        <v>46.94535593194869</v>
      </c>
      <c r="M56" s="203">
        <f>M43*M48</f>
        <v>52.62635888569216</v>
      </c>
      <c r="N56" s="203">
        <f>N43*N48</f>
        <v>104.65650835656886</v>
      </c>
      <c r="O56" s="203">
        <f>O43*O48</f>
        <v>1.4469083187404403</v>
      </c>
      <c r="P56" s="203">
        <f>P43*P48</f>
        <v>118.03805482708073</v>
      </c>
      <c r="Q56" s="203">
        <f>Q43*Q48</f>
        <v>2559.5340349479643</v>
      </c>
      <c r="R56" s="203">
        <f>R43*R48</f>
        <v>51.07150764886565</v>
      </c>
      <c r="S56" s="203">
        <f>S43*S48</f>
        <v>0.11113848434763107</v>
      </c>
      <c r="T56" s="203">
        <f>T43*T48</f>
        <v>104.63436566451816</v>
      </c>
      <c r="U56" s="203">
        <f>U43*U48</f>
        <v>97.07572905222216</v>
      </c>
      <c r="V56" s="203">
        <f>V43*V48</f>
        <v>185.31119542794244</v>
      </c>
      <c r="W56" s="203">
        <f>W43*W48</f>
        <v>58.645145187598615</v>
      </c>
      <c r="X56" s="203">
        <f>X43*X48</f>
        <v>62.80145703588677</v>
      </c>
      <c r="Y56" s="203">
        <f>Y43*Y48</f>
        <v>5.092907251254333</v>
      </c>
      <c r="Z56" s="203">
        <f>Z43*Z48</f>
        <v>223.79625592285535</v>
      </c>
      <c r="AA56" s="203">
        <f>AA43*AA48</f>
        <v>101.9490570664155</v>
      </c>
      <c r="AB56" s="203">
        <f>AB43*AB48</f>
        <v>203.64302112825365</v>
      </c>
      <c r="AC56" s="203">
        <f>AC43*AC48</f>
        <v>67.98025491073763</v>
      </c>
      <c r="AD56" s="203">
        <f>AD43*AD48</f>
        <v>6.893908523848415</v>
      </c>
      <c r="AE56" s="203">
        <f>AE43*AE48</f>
        <v>242.06272311619716</v>
      </c>
      <c r="AF56" s="203">
        <f>AF43*AF48</f>
        <v>57.18447418720777</v>
      </c>
      <c r="AG56" s="203">
        <f>AG43*AG48</f>
        <v>13.009109290651192</v>
      </c>
      <c r="AH56" s="203">
        <f>AH43*AH48</f>
        <v>0.4998124041117694</v>
      </c>
      <c r="AI56" s="203">
        <f>AI43*AI48</f>
        <v>1026.5387621918437</v>
      </c>
      <c r="AJ56" s="203">
        <f>AJ43*AJ48</f>
        <v>68.49314815773042</v>
      </c>
      <c r="AK56" s="203">
        <f>AK43*AK48</f>
        <v>0.28743811891104637</v>
      </c>
      <c r="AL56" s="203">
        <f>AL43*AL48</f>
        <v>3.752887338264981</v>
      </c>
      <c r="AM56" s="203">
        <f>AM43*AM48</f>
        <v>33.13622975511395</v>
      </c>
      <c r="AN56" s="203">
        <f>AN43*AN48</f>
        <v>6.211128723799759</v>
      </c>
      <c r="AO56" s="203">
        <f>AO43*AO48</f>
        <v>39.14262402301842</v>
      </c>
      <c r="AP56" s="203">
        <f>AP43*AP48</f>
        <v>55.350331702945724</v>
      </c>
      <c r="AQ56" s="203">
        <f>AQ43*AQ48</f>
        <v>27.86406062377777</v>
      </c>
      <c r="AR56" s="203">
        <f>AR43*AR48</f>
        <v>2578.357591268449</v>
      </c>
      <c r="AS56" s="203">
        <f>AS43*AS48</f>
        <v>44.1677612931408</v>
      </c>
      <c r="AT56" s="203">
        <f>AT43*AT48</f>
        <v>5778.134428864093</v>
      </c>
      <c r="AU56" s="203">
        <f>AU43*AU48</f>
        <v>172.19050549606715</v>
      </c>
      <c r="AV56" s="203">
        <f>AV43*AV48</f>
        <v>46.28257566558175</v>
      </c>
      <c r="AW56" s="203">
        <f>AW43*AW48</f>
        <v>148.41209140968752</v>
      </c>
      <c r="AX56" s="203">
        <f>AX43*AX48</f>
        <v>100.6992242428541</v>
      </c>
      <c r="AY56" s="203">
        <f>AY43*AY48</f>
        <v>50.36279020649934</v>
      </c>
      <c r="AZ56" s="203">
        <f>AZ43*AZ48</f>
        <v>300.9456184663147</v>
      </c>
      <c r="BA56" s="203">
        <f>BA43*BA48</f>
        <v>67.61087101801795</v>
      </c>
      <c r="BB56" s="203">
        <f>BB43*BB48</f>
        <v>23.04633707261096</v>
      </c>
      <c r="BC56" s="203">
        <f>BC43*BC48</f>
        <v>73.92824920835515</v>
      </c>
      <c r="BD56" s="203">
        <f>BD43*BD48</f>
        <v>312.651050671436</v>
      </c>
      <c r="BE56" s="203">
        <f>BE43*BE48</f>
        <v>353.56661219912246</v>
      </c>
      <c r="BF56" s="203">
        <f>BF43*BF48</f>
        <v>349.3160134468798</v>
      </c>
      <c r="BG56" s="203">
        <f>BG43*BG48</f>
        <v>1.452156506138676</v>
      </c>
      <c r="BH56" s="203">
        <f>BH43*BH48</f>
        <v>583.2306451311885</v>
      </c>
      <c r="BI56" s="203">
        <f>BI43*BI48</f>
        <v>60.197538241609394</v>
      </c>
      <c r="BJ56" s="203">
        <f>BJ43*BJ48</f>
        <v>185.38634388334853</v>
      </c>
      <c r="BK56" s="203">
        <f>BK43*BK48</f>
        <v>0.8798404118529963</v>
      </c>
      <c r="BL56" s="203">
        <f>BL43*BL48</f>
        <v>169.20224595997263</v>
      </c>
      <c r="BM56" s="203">
        <f>BM43*BM48</f>
        <v>54.71123253618188</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4536.891030792704</v>
      </c>
    </row>
    <row r="62">
      <c r="A62" s="3" t="inlineStr">
        <is>
          <t>ely</t>
        </is>
      </c>
      <c r="B62" s="202">
        <f>$E$58*(SUMPRODUCT($B$51:$BM$51,$B$45:$BM$45)+INDEX($B$41:$BM$41,MATCH($A62,$B$39:$BM$39,0)))</f>
        <v>33447.72780890642</v>
      </c>
    </row>
    <row r="63">
      <c r="A63" s="3" t="inlineStr">
        <is>
          <t>nga</t>
        </is>
      </c>
      <c r="B63" s="202">
        <f>$E$58*(SUMPRODUCT($B$51:$BM$51,$B$46:$BM$46)+INDEX($B$41:$BM$41,MATCH($A63,$B$39:$BM$39,0)))</f>
        <v>11798.433973155421</v>
      </c>
    </row>
    <row r="64">
      <c r="A64" s="3" t="inlineStr">
        <is>
          <t>oil</t>
        </is>
      </c>
      <c r="B64" s="202">
        <f>$E$58*(SUMPRODUCT($B$51:$BM$51,$B$47:$BM$47)+INDEX($B$41:$BM$41,MATCH($A64,$B$39:$BM$39,0)))</f>
        <v>74758.30848596065</v>
      </c>
    </row>
    <row r="65">
      <c r="A65" s="3" t="inlineStr">
        <is>
          <t>p_c</t>
        </is>
      </c>
      <c r="B65" s="202">
        <f>$E$58*(SUMPRODUCT($B$51:$BM$51,$B$48:$BM$48)+INDEX($B$41:$BM$41,MATCH($A65,$B$39:$BM$39,0)))</f>
        <v>137702.83258765674</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0.0054029190794760195</v>
      </c>
      <c r="C69" s="234">
        <f>SUMIF($B$40:$BM$40,$A69,$B$53:$BM$53)/SUMIF($B$40:$BM$40,$A69,$B$43:$BM$43)</f>
        <v>0.01094452271948225</v>
      </c>
      <c r="D69" s="234">
        <f>SUMIF($B$40:$BM$40,$A69,$B$54:$BM$54)/SUMIF($B$40:$BM$40,$A69,$B$43:$BM$43)</f>
        <v>0.00965232247326348</v>
      </c>
      <c r="E69" s="234">
        <f>SUMIF($B$40:$BM$40,$A69,$B$55:$BM$55)/SUMIF($B$40:$BM$40,$A69,$B$43:$BM$43)</f>
        <v>0.04448235430381747</v>
      </c>
      <c r="F69" s="234">
        <f>SUMIF($B$40:$BM$40,$A69,$B$56:$BM$56)/SUMIF($B$40:$BM$40,$A69,$B$43:$BM$43)</f>
        <v>0.06768298375929442</v>
      </c>
    </row>
    <row r="70">
      <c r="A70" s="3" t="inlineStr">
        <is>
          <t>che</t>
        </is>
      </c>
      <c r="B70" s="234">
        <f>SUMIF($B$40:$BM$40,$A70,$B$52:$BM$52)/SUMIF($B$40:$BM$40,$A70,$B$43:$BM$43)</f>
        <v>0.0052821962213920595</v>
      </c>
      <c r="C70" s="234">
        <f>SUMIF($B$40:$BM$40,$A70,$B$53:$BM$53)/SUMIF($B$40:$BM$40,$A70,$B$43:$BM$43)</f>
        <v>0.009760177621169147</v>
      </c>
      <c r="D70" s="234">
        <f>SUMIF($B$40:$BM$40,$A70,$B$54:$BM$54)/SUMIF($B$40:$BM$40,$A70,$B$43:$BM$43)</f>
        <v>0.03372540854145509</v>
      </c>
      <c r="E70" s="234">
        <f>SUMIF($B$40:$BM$40,$A70,$B$55:$BM$55)/SUMIF($B$40:$BM$40,$A70,$B$43:$BM$43)</f>
        <v>0.1135396103055414</v>
      </c>
      <c r="F70" s="234">
        <f>SUMIF($B$40:$BM$40,$A70,$B$56:$BM$56)/SUMIF($B$40:$BM$40,$A70,$B$43:$BM$43)</f>
        <v>0.1622342399849876</v>
      </c>
    </row>
    <row r="71">
      <c r="A71" s="3" t="inlineStr">
        <is>
          <t>clo</t>
        </is>
      </c>
      <c r="B71" s="234">
        <f>SUMIF($B$40:$BM$40,$A71,$B$52:$BM$52)/SUMIF($B$40:$BM$40,$A71,$B$43:$BM$43)</f>
        <v>0.0018926846580589662</v>
      </c>
      <c r="C71" s="234">
        <f>SUMIF($B$40:$BM$40,$A71,$B$53:$BM$53)/SUMIF($B$40:$BM$40,$A71,$B$43:$BM$43)</f>
        <v>0.002939120037197447</v>
      </c>
      <c r="D71" s="234">
        <f>SUMIF($B$40:$BM$40,$A71,$B$54:$BM$54)/SUMIF($B$40:$BM$40,$A71,$B$43:$BM$43)</f>
        <v>0.003949370016872939</v>
      </c>
      <c r="E71" s="234">
        <f>SUMIF($B$40:$BM$40,$A71,$B$55:$BM$55)/SUMIF($B$40:$BM$40,$A71,$B$43:$BM$43)</f>
        <v>0.021579894876972205</v>
      </c>
      <c r="F71" s="234">
        <f>SUMIF($B$40:$BM$40,$A71,$B$56:$BM$56)/SUMIF($B$40:$BM$40,$A71,$B$43:$BM$43)</f>
        <v>0.0315108001951727</v>
      </c>
    </row>
    <row r="72">
      <c r="A72" s="3" t="inlineStr">
        <is>
          <t>com</t>
        </is>
      </c>
      <c r="B72" s="234">
        <f>SUMIF($B$40:$BM$40,$A72,$B$52:$BM$52)/SUMIF($B$40:$BM$40,$A72,$B$43:$BM$43)</f>
        <v>0.000761235813447522</v>
      </c>
      <c r="C72" s="234">
        <f>SUMIF($B$40:$BM$40,$A72,$B$53:$BM$53)/SUMIF($B$40:$BM$40,$A72,$B$43:$BM$43)</f>
        <v>0.001484972651194107</v>
      </c>
      <c r="D72" s="234">
        <f>SUMIF($B$40:$BM$40,$A72,$B$54:$BM$54)/SUMIF($B$40:$BM$40,$A72,$B$43:$BM$43)</f>
        <v>0.001343841189546408</v>
      </c>
      <c r="E72" s="234">
        <f>SUMIF($B$40:$BM$40,$A72,$B$55:$BM$55)/SUMIF($B$40:$BM$40,$A72,$B$43:$BM$43)</f>
        <v>0.007701126934701616</v>
      </c>
      <c r="F72" s="234">
        <f>SUMIF($B$40:$BM$40,$A72,$B$56:$BM$56)/SUMIF($B$40:$BM$40,$A72,$B$43:$BM$43)</f>
        <v>0.01133848843141551</v>
      </c>
    </row>
    <row r="73">
      <c r="A73" s="3" t="inlineStr">
        <is>
          <t>edu</t>
        </is>
      </c>
      <c r="B73" s="234">
        <f>SUMIF($B$40:$BM$40,$A73,$B$52:$BM$52)/SUMIF($B$40:$BM$40,$A73,$B$43:$BM$43)</f>
        <v>0.001043874750018219</v>
      </c>
      <c r="C73" s="234">
        <f>SUMIF($B$40:$BM$40,$A73,$B$53:$BM$53)/SUMIF($B$40:$BM$40,$A73,$B$43:$BM$43)</f>
        <v>0.00581873571424533</v>
      </c>
      <c r="D73" s="234">
        <f>SUMIF($B$40:$BM$40,$A73,$B$54:$BM$54)/SUMIF($B$40:$BM$40,$A73,$B$43:$BM$43)</f>
        <v>0.0036944387578780337</v>
      </c>
      <c r="E73" s="234">
        <f>SUMIF($B$40:$BM$40,$A73,$B$55:$BM$55)/SUMIF($B$40:$BM$40,$A73,$B$43:$BM$43)</f>
        <v>0.01589570468860546</v>
      </c>
      <c r="F73" s="234">
        <f>SUMIF($B$40:$BM$40,$A73,$B$56:$BM$56)/SUMIF($B$40:$BM$40,$A73,$B$43:$BM$43)</f>
        <v>0.02266179230308214</v>
      </c>
    </row>
    <row r="74">
      <c r="A74" s="3" t="inlineStr">
        <is>
          <t>food</t>
        </is>
      </c>
      <c r="B74" s="234">
        <f>SUMIF($B$40:$BM$40,$A74,$B$52:$BM$52)/SUMIF($B$40:$BM$40,$A74,$B$43:$BM$43)</f>
        <v>0.0013238571033324473</v>
      </c>
      <c r="C74" s="234">
        <f>SUMIF($B$40:$BM$40,$A74,$B$53:$BM$53)/SUMIF($B$40:$BM$40,$A74,$B$43:$BM$43)</f>
        <v>0.0023334079054166427</v>
      </c>
      <c r="D74" s="234">
        <f>SUMIF($B$40:$BM$40,$A74,$B$54:$BM$54)/SUMIF($B$40:$BM$40,$A74,$B$43:$BM$43)</f>
        <v>0.0033790384405820357</v>
      </c>
      <c r="E74" s="234">
        <f>SUMIF($B$40:$BM$40,$A74,$B$55:$BM$55)/SUMIF($B$40:$BM$40,$A74,$B$43:$BM$43)</f>
        <v>0.025531889474492527</v>
      </c>
      <c r="F74" s="234">
        <f>SUMIF($B$40:$BM$40,$A74,$B$56:$BM$56)/SUMIF($B$40:$BM$40,$A74,$B$43:$BM$43)</f>
        <v>0.036373290127549654</v>
      </c>
    </row>
    <row r="75">
      <c r="A75" s="3" t="inlineStr">
        <is>
          <t>hea</t>
        </is>
      </c>
      <c r="B75" s="234">
        <f>SUMIF($B$40:$BM$40,$A75,$B$52:$BM$52)/SUMIF($B$40:$BM$40,$A75,$B$43:$BM$43)</f>
        <v>0.001887485709405886</v>
      </c>
      <c r="C75" s="234">
        <f>SUMIF($B$40:$BM$40,$A75,$B$53:$BM$53)/SUMIF($B$40:$BM$40,$A75,$B$43:$BM$43)</f>
        <v>0.004425941824993473</v>
      </c>
      <c r="D75" s="234">
        <f>SUMIF($B$40:$BM$40,$A75,$B$54:$BM$54)/SUMIF($B$40:$BM$40,$A75,$B$43:$BM$43)</f>
        <v>0.004942026702162683</v>
      </c>
      <c r="E75" s="234">
        <f>SUMIF($B$40:$BM$40,$A75,$B$55:$BM$55)/SUMIF($B$40:$BM$40,$A75,$B$43:$BM$43)</f>
        <v>0.020772997753702387</v>
      </c>
      <c r="F75" s="234">
        <f>SUMIF($B$40:$BM$40,$A75,$B$56:$BM$56)/SUMIF($B$40:$BM$40,$A75,$B$43:$BM$43)</f>
        <v>0.02995023811048382</v>
      </c>
    </row>
    <row r="76">
      <c r="A76" s="3" t="inlineStr">
        <is>
          <t>hou</t>
        </is>
      </c>
      <c r="B76" s="234">
        <f>SUMIF($B$40:$BM$40,$A76,$B$52:$BM$52)/SUMIF($B$40:$BM$40,$A76,$B$43:$BM$43)</f>
        <v>0.0016232459700043858</v>
      </c>
      <c r="C76" s="234">
        <f>SUMIF($B$40:$BM$40,$A76,$B$53:$BM$53)/SUMIF($B$40:$BM$40,$A76,$B$43:$BM$43)</f>
        <v>0.0027924652777554645</v>
      </c>
      <c r="D76" s="234">
        <f>SUMIF($B$40:$BM$40,$A76,$B$54:$BM$54)/SUMIF($B$40:$BM$40,$A76,$B$43:$BM$43)</f>
        <v>0.003470400857094524</v>
      </c>
      <c r="E76" s="234">
        <f>SUMIF($B$40:$BM$40,$A76,$B$55:$BM$55)/SUMIF($B$40:$BM$40,$A76,$B$43:$BM$43)</f>
        <v>0.017087510385928657</v>
      </c>
      <c r="F76" s="234">
        <f>SUMIF($B$40:$BM$40,$A76,$B$56:$BM$56)/SUMIF($B$40:$BM$40,$A76,$B$43:$BM$43)</f>
        <v>0.025446366169795866</v>
      </c>
    </row>
    <row r="77">
      <c r="A77" s="3" t="inlineStr">
        <is>
          <t>oth</t>
        </is>
      </c>
      <c r="B77" s="234">
        <f>SUMIF($B$40:$BM$40,$A77,$B$52:$BM$52)/SUMIF($B$40:$BM$40,$A77,$B$43:$BM$43)</f>
        <v>0.0005942819727799153</v>
      </c>
      <c r="C77" s="234">
        <f>SUMIF($B$40:$BM$40,$A77,$B$53:$BM$53)/SUMIF($B$40:$BM$40,$A77,$B$43:$BM$43)</f>
        <v>0.0022075202431470825</v>
      </c>
      <c r="D77" s="234">
        <f>SUMIF($B$40:$BM$40,$A77,$B$54:$BM$54)/SUMIF($B$40:$BM$40,$A77,$B$43:$BM$43)</f>
        <v>0.0014625410557989197</v>
      </c>
      <c r="E77" s="234">
        <f>SUMIF($B$40:$BM$40,$A77,$B$55:$BM$55)/SUMIF($B$40:$BM$40,$A77,$B$43:$BM$43)</f>
        <v>0.009111260089463839</v>
      </c>
      <c r="F77" s="234">
        <f>SUMIF($B$40:$BM$40,$A77,$B$56:$BM$56)/SUMIF($B$40:$BM$40,$A77,$B$43:$BM$43)</f>
        <v>0.013493911694180967</v>
      </c>
    </row>
    <row r="78">
      <c r="A78" s="3" t="inlineStr">
        <is>
          <t>pap</t>
        </is>
      </c>
      <c r="B78" s="234">
        <f>SUMIF($B$40:$BM$40,$A78,$B$52:$BM$52)/SUMIF($B$40:$BM$40,$A78,$B$43:$BM$43)</f>
        <v>0.0033861692795103754</v>
      </c>
      <c r="C78" s="234">
        <f>SUMIF($B$40:$BM$40,$A78,$B$53:$BM$53)/SUMIF($B$40:$BM$40,$A78,$B$43:$BM$43)</f>
        <v>0.005394004367234928</v>
      </c>
      <c r="D78" s="234">
        <f>SUMIF($B$40:$BM$40,$A78,$B$54:$BM$54)/SUMIF($B$40:$BM$40,$A78,$B$43:$BM$43)</f>
        <v>0.00706001547991019</v>
      </c>
      <c r="E78" s="234">
        <f>SUMIF($B$40:$BM$40,$A78,$B$55:$BM$55)/SUMIF($B$40:$BM$40,$A78,$B$43:$BM$43)</f>
        <v>0.03780909022469521</v>
      </c>
      <c r="F78" s="234">
        <f>SUMIF($B$40:$BM$40,$A78,$B$56:$BM$56)/SUMIF($B$40:$BM$40,$A78,$B$43:$BM$43)</f>
        <v>0.05673818534720842</v>
      </c>
    </row>
    <row r="79">
      <c r="A79" s="3" t="inlineStr">
        <is>
          <t>pha</t>
        </is>
      </c>
      <c r="B79" s="234">
        <f>SUMIF($B$40:$BM$40,$A79,$B$52:$BM$52)/SUMIF($B$40:$BM$40,$A79,$B$43:$BM$43)</f>
        <v>0.002368409181834419</v>
      </c>
      <c r="C79" s="234">
        <f>SUMIF($B$40:$BM$40,$A79,$B$53:$BM$53)/SUMIF($B$40:$BM$40,$A79,$B$43:$BM$43)</f>
        <v>0.003507686839602052</v>
      </c>
      <c r="D79" s="234">
        <f>SUMIF($B$40:$BM$40,$A79,$B$54:$BM$54)/SUMIF($B$40:$BM$40,$A79,$B$43:$BM$43)</f>
        <v>0.02052713544832418</v>
      </c>
      <c r="E79" s="234">
        <f>SUMIF($B$40:$BM$40,$A79,$B$55:$BM$55)/SUMIF($B$40:$BM$40,$A79,$B$43:$BM$43)</f>
        <v>0.026425123453248385</v>
      </c>
      <c r="F79" s="234">
        <f>SUMIF($B$40:$BM$40,$A79,$B$56:$BM$56)/SUMIF($B$40:$BM$40,$A79,$B$43:$BM$43)</f>
        <v>0.03878981176705611</v>
      </c>
    </row>
    <row r="80">
      <c r="A80" s="3" t="inlineStr">
        <is>
          <t>ret</t>
        </is>
      </c>
      <c r="B80" s="234">
        <f>SUMIF($B$40:$BM$40,$A80,$B$52:$BM$52)/SUMIF($B$40:$BM$40,$A80,$B$43:$BM$43)</f>
        <v>0.00094942346393318</v>
      </c>
      <c r="C80" s="234">
        <f>SUMIF($B$40:$BM$40,$A80,$B$53:$BM$53)/SUMIF($B$40:$BM$40,$A80,$B$43:$BM$43)</f>
        <v>0.005138034770310573</v>
      </c>
      <c r="D80" s="234">
        <f>SUMIF($B$40:$BM$40,$A80,$B$54:$BM$54)/SUMIF($B$40:$BM$40,$A80,$B$43:$BM$43)</f>
        <v>0.0034843297287383496</v>
      </c>
      <c r="E80" s="234">
        <f>SUMIF($B$40:$BM$40,$A80,$B$55:$BM$55)/SUMIF($B$40:$BM$40,$A80,$B$43:$BM$43)</f>
        <v>0.01370858732517766</v>
      </c>
      <c r="F80" s="234">
        <f>SUMIF($B$40:$BM$40,$A80,$B$56:$BM$56)/SUMIF($B$40:$BM$40,$A80,$B$43:$BM$43)</f>
        <v>0.019922646608314127</v>
      </c>
    </row>
    <row r="81">
      <c r="A81" s="3" t="inlineStr">
        <is>
          <t>teq</t>
        </is>
      </c>
      <c r="B81" s="234">
        <f>SUMIF($B$40:$BM$40,$A81,$B$52:$BM$52)/SUMIF($B$40:$BM$40,$A81,$B$43:$BM$43)</f>
        <v>0.0017817974798162882</v>
      </c>
      <c r="C81" s="234">
        <f>SUMIF($B$40:$BM$40,$A81,$B$53:$BM$53)/SUMIF($B$40:$BM$40,$A81,$B$43:$BM$43)</f>
        <v>0.004519768325301077</v>
      </c>
      <c r="D81" s="234">
        <f>SUMIF($B$40:$BM$40,$A81,$B$54:$BM$54)/SUMIF($B$40:$BM$40,$A81,$B$43:$BM$43)</f>
        <v>0.0032972690002345067</v>
      </c>
      <c r="E81" s="234">
        <f>SUMIF($B$40:$BM$40,$A81,$B$55:$BM$55)/SUMIF($B$40:$BM$40,$A81,$B$43:$BM$43)</f>
        <v>0.019044352204787188</v>
      </c>
      <c r="F81" s="234">
        <f>SUMIF($B$40:$BM$40,$A81,$B$56:$BM$56)/SUMIF($B$40:$BM$40,$A81,$B$43:$BM$43)</f>
        <v>0.028739705915398893</v>
      </c>
    </row>
    <row r="82">
      <c r="A82" s="3" t="inlineStr">
        <is>
          <t>tpu</t>
        </is>
      </c>
      <c r="B82" s="234">
        <f>SUMIF($B$40:$BM$40,$A82,$B$52:$BM$52)/SUMIF($B$40:$BM$40,$A82,$B$43:$BM$43)</f>
        <v>0.00303030184366144</v>
      </c>
      <c r="C82" s="234">
        <f>SUMIF($B$40:$BM$40,$A82,$B$53:$BM$53)/SUMIF($B$40:$BM$40,$A82,$B$43:$BM$43)</f>
        <v>0.0027305083623357174</v>
      </c>
      <c r="D82" s="234">
        <f>SUMIF($B$40:$BM$40,$A82,$B$54:$BM$54)/SUMIF($B$40:$BM$40,$A82,$B$43:$BM$43)</f>
        <v>0.007269953401361655</v>
      </c>
      <c r="E82" s="234">
        <f>SUMIF($B$40:$BM$40,$A82,$B$55:$BM$55)/SUMIF($B$40:$BM$40,$A82,$B$43:$BM$43)</f>
        <v>0.15589515024443917</v>
      </c>
      <c r="F82" s="234">
        <f>SUMIF($B$40:$BM$40,$A82,$B$56:$BM$56)/SUMIF($B$40:$BM$40,$A82,$B$43:$BM$43)</f>
        <v>0.20612157377815288</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10287.5962905064</v>
      </c>
      <c r="E86" s="202">
        <f>B$42</f>
        <v>296.271891600559</v>
      </c>
      <c r="F86" s="202">
        <f>B$49</f>
        <v>11251.68101768571</v>
      </c>
      <c r="G86" s="58">
        <f>B$50</f>
        <v>0.0</v>
      </c>
      <c r="H86" s="234">
        <f>B$44</f>
        <v>0.0007129377637879556</v>
      </c>
      <c r="I86" s="234">
        <f>B$45</f>
        <v>0.005189900565540753</v>
      </c>
      <c r="J86" s="234">
        <f>B$46</f>
        <v>0.002817411225688473</v>
      </c>
      <c r="K86" s="234">
        <f>B$47</f>
        <v>0.01071654071439239</v>
      </c>
      <c r="L86" s="234">
        <f>B$48</f>
        <v>0.01512399801412685</v>
      </c>
    </row>
    <row r="87">
      <c r="A87" s="3" t="inlineStr">
        <is>
          <t>atp</t>
        </is>
      </c>
      <c r="B87" s="3" t="inlineStr">
        <is>
          <t>Air transport</t>
        </is>
      </c>
      <c r="C87" s="3" t="inlineStr">
        <is>
          <t>avi</t>
        </is>
      </c>
      <c r="D87" s="202">
        <f>C$43</f>
        <v>1403.097671837783</v>
      </c>
      <c r="E87" s="202">
        <f>C$42</f>
        <v>1457.267402403502</v>
      </c>
      <c r="F87" s="202">
        <f>C$49</f>
        <v>3638.647783320249</v>
      </c>
      <c r="G87" s="58">
        <f>C$50</f>
        <v>0.0</v>
      </c>
      <c r="H87" s="234">
        <f>C$44</f>
        <v>0.004088605657663693</v>
      </c>
      <c r="I87" s="234">
        <f>C$45</f>
        <v>0.002444904699293938</v>
      </c>
      <c r="J87" s="234">
        <f>C$46</f>
        <v>0.009844347536442673</v>
      </c>
      <c r="K87" s="234">
        <f>C$47</f>
        <v>0.2196354026572705</v>
      </c>
      <c r="L87" s="234">
        <f>C$48</f>
        <v>0.3061035669607718</v>
      </c>
    </row>
    <row r="88">
      <c r="A88" s="3" t="inlineStr">
        <is>
          <t>b_t</t>
        </is>
      </c>
      <c r="B88" s="3" t="inlineStr">
        <is>
          <t>Beverages &amp; Tobacco</t>
        </is>
      </c>
      <c r="C88" s="3" t="inlineStr">
        <is>
          <t>foo</t>
        </is>
      </c>
      <c r="D88" s="202">
        <f>D$43</f>
        <v>11181.21020091318</v>
      </c>
      <c r="E88" s="202">
        <f>D$42</f>
        <v>284.050826670863</v>
      </c>
      <c r="F88" s="202">
        <f>D$49</f>
        <v>12265.31606745908</v>
      </c>
      <c r="G88" s="58">
        <f>D$50</f>
        <v>0.0</v>
      </c>
      <c r="H88" s="234">
        <f>D$44</f>
        <v>0.001542912509386966</v>
      </c>
      <c r="I88" s="234">
        <f>D$45</f>
        <v>0.001755291758489319</v>
      </c>
      <c r="J88" s="234">
        <f>D$46</f>
        <v>0.002255254412946644</v>
      </c>
      <c r="K88" s="234">
        <f>D$47</f>
        <v>0.01147736380956983</v>
      </c>
      <c r="L88" s="234">
        <f>D$48</f>
        <v>0.01691144417092878</v>
      </c>
    </row>
    <row r="89">
      <c r="A89" s="3" t="inlineStr">
        <is>
          <t>bph</t>
        </is>
      </c>
      <c r="B89" s="3" t="inlineStr">
        <is>
          <t>Pharmaceuticals</t>
        </is>
      </c>
      <c r="C89" s="3" t="inlineStr">
        <is>
          <t>mch</t>
        </is>
      </c>
      <c r="D89" s="202">
        <f>E$43</f>
        <v>1472.639384287796</v>
      </c>
      <c r="E89" s="202">
        <f>E$42</f>
        <v>413.7084008221779</v>
      </c>
      <c r="F89" s="202">
        <f>E$49</f>
        <v>2998.729869699881</v>
      </c>
      <c r="G89" s="58">
        <f>E$50</f>
        <v>0.0</v>
      </c>
      <c r="H89" s="234">
        <f>E$44</f>
        <v>0.002368409181834419</v>
      </c>
      <c r="I89" s="234">
        <f>E$45</f>
        <v>0.003507686839602052</v>
      </c>
      <c r="J89" s="234">
        <f>E$46</f>
        <v>0.02052713544832418</v>
      </c>
      <c r="K89" s="234">
        <f>E$47</f>
        <v>0.02642512345324839</v>
      </c>
      <c r="L89" s="234">
        <f>E$48</f>
        <v>0.03878981176705611</v>
      </c>
    </row>
    <row r="90">
      <c r="A90" s="3" t="inlineStr">
        <is>
          <t>c_b</t>
        </is>
      </c>
      <c r="B90" s="3" t="inlineStr">
        <is>
          <t>Cane &amp; Beet</t>
        </is>
      </c>
      <c r="C90" s="3" t="inlineStr">
        <is>
          <t>foo</t>
        </is>
      </c>
      <c r="D90" s="202">
        <f>F$43</f>
        <v>1287.682388630199</v>
      </c>
      <c r="E90" s="202">
        <f>F$42</f>
        <v>7.226412121393301</v>
      </c>
      <c r="F90" s="202">
        <f>F$49</f>
        <v>2622.18517417264</v>
      </c>
      <c r="G90" s="58">
        <f>F$50</f>
        <v>0.0</v>
      </c>
      <c r="H90" s="234">
        <f>F$44</f>
        <v>0.001025582418508183</v>
      </c>
      <c r="I90" s="234">
        <f>F$45</f>
        <v>0.002020498987638969</v>
      </c>
      <c r="J90" s="234">
        <f>F$46</f>
        <v>0.003391500565193991</v>
      </c>
      <c r="K90" s="234">
        <f>F$47</f>
        <v>0.03498637901008057</v>
      </c>
      <c r="L90" s="234">
        <f>F$48</f>
        <v>0.04687706628337879</v>
      </c>
    </row>
    <row r="91">
      <c r="A91" s="3" t="inlineStr">
        <is>
          <t>chm</t>
        </is>
      </c>
      <c r="B91" s="3" t="inlineStr">
        <is>
          <t>Chemicals</t>
        </is>
      </c>
      <c r="C91" s="3" t="inlineStr">
        <is>
          <t>mch</t>
        </is>
      </c>
      <c r="D91" s="202">
        <f>G$43</f>
        <v>3587.94983345561</v>
      </c>
      <c r="E91" s="202">
        <f>G$42</f>
        <v>3762.377545275176</v>
      </c>
      <c r="F91" s="202">
        <f>G$49</f>
        <v>11384.10001343628</v>
      </c>
      <c r="G91" s="58">
        <f>G$50</f>
        <v>0.0</v>
      </c>
      <c r="H91" s="234">
        <f>G$44</f>
        <v>0.005287378040852384</v>
      </c>
      <c r="I91" s="234">
        <f>G$45</f>
        <v>0.01067729961544262</v>
      </c>
      <c r="J91" s="234">
        <f>G$46</f>
        <v>0.03605668287055942</v>
      </c>
      <c r="K91" s="234">
        <f>G$47</f>
        <v>0.1376497010554332</v>
      </c>
      <c r="L91" s="234">
        <f>G$48</f>
        <v>0.1952503023840406</v>
      </c>
    </row>
    <row r="92">
      <c r="A92" s="3" t="inlineStr">
        <is>
          <t>cmn</t>
        </is>
      </c>
      <c r="B92" s="3" t="inlineStr">
        <is>
          <t>Telecomms</t>
        </is>
      </c>
      <c r="C92" s="3" t="inlineStr">
        <is>
          <t>srv</t>
        </is>
      </c>
      <c r="D92" s="202">
        <f>H$43</f>
        <v>19221.39294981499</v>
      </c>
      <c r="E92" s="202">
        <f>H$42</f>
        <v>1433.886526643713</v>
      </c>
      <c r="F92" s="202">
        <f>H$49</f>
        <v>26373.82356256246</v>
      </c>
      <c r="G92" s="58">
        <f>H$50</f>
        <v>0.0</v>
      </c>
      <c r="H92" s="234">
        <f>H$44</f>
        <v>0.000761235813447522</v>
      </c>
      <c r="I92" s="234">
        <f>H$45</f>
        <v>0.001484972651194107</v>
      </c>
      <c r="J92" s="234">
        <f>H$46</f>
        <v>0.001343841189546408</v>
      </c>
      <c r="K92" s="234">
        <f>H$47</f>
        <v>0.007701126934701616</v>
      </c>
      <c r="L92" s="234">
        <f>H$48</f>
        <v>0.01133848843141551</v>
      </c>
    </row>
    <row r="93">
      <c r="A93" s="3" t="inlineStr">
        <is>
          <t>cmt</t>
        </is>
      </c>
      <c r="B93" s="3" t="inlineStr">
        <is>
          <t>Cattle Meat</t>
        </is>
      </c>
      <c r="C93" s="3" t="inlineStr">
        <is>
          <t>foo</t>
        </is>
      </c>
      <c r="D93" s="202">
        <f>I$43</f>
        <v>2385.994136661412</v>
      </c>
      <c r="E93" s="202">
        <f>I$42</f>
        <v>68.74257740466028</v>
      </c>
      <c r="F93" s="202">
        <f>I$49</f>
        <v>3204.923644068971</v>
      </c>
      <c r="G93" s="58">
        <f>I$50</f>
        <v>0.0</v>
      </c>
      <c r="H93" s="234">
        <f>I$44</f>
        <v>0.0003008319895944772</v>
      </c>
      <c r="I93" s="234">
        <f>I$45</f>
        <v>0.001526766599831298</v>
      </c>
      <c r="J93" s="234">
        <f>I$46</f>
        <v>0.001286674876574157</v>
      </c>
      <c r="K93" s="234">
        <f>I$47</f>
        <v>0.006511589055709717</v>
      </c>
      <c r="L93" s="234">
        <f>I$48</f>
        <v>0.008911924158080247</v>
      </c>
    </row>
    <row r="94">
      <c r="A94" s="3" t="inlineStr">
        <is>
          <t>cns</t>
        </is>
      </c>
      <c r="B94" s="3" t="inlineStr">
        <is>
          <t>Construction</t>
        </is>
      </c>
      <c r="C94" s="3" t="inlineStr">
        <is>
          <t>cst</t>
        </is>
      </c>
      <c r="D94" s="202">
        <f>J$43</f>
        <v>2714.02385904994</v>
      </c>
      <c r="E94" s="202">
        <f>J$42</f>
        <v>1094.085940181609</v>
      </c>
      <c r="F94" s="202">
        <f>J$49</f>
        <v>31827.38148438366</v>
      </c>
      <c r="G94" s="58">
        <f>J$50</f>
        <v>0.0</v>
      </c>
      <c r="H94" s="234">
        <f>J$44</f>
        <v>0.005036665168036726</v>
      </c>
      <c r="I94" s="234">
        <f>J$45</f>
        <v>0.00457245464580802</v>
      </c>
      <c r="J94" s="234">
        <f>J$46</f>
        <v>0.006514764023249673</v>
      </c>
      <c r="K94" s="234">
        <f>J$47</f>
        <v>0.03362889060633843</v>
      </c>
      <c r="L94" s="234">
        <f>J$48</f>
        <v>0.05358302002681031</v>
      </c>
    </row>
    <row r="95">
      <c r="A95" s="3" t="inlineStr">
        <is>
          <t>coa</t>
        </is>
      </c>
      <c r="B95" s="3" t="inlineStr">
        <is>
          <t>Coal</t>
        </is>
      </c>
      <c r="C95" s="3" t="inlineStr">
        <is>
          <t>foo</t>
        </is>
      </c>
      <c r="D95" s="202">
        <f>K$43</f>
        <v>6.621297409925693e-06</v>
      </c>
      <c r="E95" s="202">
        <f>K$42</f>
        <v>0.2251545605612314</v>
      </c>
      <c r="F95" s="202">
        <f>K$49</f>
        <v>0.3586108844028645</v>
      </c>
      <c r="G95" s="58">
        <f>K$50</f>
        <v>1.0</v>
      </c>
      <c r="H95" s="234">
        <f>K$44</f>
        <v>1.0461093117009</v>
      </c>
      <c r="I95" s="234">
        <f>K$45</f>
        <v>0.005488031966133671</v>
      </c>
      <c r="J95" s="234">
        <f>K$46</f>
        <v>0.0058772465066583</v>
      </c>
      <c r="K95" s="234">
        <f>K$47</f>
        <v>0.03812116162177002</v>
      </c>
      <c r="L95" s="234">
        <f>K$48</f>
        <v>0.05561450707198071</v>
      </c>
    </row>
    <row r="96">
      <c r="A96" s="3" t="inlineStr">
        <is>
          <t>ctl</t>
        </is>
      </c>
      <c r="B96" s="3" t="inlineStr">
        <is>
          <t>Cattle</t>
        </is>
      </c>
      <c r="C96" s="3" t="inlineStr">
        <is>
          <t>foo</t>
        </is>
      </c>
      <c r="D96" s="202">
        <f>L$43</f>
        <v>1254.342714038582</v>
      </c>
      <c r="E96" s="202">
        <f>L$42</f>
        <v>9.788125868149953</v>
      </c>
      <c r="F96" s="202">
        <f>L$49</f>
        <v>1540.576071570031</v>
      </c>
      <c r="G96" s="58">
        <f>L$50</f>
        <v>0.0</v>
      </c>
      <c r="H96" s="234">
        <f>L$44</f>
        <v>0.0008754092027816993</v>
      </c>
      <c r="I96" s="234">
        <f>L$45</f>
        <v>0.001858677713646185</v>
      </c>
      <c r="J96" s="234">
        <f>L$46</f>
        <v>0.002786704773600321</v>
      </c>
      <c r="K96" s="234">
        <f>L$47</f>
        <v>0.02814321299555246</v>
      </c>
      <c r="L96" s="234">
        <f>L$48</f>
        <v>0.03742625951148524</v>
      </c>
    </row>
    <row r="97">
      <c r="A97" s="3" t="inlineStr">
        <is>
          <t>dwe</t>
        </is>
      </c>
      <c r="B97" s="3" t="inlineStr">
        <is>
          <t>Housing rent</t>
        </is>
      </c>
      <c r="C97" s="3" t="inlineStr">
        <is>
          <t>srv</t>
        </is>
      </c>
      <c r="D97" s="202">
        <f>M$43</f>
        <v>14564.55509327812</v>
      </c>
      <c r="E97" s="202">
        <f>M$42</f>
        <v>2.860247900621051e-18</v>
      </c>
      <c r="F97" s="202">
        <f>M$49</f>
        <v>15173.00655898254</v>
      </c>
      <c r="G97" s="58">
        <f>M$50</f>
        <v>0.0</v>
      </c>
      <c r="H97" s="234">
        <f>M$44</f>
        <v>0.0003287845094835152</v>
      </c>
      <c r="I97" s="234">
        <f>M$45</f>
        <v>0.0003987774031577402</v>
      </c>
      <c r="J97" s="234">
        <f>M$46</f>
        <v>0.0005578546258635284</v>
      </c>
      <c r="K97" s="234">
        <f>M$47</f>
        <v>0.002372433248388115</v>
      </c>
      <c r="L97" s="234">
        <f>M$48</f>
        <v>0.00361331730002384</v>
      </c>
    </row>
    <row r="98">
      <c r="A98" s="3" t="inlineStr">
        <is>
          <t>edu</t>
        </is>
      </c>
      <c r="B98" s="3" t="inlineStr">
        <is>
          <t>Education</t>
        </is>
      </c>
      <c r="C98" s="3" t="inlineStr">
        <is>
          <t>srv</t>
        </is>
      </c>
      <c r="D98" s="202">
        <f>N$43</f>
        <v>4618.192019275322</v>
      </c>
      <c r="E98" s="202">
        <f>N$42</f>
        <v>510.4291222444472</v>
      </c>
      <c r="F98" s="202">
        <f>N$49</f>
        <v>13904.61364160128</v>
      </c>
      <c r="G98" s="58">
        <f>N$50</f>
        <v>0.0</v>
      </c>
      <c r="H98" s="234">
        <f>N$44</f>
        <v>0.001043874750018219</v>
      </c>
      <c r="I98" s="234">
        <f>N$45</f>
        <v>0.00581873571424533</v>
      </c>
      <c r="J98" s="234">
        <f>N$46</f>
        <v>0.003694438757878034</v>
      </c>
      <c r="K98" s="234">
        <f>N$47</f>
        <v>0.01589570468860546</v>
      </c>
      <c r="L98" s="234">
        <f>N$48</f>
        <v>0.02266179230308214</v>
      </c>
    </row>
    <row r="99">
      <c r="A99" s="3" t="inlineStr">
        <is>
          <t>eeq</t>
        </is>
      </c>
      <c r="B99" s="3" t="inlineStr">
        <is>
          <t>Electrical equipment</t>
        </is>
      </c>
      <c r="C99" s="3" t="inlineStr">
        <is>
          <t>mac</t>
        </is>
      </c>
      <c r="D99" s="202">
        <f>O$43</f>
        <v>25.19724637143274</v>
      </c>
      <c r="E99" s="202">
        <f>O$42</f>
        <v>1546.369098105046</v>
      </c>
      <c r="F99" s="202">
        <f>O$49</f>
        <v>1736.855878903702</v>
      </c>
      <c r="G99" s="58">
        <f>O$50</f>
        <v>0.0</v>
      </c>
      <c r="H99" s="234">
        <f>O$44</f>
        <v>0.006256646543876123</v>
      </c>
      <c r="I99" s="234">
        <f>O$45</f>
        <v>0.008124595319353441</v>
      </c>
      <c r="J99" s="234">
        <f>O$46</f>
        <v>0.008099192057394608</v>
      </c>
      <c r="K99" s="234">
        <f>O$47</f>
        <v>0.03617572330822446</v>
      </c>
      <c r="L99" s="234">
        <f>O$48</f>
        <v>0.05742327147226952</v>
      </c>
    </row>
    <row r="100">
      <c r="A100" s="3" t="inlineStr">
        <is>
          <t>ele</t>
        </is>
      </c>
      <c r="B100" s="3" t="inlineStr">
        <is>
          <t>Computer equipment</t>
        </is>
      </c>
      <c r="C100" s="3" t="inlineStr">
        <is>
          <t>mac</t>
        </is>
      </c>
      <c r="D100" s="202">
        <f>P$43</f>
        <v>2621.242312454111</v>
      </c>
      <c r="E100" s="202">
        <f>P$42</f>
        <v>913.9247070600035</v>
      </c>
      <c r="F100" s="202">
        <f>P$49</f>
        <v>7156.388567774538</v>
      </c>
      <c r="G100" s="58">
        <f>P$50</f>
        <v>0.0</v>
      </c>
      <c r="H100" s="234">
        <f>P$44</f>
        <v>0.003828370357961633</v>
      </c>
      <c r="I100" s="234">
        <f>P$45</f>
        <v>0.01112140190702001</v>
      </c>
      <c r="J100" s="234">
        <f>P$46</f>
        <v>0.007857583588835582</v>
      </c>
      <c r="K100" s="234">
        <f>P$47</f>
        <v>0.03004483301123832</v>
      </c>
      <c r="L100" s="234">
        <f>P$48</f>
        <v>0.04503134039392521</v>
      </c>
    </row>
    <row r="101">
      <c r="A101" s="3" t="inlineStr">
        <is>
          <t>ely</t>
        </is>
      </c>
      <c r="B101" s="3" t="inlineStr">
        <is>
          <t>Electricity supply</t>
        </is>
      </c>
      <c r="C101" s="3" t="inlineStr">
        <is>
          <t>pow</t>
        </is>
      </c>
      <c r="D101" s="202">
        <f>Q$43</f>
        <v>4436.953508487993</v>
      </c>
      <c r="E101" s="202">
        <f>Q$42</f>
        <v>31.4630295250102</v>
      </c>
      <c r="F101" s="202">
        <f>Q$49</f>
        <v>10759.24191777595</v>
      </c>
      <c r="G101" s="58">
        <f>Q$50</f>
        <v>1.0</v>
      </c>
      <c r="H101" s="234">
        <f>Q$44</f>
        <v>0.004874895112752501</v>
      </c>
      <c r="I101" s="234">
        <f>Q$45</f>
        <v>0.9954662477745693</v>
      </c>
      <c r="J101" s="234">
        <f>Q$46</f>
        <v>0.3346548962706095</v>
      </c>
      <c r="K101" s="234">
        <f>Q$47</f>
        <v>0.4749699300268975</v>
      </c>
      <c r="L101" s="234">
        <f>Q$48</f>
        <v>0.5768674452079603</v>
      </c>
    </row>
    <row r="102">
      <c r="A102" s="3" t="inlineStr">
        <is>
          <t>fmp</t>
        </is>
      </c>
      <c r="B102" s="3" t="inlineStr">
        <is>
          <t>Fabricated metals</t>
        </is>
      </c>
      <c r="C102" s="3" t="inlineStr">
        <is>
          <t>mac</t>
        </is>
      </c>
      <c r="D102" s="202">
        <f>R$43</f>
        <v>638.4316320070935</v>
      </c>
      <c r="E102" s="202">
        <f>R$42</f>
        <v>371.4862449912014</v>
      </c>
      <c r="F102" s="202">
        <f>R$49</f>
        <v>7677.827517271953</v>
      </c>
      <c r="G102" s="58">
        <f>R$50</f>
        <v>0.0</v>
      </c>
      <c r="H102" s="234">
        <f>R$44</f>
        <v>0.007081874209282093</v>
      </c>
      <c r="I102" s="234">
        <f>R$45</f>
        <v>0.006739026930596399</v>
      </c>
      <c r="J102" s="234">
        <f>R$46</f>
        <v>0.0113453278251489</v>
      </c>
      <c r="K102" s="234">
        <f>R$47</f>
        <v>0.05046672417539657</v>
      </c>
      <c r="L102" s="234">
        <f>R$48</f>
        <v>0.07999526509723158</v>
      </c>
    </row>
    <row r="103">
      <c r="A103" s="3" t="inlineStr">
        <is>
          <t>frs</t>
        </is>
      </c>
      <c r="B103" s="3" t="inlineStr">
        <is>
          <t>Forestry</t>
        </is>
      </c>
      <c r="C103" s="3" t="inlineStr">
        <is>
          <t>foo</t>
        </is>
      </c>
      <c r="D103" s="202">
        <f>S$43</f>
        <v>1.858765724901019</v>
      </c>
      <c r="E103" s="202">
        <f>S$42</f>
        <v>3.726675096957718</v>
      </c>
      <c r="F103" s="202">
        <f>S$49</f>
        <v>7.416085752545581</v>
      </c>
      <c r="G103" s="58">
        <f>S$50</f>
        <v>0.0</v>
      </c>
      <c r="H103" s="234">
        <f>S$44</f>
        <v>0.001861736470468403</v>
      </c>
      <c r="I103" s="234">
        <f>S$45</f>
        <v>0.003175112596691931</v>
      </c>
      <c r="J103" s="234">
        <f>S$46</f>
        <v>0.003123311269029697</v>
      </c>
      <c r="K103" s="234">
        <f>S$47</f>
        <v>0.0413120355844022</v>
      </c>
      <c r="L103" s="234">
        <f>S$48</f>
        <v>0.05979155030607706</v>
      </c>
    </row>
    <row r="104">
      <c r="A104" s="3" t="inlineStr">
        <is>
          <t>fsh</t>
        </is>
      </c>
      <c r="B104" s="3" t="inlineStr">
        <is>
          <t>Fishing</t>
        </is>
      </c>
      <c r="C104" s="3" t="inlineStr">
        <is>
          <t>foo</t>
        </is>
      </c>
      <c r="D104" s="202">
        <f>T$43</f>
        <v>3715.460708059009</v>
      </c>
      <c r="E104" s="202">
        <f>T$42</f>
        <v>109.7585379518032</v>
      </c>
      <c r="F104" s="202">
        <f>T$49</f>
        <v>4995.682056827297</v>
      </c>
      <c r="G104" s="58">
        <f>T$50</f>
        <v>0.0</v>
      </c>
      <c r="H104" s="234">
        <f>T$44</f>
        <v>0.0006229492731009915</v>
      </c>
      <c r="I104" s="234">
        <f>T$45</f>
        <v>0.005487400676454088</v>
      </c>
      <c r="J104" s="234">
        <f>T$46</f>
        <v>0.003188919753665136</v>
      </c>
      <c r="K104" s="234">
        <f>T$47</f>
        <v>0.02148199305574658</v>
      </c>
      <c r="L104" s="234">
        <f>T$48</f>
        <v>0.02816188190001883</v>
      </c>
    </row>
    <row r="105">
      <c r="A105" s="3" t="inlineStr">
        <is>
          <t>gro</t>
        </is>
      </c>
      <c r="B105" s="3" t="inlineStr">
        <is>
          <t>Other grains</t>
        </is>
      </c>
      <c r="C105" s="3" t="inlineStr">
        <is>
          <t>foo</t>
        </is>
      </c>
      <c r="D105" s="202">
        <f>U$43</f>
        <v>2245.318540645385</v>
      </c>
      <c r="E105" s="202">
        <f>U$42</f>
        <v>17.38953737356017</v>
      </c>
      <c r="F105" s="202">
        <f>U$49</f>
        <v>5749.541580269509</v>
      </c>
      <c r="G105" s="58">
        <f>U$50</f>
        <v>0.0</v>
      </c>
      <c r="H105" s="234">
        <f>U$44</f>
        <v>0.0008569495821966864</v>
      </c>
      <c r="I105" s="234">
        <f>U$45</f>
        <v>0.001888078838233873</v>
      </c>
      <c r="J105" s="234">
        <f>U$46</f>
        <v>0.003142747028409746</v>
      </c>
      <c r="K105" s="234">
        <f>U$47</f>
        <v>0.03089544185735456</v>
      </c>
      <c r="L105" s="234">
        <f>U$48</f>
        <v>0.0432347247372389</v>
      </c>
    </row>
    <row r="106">
      <c r="A106" s="3" t="inlineStr">
        <is>
          <t>hht</t>
        </is>
      </c>
      <c r="B106" s="3" t="inlineStr">
        <is>
          <t>Human health &amp; social work</t>
        </is>
      </c>
      <c r="C106" s="3" t="inlineStr">
        <is>
          <t>srv</t>
        </is>
      </c>
      <c r="D106" s="202">
        <f>V$43</f>
        <v>6187.302910392417</v>
      </c>
      <c r="E106" s="202">
        <f>V$42</f>
        <v>348.8805465207298</v>
      </c>
      <c r="F106" s="202">
        <f>V$49</f>
        <v>23019.82710972295</v>
      </c>
      <c r="G106" s="58">
        <f>V$50</f>
        <v>0.0</v>
      </c>
      <c r="H106" s="234">
        <f>V$44</f>
        <v>0.001887485709405886</v>
      </c>
      <c r="I106" s="234">
        <f>V$45</f>
        <v>0.004425941824993473</v>
      </c>
      <c r="J106" s="234">
        <f>V$46</f>
        <v>0.004942026702162683</v>
      </c>
      <c r="K106" s="234">
        <f>V$47</f>
        <v>0.02077299775370239</v>
      </c>
      <c r="L106" s="234">
        <f>V$48</f>
        <v>0.02995023811048382</v>
      </c>
    </row>
    <row r="107">
      <c r="A107" s="3" t="inlineStr">
        <is>
          <t>i_s</t>
        </is>
      </c>
      <c r="B107" s="3" t="inlineStr">
        <is>
          <t>Iron &amp; Steel</t>
        </is>
      </c>
      <c r="C107" s="3" t="inlineStr">
        <is>
          <t>irn</t>
        </is>
      </c>
      <c r="D107" s="202">
        <f>W$43</f>
        <v>435.1547097451709</v>
      </c>
      <c r="E107" s="202">
        <f>W$42</f>
        <v>918.8942617145678</v>
      </c>
      <c r="F107" s="202">
        <f>W$49</f>
        <v>3363.16535338051</v>
      </c>
      <c r="G107" s="58">
        <f>W$50</f>
        <v>0.0</v>
      </c>
      <c r="H107" s="234">
        <f>W$44</f>
        <v>0.009146830693650658</v>
      </c>
      <c r="I107" s="234">
        <f>W$45</f>
        <v>0.02190174220601668</v>
      </c>
      <c r="J107" s="234">
        <f>W$46</f>
        <v>0.02315565003473067</v>
      </c>
      <c r="K107" s="234">
        <f>W$47</f>
        <v>0.08770337304997161</v>
      </c>
      <c r="L107" s="234">
        <f>W$48</f>
        <v>0.1347684946853535</v>
      </c>
    </row>
    <row r="108">
      <c r="A108" s="3" t="inlineStr">
        <is>
          <t>ins</t>
        </is>
      </c>
      <c r="B108" s="3" t="inlineStr">
        <is>
          <t>Insurance</t>
        </is>
      </c>
      <c r="C108" s="3" t="inlineStr">
        <is>
          <t>srv</t>
        </is>
      </c>
      <c r="D108" s="202">
        <f>X$43</f>
        <v>4775.91938276479</v>
      </c>
      <c r="E108" s="202">
        <f>X$42</f>
        <v>262.9269735059963</v>
      </c>
      <c r="F108" s="202">
        <f>X$49</f>
        <v>6044.193560665437</v>
      </c>
      <c r="G108" s="58">
        <f>X$50</f>
        <v>0.0</v>
      </c>
      <c r="H108" s="234">
        <f>X$44</f>
        <v>0.000444221217354367</v>
      </c>
      <c r="I108" s="234">
        <f>X$45</f>
        <v>0.00138473600464869</v>
      </c>
      <c r="J108" s="234">
        <f>X$46</f>
        <v>0.001057183299549809</v>
      </c>
      <c r="K108" s="234">
        <f>X$47</f>
        <v>0.009093375687158385</v>
      </c>
      <c r="L108" s="234">
        <f>X$48</f>
        <v>0.01314960576230055</v>
      </c>
    </row>
    <row r="109">
      <c r="A109" s="3" t="inlineStr">
        <is>
          <t>lea</t>
        </is>
      </c>
      <c r="B109" s="3" t="inlineStr">
        <is>
          <t>Leather</t>
        </is>
      </c>
      <c r="C109" s="3" t="inlineStr">
        <is>
          <t>omn</t>
        </is>
      </c>
      <c r="D109" s="202">
        <f>Y$43</f>
        <v>140.6122263755086</v>
      </c>
      <c r="E109" s="202">
        <f>Y$42</f>
        <v>227.6853976228593</v>
      </c>
      <c r="F109" s="202">
        <f>Y$49</f>
        <v>1452.914622381694</v>
      </c>
      <c r="G109" s="58">
        <f>Y$50</f>
        <v>0.0</v>
      </c>
      <c r="H109" s="234">
        <f>Y$44</f>
        <v>0.002565539317698928</v>
      </c>
      <c r="I109" s="234">
        <f>Y$45</f>
        <v>0.002809568323158351</v>
      </c>
      <c r="J109" s="234">
        <f>Y$46</f>
        <v>0.004212665139156289</v>
      </c>
      <c r="K109" s="234">
        <f>Y$47</f>
        <v>0.0229207498988162</v>
      </c>
      <c r="L109" s="234">
        <f>Y$48</f>
        <v>0.03621951933008721</v>
      </c>
    </row>
    <row r="110">
      <c r="A110" s="3" t="inlineStr">
        <is>
          <t>lum</t>
        </is>
      </c>
      <c r="B110" s="3" t="inlineStr">
        <is>
          <t>Lumber</t>
        </is>
      </c>
      <c r="C110" s="3" t="inlineStr">
        <is>
          <t>foo</t>
        </is>
      </c>
      <c r="D110" s="202">
        <f>Z$43</f>
        <v>4263.230068087334</v>
      </c>
      <c r="E110" s="202">
        <f>Z$42</f>
        <v>178.9540791951099</v>
      </c>
      <c r="F110" s="202">
        <f>Z$49</f>
        <v>5670.504154767611</v>
      </c>
      <c r="G110" s="58">
        <f>Z$50</f>
        <v>0.0</v>
      </c>
      <c r="H110" s="234">
        <f>Z$44</f>
        <v>0.003493253500694854</v>
      </c>
      <c r="I110" s="234">
        <f>Z$45</f>
        <v>0.004228370603128207</v>
      </c>
      <c r="J110" s="234">
        <f>Z$46</f>
        <v>0.005704504418707216</v>
      </c>
      <c r="K110" s="234">
        <f>Z$47</f>
        <v>0.03476374906733615</v>
      </c>
      <c r="L110" s="234">
        <f>Z$48</f>
        <v>0.05249452934714824</v>
      </c>
    </row>
    <row r="111">
      <c r="A111" s="3" t="inlineStr">
        <is>
          <t>mil</t>
        </is>
      </c>
      <c r="B111" s="3" t="inlineStr">
        <is>
          <t>Dairy</t>
        </is>
      </c>
      <c r="C111" s="3" t="inlineStr">
        <is>
          <t>foo</t>
        </is>
      </c>
      <c r="D111" s="202">
        <f>AA$43</f>
        <v>6020.733528679571</v>
      </c>
      <c r="E111" s="202">
        <f>AA$42</f>
        <v>475.2857405332416</v>
      </c>
      <c r="F111" s="202">
        <f>AA$49</f>
        <v>8224.2489545944</v>
      </c>
      <c r="G111" s="58">
        <f>AA$50</f>
        <v>0.0</v>
      </c>
      <c r="H111" s="234">
        <f>AA$44</f>
        <v>0.0006990029613078567</v>
      </c>
      <c r="I111" s="234">
        <f>AA$45</f>
        <v>0.001665720066001897</v>
      </c>
      <c r="J111" s="234">
        <f>AA$46</f>
        <v>0.002125459808230732</v>
      </c>
      <c r="K111" s="234">
        <f>AA$47</f>
        <v>0.01137321609211582</v>
      </c>
      <c r="L111" s="234">
        <f>AA$48</f>
        <v>0.01693299605119284</v>
      </c>
    </row>
    <row r="112">
      <c r="A112" s="3" t="inlineStr">
        <is>
          <t>mvh</t>
        </is>
      </c>
      <c r="B112" s="3" t="inlineStr">
        <is>
          <t>Motor vehicles</t>
        </is>
      </c>
      <c r="C112" s="3" t="inlineStr">
        <is>
          <t>mac</t>
        </is>
      </c>
      <c r="D112" s="202">
        <f>AB$43</f>
        <v>4084.914216861602</v>
      </c>
      <c r="E112" s="202">
        <f>AB$42</f>
        <v>277.8205701467425</v>
      </c>
      <c r="F112" s="202">
        <f>AB$49</f>
        <v>6465.030017211342</v>
      </c>
      <c r="G112" s="58">
        <f>AB$50</f>
        <v>0.0</v>
      </c>
      <c r="H112" s="234">
        <f>AB$44</f>
        <v>0.005368924997139766</v>
      </c>
      <c r="I112" s="234">
        <f>AB$45</f>
        <v>0.006167002273299519</v>
      </c>
      <c r="J112" s="234">
        <f>AB$46</f>
        <v>0.007065479442535169</v>
      </c>
      <c r="K112" s="234">
        <f>AB$47</f>
        <v>0.03164768113427975</v>
      </c>
      <c r="L112" s="234">
        <f>AB$48</f>
        <v>0.04985245963982825</v>
      </c>
    </row>
    <row r="113">
      <c r="A113" s="3" t="inlineStr">
        <is>
          <t>nfm</t>
        </is>
      </c>
      <c r="B113" s="3" t="inlineStr">
        <is>
          <t>Non-Ferrous Metals</t>
        </is>
      </c>
      <c r="C113" s="3" t="inlineStr">
        <is>
          <t>nfm</t>
        </is>
      </c>
      <c r="D113" s="202">
        <f>AC$43</f>
        <v>661.1984639992813</v>
      </c>
      <c r="E113" s="202">
        <f>AC$42</f>
        <v>1692.946537648581</v>
      </c>
      <c r="F113" s="202">
        <f>AC$49</f>
        <v>5802.059926658519</v>
      </c>
      <c r="G113" s="58">
        <f>AC$50</f>
        <v>0.0</v>
      </c>
      <c r="H113" s="234">
        <f>AC$44</f>
        <v>0.01054477313562873</v>
      </c>
      <c r="I113" s="234">
        <f>AC$45</f>
        <v>0.01339079664960365</v>
      </c>
      <c r="J113" s="234">
        <f>AC$46</f>
        <v>0.01404065541258281</v>
      </c>
      <c r="K113" s="234">
        <f>AC$47</f>
        <v>0.06117161272991188</v>
      </c>
      <c r="L113" s="234">
        <f>AC$48</f>
        <v>0.1028136915194218</v>
      </c>
    </row>
    <row r="114">
      <c r="A114" s="3" t="inlineStr">
        <is>
          <t>nga</t>
        </is>
      </c>
      <c r="B114" s="3" t="inlineStr">
        <is>
          <t>Natural gas</t>
        </is>
      </c>
      <c r="C114" s="3" t="inlineStr">
        <is>
          <t>pow</t>
        </is>
      </c>
      <c r="D114" s="202">
        <f>AD$43</f>
        <v>148.8553771715045</v>
      </c>
      <c r="E114" s="202">
        <f>AD$42</f>
        <v>1034.696576702019</v>
      </c>
      <c r="F114" s="202">
        <f>AD$49</f>
        <v>4854.862266876281</v>
      </c>
      <c r="G114" s="58">
        <f>AD$50</f>
        <v>1.0</v>
      </c>
      <c r="H114" s="234">
        <f>AD$44</f>
        <v>0.001859400258682018</v>
      </c>
      <c r="I114" s="234">
        <f>AD$45</f>
        <v>0.0004461695845161375</v>
      </c>
      <c r="J114" s="234">
        <f>AD$46</f>
        <v>1.06711752715816</v>
      </c>
      <c r="K114" s="234">
        <f>AD$47</f>
        <v>0.0380804426270069</v>
      </c>
      <c r="L114" s="234">
        <f>AD$48</f>
        <v>0.04631279470613656</v>
      </c>
    </row>
    <row r="115">
      <c r="A115" s="3" t="inlineStr">
        <is>
          <t>nmm</t>
        </is>
      </c>
      <c r="B115" s="3" t="inlineStr">
        <is>
          <t>Non-metallic minerals</t>
        </is>
      </c>
      <c r="C115" s="3" t="inlineStr">
        <is>
          <t>cem</t>
        </is>
      </c>
      <c r="D115" s="202">
        <f>AE$43</f>
        <v>4144.499701683644</v>
      </c>
      <c r="E115" s="202">
        <f>AE$42</f>
        <v>1426.517250708339</v>
      </c>
      <c r="F115" s="202">
        <f>AE$49</f>
        <v>12465.5011882891</v>
      </c>
      <c r="G115" s="58">
        <f>AE$50</f>
        <v>0.0</v>
      </c>
      <c r="H115" s="234">
        <f>AE$44</f>
        <v>0.002150281239221664</v>
      </c>
      <c r="I115" s="234">
        <f>AE$45</f>
        <v>0.004706570986434342</v>
      </c>
      <c r="J115" s="234">
        <f>AE$46</f>
        <v>0.007276738013653888</v>
      </c>
      <c r="K115" s="234">
        <f>AE$47</f>
        <v>0.04114009983847246</v>
      </c>
      <c r="L115" s="234">
        <f>AE$48</f>
        <v>0.05840577646027158</v>
      </c>
    </row>
    <row r="116">
      <c r="A116" s="3" t="inlineStr">
        <is>
          <t>oap</t>
        </is>
      </c>
      <c r="B116" s="3" t="inlineStr">
        <is>
          <t>Other Animal Products</t>
        </is>
      </c>
      <c r="C116" s="3" t="inlineStr">
        <is>
          <t>foo</t>
        </is>
      </c>
      <c r="D116" s="202">
        <f>AF$43</f>
        <v>1410.375759481042</v>
      </c>
      <c r="E116" s="202">
        <f>AF$42</f>
        <v>42.22383495060884</v>
      </c>
      <c r="F116" s="202">
        <f>AF$49</f>
        <v>1546.234939710219</v>
      </c>
      <c r="G116" s="58">
        <f>AF$50</f>
        <v>0.0</v>
      </c>
      <c r="H116" s="234">
        <f>AF$44</f>
        <v>0.0009942120662847975</v>
      </c>
      <c r="I116" s="234">
        <f>AF$45</f>
        <v>0.001930288006990038</v>
      </c>
      <c r="J116" s="234">
        <f>AF$46</f>
        <v>0.003079627896430888</v>
      </c>
      <c r="K116" s="234">
        <f>AF$47</f>
        <v>0.02903113024128803</v>
      </c>
      <c r="L116" s="234">
        <f>AF$48</f>
        <v>0.04054555943888968</v>
      </c>
    </row>
    <row r="117">
      <c r="A117" s="3" t="inlineStr">
        <is>
          <t>obs</t>
        </is>
      </c>
      <c r="B117" s="3" t="inlineStr">
        <is>
          <t>Other Business Services</t>
        </is>
      </c>
      <c r="C117" s="3" t="inlineStr">
        <is>
          <t>srv</t>
        </is>
      </c>
      <c r="D117" s="202">
        <f>AG$43</f>
        <v>625.803043597114</v>
      </c>
      <c r="E117" s="202">
        <f>AG$42</f>
        <v>1426.738868959493</v>
      </c>
      <c r="F117" s="202">
        <f>AG$49</f>
        <v>10184.88907237095</v>
      </c>
      <c r="G117" s="58">
        <f>AG$50</f>
        <v>0.0</v>
      </c>
      <c r="H117" s="234">
        <f>AG$44</f>
        <v>0.00106223183629002</v>
      </c>
      <c r="I117" s="234">
        <f>AG$45</f>
        <v>0.002063858936189266</v>
      </c>
      <c r="J117" s="234">
        <f>AG$46</f>
        <v>0.001870310306018242</v>
      </c>
      <c r="K117" s="234">
        <f>AG$47</f>
        <v>0.01376091201321939</v>
      </c>
      <c r="L117" s="234">
        <f>AG$48</f>
        <v>0.02078786516581139</v>
      </c>
    </row>
    <row r="118">
      <c r="A118" s="3" t="inlineStr">
        <is>
          <t>ocr</t>
        </is>
      </c>
      <c r="B118" s="3" t="inlineStr">
        <is>
          <t>Other Crops</t>
        </is>
      </c>
      <c r="C118" s="3" t="inlineStr">
        <is>
          <t>foo</t>
        </is>
      </c>
      <c r="D118" s="202">
        <f>AH$43</f>
        <v>33.88278170407487</v>
      </c>
      <c r="E118" s="202">
        <f>AH$42</f>
        <v>264.429461802159</v>
      </c>
      <c r="F118" s="202">
        <f>AH$49</f>
        <v>407.7838197636175</v>
      </c>
      <c r="G118" s="58">
        <f>AH$50</f>
        <v>0.0</v>
      </c>
      <c r="H118" s="234">
        <f>AH$44</f>
        <v>0.0003240892271274163</v>
      </c>
      <c r="I118" s="234">
        <f>AH$45</f>
        <v>0.0007259830908526467</v>
      </c>
      <c r="J118" s="234">
        <f>AH$46</f>
        <v>0.00109372237063502</v>
      </c>
      <c r="K118" s="234">
        <f>AH$47</f>
        <v>0.01008577098033035</v>
      </c>
      <c r="L118" s="234">
        <f>AH$48</f>
        <v>0.01475122109149793</v>
      </c>
    </row>
    <row r="119">
      <c r="A119" s="3" t="inlineStr">
        <is>
          <t>ofd</t>
        </is>
      </c>
      <c r="B119" s="3" t="inlineStr">
        <is>
          <t>Other Food</t>
        </is>
      </c>
      <c r="C119" s="3" t="inlineStr">
        <is>
          <t>foo</t>
        </is>
      </c>
      <c r="D119" s="202">
        <f>AI$43</f>
        <v>19824.22147904799</v>
      </c>
      <c r="E119" s="202">
        <f>AI$42</f>
        <v>1862.407673911097</v>
      </c>
      <c r="F119" s="202">
        <f>AI$49</f>
        <v>28583.22182427202</v>
      </c>
      <c r="G119" s="58">
        <f>AI$50</f>
        <v>0.0</v>
      </c>
      <c r="H119" s="234">
        <f>AI$44</f>
        <v>0.002309129975204069</v>
      </c>
      <c r="I119" s="234">
        <f>AI$45</f>
        <v>0.003206090562498223</v>
      </c>
      <c r="J119" s="234">
        <f>AI$46</f>
        <v>0.005267505173879806</v>
      </c>
      <c r="K119" s="234">
        <f>AI$47</f>
        <v>0.03577697907748396</v>
      </c>
      <c r="L119" s="234">
        <f>AI$48</f>
        <v>0.05178204668853109</v>
      </c>
    </row>
    <row r="120">
      <c r="A120" s="3" t="inlineStr">
        <is>
          <t>ofi</t>
        </is>
      </c>
      <c r="B120" s="3" t="inlineStr">
        <is>
          <t>Other financial intermediation</t>
        </is>
      </c>
      <c r="C120" s="3" t="inlineStr">
        <is>
          <t>srv</t>
        </is>
      </c>
      <c r="D120" s="202">
        <f>AJ$43</f>
        <v>6924.028851860749</v>
      </c>
      <c r="E120" s="202">
        <f>AJ$42</f>
        <v>313.7932523509113</v>
      </c>
      <c r="F120" s="202">
        <f>AJ$49</f>
        <v>11905.9982250425</v>
      </c>
      <c r="G120" s="58">
        <f>AJ$50</f>
        <v>0.0</v>
      </c>
      <c r="H120" s="234">
        <f>AJ$44</f>
        <v>0.0003613077126071591</v>
      </c>
      <c r="I120" s="234">
        <f>AJ$45</f>
        <v>0.001538888468116083</v>
      </c>
      <c r="J120" s="234">
        <f>AJ$46</f>
        <v>0.001004952437566963</v>
      </c>
      <c r="K120" s="234">
        <f>AJ$47</f>
        <v>0.00667321543411646</v>
      </c>
      <c r="L120" s="234">
        <f>AJ$48</f>
        <v>0.009892094562737664</v>
      </c>
    </row>
    <row r="121">
      <c r="A121" s="3" t="inlineStr">
        <is>
          <t>oil</t>
        </is>
      </c>
      <c r="B121" s="3" t="inlineStr">
        <is>
          <t>Oil</t>
        </is>
      </c>
      <c r="C121" s="3" t="inlineStr">
        <is>
          <t>ftr</t>
        </is>
      </c>
      <c r="D121" s="202">
        <f>AK$43</f>
        <v>23.17207007429741</v>
      </c>
      <c r="E121" s="202">
        <f>AK$42</f>
        <v>6672.418470390672</v>
      </c>
      <c r="F121" s="202">
        <f>AK$49</f>
        <v>18104.19371069481</v>
      </c>
      <c r="G121" s="58">
        <f>AK$50</f>
        <v>1.0</v>
      </c>
      <c r="H121" s="234">
        <f>AK$44</f>
        <v>0.0004297021645209693</v>
      </c>
      <c r="I121" s="234">
        <f>AK$45</f>
        <v>0.0004941423578690712</v>
      </c>
      <c r="J121" s="234">
        <f>AK$46</f>
        <v>0.006626224413593992</v>
      </c>
      <c r="K121" s="234">
        <f>AK$47</f>
        <v>1.02071946831331</v>
      </c>
      <c r="L121" s="234">
        <f>AK$48</f>
        <v>0.0124045075813004</v>
      </c>
    </row>
    <row r="122">
      <c r="A122" s="3" t="inlineStr">
        <is>
          <t>ome</t>
        </is>
      </c>
      <c r="B122" s="3" t="inlineStr">
        <is>
          <t>Machinery</t>
        </is>
      </c>
      <c r="C122" s="3" t="inlineStr">
        <is>
          <t>mac</t>
        </is>
      </c>
      <c r="D122" s="202">
        <f>AL$43</f>
        <v>65.31985537169729</v>
      </c>
      <c r="E122" s="202">
        <f>AL$42</f>
        <v>195.6277862995585</v>
      </c>
      <c r="F122" s="202">
        <f>AL$49</f>
        <v>689.5967913363048</v>
      </c>
      <c r="G122" s="58">
        <f>AL$50</f>
        <v>0.0</v>
      </c>
      <c r="H122" s="234">
        <f>AL$44</f>
        <v>0.00725718497984098</v>
      </c>
      <c r="I122" s="234">
        <f>AL$45</f>
        <v>0.008229415628821329</v>
      </c>
      <c r="J122" s="234">
        <f>AL$46</f>
        <v>0.00804895055694959</v>
      </c>
      <c r="K122" s="234">
        <f>AL$47</f>
        <v>0.03282615401594492</v>
      </c>
      <c r="L122" s="234">
        <f>AL$48</f>
        <v>0.057454005629827</v>
      </c>
    </row>
    <row r="123">
      <c r="A123" s="3" t="inlineStr">
        <is>
          <t>omf</t>
        </is>
      </c>
      <c r="B123" s="3" t="inlineStr">
        <is>
          <t>Other Manufacturing</t>
        </is>
      </c>
      <c r="C123" s="3" t="inlineStr">
        <is>
          <t>srv</t>
        </is>
      </c>
      <c r="D123" s="202">
        <f>AM$43</f>
        <v>240.1923188355705</v>
      </c>
      <c r="E123" s="202">
        <f>AM$42</f>
        <v>359.2826355192473</v>
      </c>
      <c r="F123" s="202">
        <f>AM$49</f>
        <v>1999.513132236743</v>
      </c>
      <c r="G123" s="58">
        <f>AM$50</f>
        <v>0.0</v>
      </c>
      <c r="H123" s="234">
        <f>AM$44</f>
        <v>0.009914531192904355</v>
      </c>
      <c r="I123" s="234">
        <f>AM$45</f>
        <v>0.01885443094216665</v>
      </c>
      <c r="J123" s="234">
        <f>AM$46</f>
        <v>0.02345993988287854</v>
      </c>
      <c r="K123" s="234">
        <f>AM$47</f>
        <v>0.08717540902689191</v>
      </c>
      <c r="L123" s="234">
        <f>AM$48</f>
        <v>0.1379570750461765</v>
      </c>
    </row>
    <row r="124">
      <c r="A124" s="3" t="inlineStr">
        <is>
          <t>omt</t>
        </is>
      </c>
      <c r="B124" s="3" t="inlineStr">
        <is>
          <t>Other Meat</t>
        </is>
      </c>
      <c r="C124" s="3" t="inlineStr">
        <is>
          <t>foo</t>
        </is>
      </c>
      <c r="D124" s="202">
        <f>AN$43</f>
        <v>1059.290969714765</v>
      </c>
      <c r="E124" s="202">
        <f>AN$42</f>
        <v>18.01463163681852</v>
      </c>
      <c r="F124" s="202">
        <f>AN$49</f>
        <v>1581.110020893049</v>
      </c>
      <c r="G124" s="58">
        <f>AN$50</f>
        <v>0.0</v>
      </c>
      <c r="H124" s="234">
        <f>AN$44</f>
        <v>0.0002045056530604656</v>
      </c>
      <c r="I124" s="234">
        <f>AN$45</f>
        <v>0.0008293391056409145</v>
      </c>
      <c r="J124" s="234">
        <f>AN$46</f>
        <v>0.0007718512590685859</v>
      </c>
      <c r="K124" s="234">
        <f>AN$47</f>
        <v>0.004294992604141202</v>
      </c>
      <c r="L124" s="234">
        <f>AN$48</f>
        <v>0.005863477459335114</v>
      </c>
    </row>
    <row r="125">
      <c r="A125" s="3" t="inlineStr">
        <is>
          <t>osd</t>
        </is>
      </c>
      <c r="B125" s="3" t="inlineStr">
        <is>
          <t>Oil Seeds</t>
        </is>
      </c>
      <c r="C125" s="3" t="inlineStr">
        <is>
          <t>foo</t>
        </is>
      </c>
      <c r="D125" s="202">
        <f>AO$43</f>
        <v>1294.256086138921</v>
      </c>
      <c r="E125" s="202">
        <f>AO$42</f>
        <v>85.83733459391432</v>
      </c>
      <c r="F125" s="202">
        <f>AO$49</f>
        <v>3310.293411676508</v>
      </c>
      <c r="G125" s="58">
        <f>AO$50</f>
        <v>0.0</v>
      </c>
      <c r="H125" s="234">
        <f>AO$44</f>
        <v>0.0006190704083802993</v>
      </c>
      <c r="I125" s="234">
        <f>AO$45</f>
        <v>0.001314409146301669</v>
      </c>
      <c r="J125" s="234">
        <f>AO$46</f>
        <v>0.002240068575796437</v>
      </c>
      <c r="K125" s="234">
        <f>AO$47</f>
        <v>0.02201606043283395</v>
      </c>
      <c r="L125" s="234">
        <f>AO$48</f>
        <v>0.03024333780789112</v>
      </c>
    </row>
    <row r="126">
      <c r="A126" s="3" t="inlineStr">
        <is>
          <t>osg</t>
        </is>
      </c>
      <c r="B126" s="3" t="inlineStr">
        <is>
          <t>Government services</t>
        </is>
      </c>
      <c r="C126" s="3" t="inlineStr">
        <is>
          <t>srv</t>
        </is>
      </c>
      <c r="D126" s="202">
        <f>AP$43</f>
        <v>1858.368172551902</v>
      </c>
      <c r="E126" s="202">
        <f>AP$42</f>
        <v>200.5369827201623</v>
      </c>
      <c r="F126" s="202">
        <f>AP$49</f>
        <v>18195.87830626978</v>
      </c>
      <c r="G126" s="58">
        <f>AP$50</f>
        <v>0.0</v>
      </c>
      <c r="H126" s="234">
        <f>AP$44</f>
        <v>0.002029651021591062</v>
      </c>
      <c r="I126" s="234">
        <f>AP$45</f>
        <v>0.004504022482721678</v>
      </c>
      <c r="J126" s="234">
        <f>AP$46</f>
        <v>0.003589643107759637</v>
      </c>
      <c r="K126" s="234">
        <f>AP$47</f>
        <v>0.01940156387429923</v>
      </c>
      <c r="L126" s="234">
        <f>AP$48</f>
        <v>0.02978437347371211</v>
      </c>
    </row>
    <row r="127">
      <c r="A127" s="3" t="inlineStr">
        <is>
          <t>otn</t>
        </is>
      </c>
      <c r="B127" s="3" t="inlineStr">
        <is>
          <t>Other transport equipment</t>
        </is>
      </c>
      <c r="C127" s="3" t="inlineStr">
        <is>
          <t>mac</t>
        </is>
      </c>
      <c r="D127" s="202">
        <f>AQ$43</f>
        <v>622.5570837994075</v>
      </c>
      <c r="E127" s="202">
        <f>AQ$42</f>
        <v>51.48878141902152</v>
      </c>
      <c r="F127" s="202">
        <f>AQ$49</f>
        <v>1696.299902277059</v>
      </c>
      <c r="G127" s="58">
        <f>AQ$50</f>
        <v>0.0</v>
      </c>
      <c r="H127" s="234">
        <f>AQ$44</f>
        <v>0.005513131486705574</v>
      </c>
      <c r="I127" s="234">
        <f>AQ$45</f>
        <v>0.006975402899908803</v>
      </c>
      <c r="J127" s="234">
        <f>AQ$46</f>
        <v>0.007065766464090403</v>
      </c>
      <c r="K127" s="234">
        <f>AQ$47</f>
        <v>0.02786803139605073</v>
      </c>
      <c r="L127" s="234">
        <f>AQ$48</f>
        <v>0.04475743887408047</v>
      </c>
    </row>
    <row r="128">
      <c r="A128" s="3" t="inlineStr">
        <is>
          <t>otp</t>
        </is>
      </c>
      <c r="B128" s="3" t="inlineStr">
        <is>
          <t>Land transport</t>
        </is>
      </c>
      <c r="C128" s="3" t="inlineStr">
        <is>
          <t>nav</t>
        </is>
      </c>
      <c r="D128" s="202">
        <f>AR$43</f>
        <v>11277.54621941355</v>
      </c>
      <c r="E128" s="202">
        <f>AR$42</f>
        <v>8063.06064086591</v>
      </c>
      <c r="F128" s="202">
        <f>AR$49</f>
        <v>22798.54360989081</v>
      </c>
      <c r="G128" s="58">
        <f>AR$50</f>
        <v>0.0</v>
      </c>
      <c r="H128" s="234">
        <f>AR$44</f>
        <v>0.003006928951498297</v>
      </c>
      <c r="I128" s="234">
        <f>AR$45</f>
        <v>0.0025103079673546</v>
      </c>
      <c r="J128" s="234">
        <f>AR$46</f>
        <v>0.007521063800485964</v>
      </c>
      <c r="K128" s="234">
        <f>AR$47</f>
        <v>0.1761043561626366</v>
      </c>
      <c r="L128" s="234">
        <f>AR$48</f>
        <v>0.2286275348470731</v>
      </c>
    </row>
    <row r="129">
      <c r="A129" s="3" t="inlineStr">
        <is>
          <t>oxt</t>
        </is>
      </c>
      <c r="B129" s="3" t="inlineStr">
        <is>
          <t>Other Mining</t>
        </is>
      </c>
      <c r="C129" s="3" t="inlineStr">
        <is>
          <t>mch</t>
        </is>
      </c>
      <c r="D129" s="202">
        <f>AS$43</f>
        <v>220.9501182557025</v>
      </c>
      <c r="E129" s="202">
        <f>AS$42</f>
        <v>678.063610587255</v>
      </c>
      <c r="F129" s="202">
        <f>AS$49</f>
        <v>1202.800638418359</v>
      </c>
      <c r="G129" s="58">
        <f>AS$50</f>
        <v>0.0</v>
      </c>
      <c r="H129" s="234">
        <f>AS$44</f>
        <v>0.003198610245865014</v>
      </c>
      <c r="I129" s="234">
        <f>AS$45</f>
        <v>0.01480154972119718</v>
      </c>
      <c r="J129" s="234">
        <f>AS$46</f>
        <v>0.01357123853053823</v>
      </c>
      <c r="K129" s="234">
        <f>AS$47</f>
        <v>0.1529204233695721</v>
      </c>
      <c r="L129" s="234">
        <f>AS$48</f>
        <v>0.1998992426065419</v>
      </c>
    </row>
    <row r="130">
      <c r="A130" s="3" t="inlineStr">
        <is>
          <t>p_c</t>
        </is>
      </c>
      <c r="B130" s="3" t="inlineStr">
        <is>
          <t>Petroleum &amp; Coke</t>
        </is>
      </c>
      <c r="C130" s="3" t="inlineStr">
        <is>
          <t>ftr</t>
        </is>
      </c>
      <c r="D130" s="202">
        <f>AT$43</f>
        <v>5525.574469448149</v>
      </c>
      <c r="E130" s="202">
        <f>AT$42</f>
        <v>2341.234427585464</v>
      </c>
      <c r="F130" s="202">
        <f>AT$49</f>
        <v>15290.73568798998</v>
      </c>
      <c r="G130" s="58">
        <f>AT$50</f>
        <v>1.0</v>
      </c>
      <c r="H130" s="234">
        <f>AT$44</f>
        <v>0.004448280826549838</v>
      </c>
      <c r="I130" s="234">
        <f>AT$45</f>
        <v>0.0006530980782115763</v>
      </c>
      <c r="J130" s="234">
        <f>AT$46</f>
        <v>0.01120999360978483</v>
      </c>
      <c r="K130" s="234">
        <f>AT$47</f>
        <v>0.9083966554785544</v>
      </c>
      <c r="L130" s="234">
        <f>AT$48</f>
        <v>1.04570745735351</v>
      </c>
    </row>
    <row r="131">
      <c r="A131" s="3" t="inlineStr">
        <is>
          <t>pcr</t>
        </is>
      </c>
      <c r="B131" s="3" t="inlineStr">
        <is>
          <t>Processed Rice</t>
        </is>
      </c>
      <c r="C131" s="3" t="inlineStr">
        <is>
          <t>foo</t>
        </is>
      </c>
      <c r="D131" s="202">
        <f>AU$43</f>
        <v>4325.098549597541</v>
      </c>
      <c r="E131" s="202">
        <f>AU$42</f>
        <v>79.68458985736929</v>
      </c>
      <c r="F131" s="202">
        <f>AU$49</f>
        <v>4727.420671543173</v>
      </c>
      <c r="G131" s="58">
        <f>AU$50</f>
        <v>0.0</v>
      </c>
      <c r="H131" s="234">
        <f>AU$44</f>
        <v>0.001164115256672819</v>
      </c>
      <c r="I131" s="234">
        <f>AU$45</f>
        <v>0.002038648993644669</v>
      </c>
      <c r="J131" s="234">
        <f>AU$46</f>
        <v>0.003362761003769149</v>
      </c>
      <c r="K131" s="234">
        <f>AU$47</f>
        <v>0.02793892079488201</v>
      </c>
      <c r="L131" s="234">
        <f>AU$48</f>
        <v>0.03981192648479416</v>
      </c>
    </row>
    <row r="132">
      <c r="A132" s="3" t="inlineStr">
        <is>
          <t>pdr</t>
        </is>
      </c>
      <c r="B132" s="3" t="inlineStr">
        <is>
          <t>Rice</t>
        </is>
      </c>
      <c r="C132" s="3" t="inlineStr">
        <is>
          <t>foo</t>
        </is>
      </c>
      <c r="D132" s="202">
        <f>AV$43</f>
        <v>1342.617225664612</v>
      </c>
      <c r="E132" s="202">
        <f>AV$42</f>
        <v>7.599025899540455</v>
      </c>
      <c r="F132" s="202">
        <f>AV$49</f>
        <v>6461.814523111291</v>
      </c>
      <c r="G132" s="58">
        <f>AV$50</f>
        <v>0.0</v>
      </c>
      <c r="H132" s="234">
        <f>AV$44</f>
        <v>0.0007290675303790922</v>
      </c>
      <c r="I132" s="234">
        <f>AV$45</f>
        <v>0.001369966309371191</v>
      </c>
      <c r="J132" s="234">
        <f>AV$46</f>
        <v>0.002527595782330507</v>
      </c>
      <c r="K132" s="234">
        <f>AV$47</f>
        <v>0.02408325225814711</v>
      </c>
      <c r="L132" s="234">
        <f>AV$48</f>
        <v>0.03447190664686378</v>
      </c>
    </row>
    <row r="133">
      <c r="A133" s="3" t="inlineStr">
        <is>
          <t>pfb</t>
        </is>
      </c>
      <c r="B133" s="3" t="inlineStr">
        <is>
          <t>Fibres crops</t>
        </is>
      </c>
      <c r="C133" s="3" t="inlineStr">
        <is>
          <t>foo</t>
        </is>
      </c>
      <c r="D133" s="202">
        <f>AW$43</f>
        <v>1452.522828736476</v>
      </c>
      <c r="E133" s="202">
        <f>AW$42</f>
        <v>156.8289691807273</v>
      </c>
      <c r="F133" s="202">
        <f>AW$49</f>
        <v>3961.067908892622</v>
      </c>
      <c r="G133" s="58">
        <f>AW$50</f>
        <v>0.0</v>
      </c>
      <c r="H133" s="234">
        <f>AW$44</f>
        <v>0.00215088666159818</v>
      </c>
      <c r="I133" s="234">
        <f>AW$45</f>
        <v>0.004239040785835113</v>
      </c>
      <c r="J133" s="234">
        <f>AW$46</f>
        <v>0.007348875334645737</v>
      </c>
      <c r="K133" s="234">
        <f>AW$47</f>
        <v>0.07281895681579398</v>
      </c>
      <c r="L133" s="234">
        <f>AW$48</f>
        <v>0.1021753933731896</v>
      </c>
    </row>
    <row r="134">
      <c r="A134" s="3" t="inlineStr">
        <is>
          <t>ppp</t>
        </is>
      </c>
      <c r="B134" s="3" t="inlineStr">
        <is>
          <t>Paper</t>
        </is>
      </c>
      <c r="C134" s="3" t="inlineStr">
        <is>
          <t>omn</t>
        </is>
      </c>
      <c r="D134" s="202">
        <f>AX$43</f>
        <v>1455.942622755077</v>
      </c>
      <c r="E134" s="202">
        <f>AX$42</f>
        <v>685.4081857865456</v>
      </c>
      <c r="F134" s="202">
        <f>AX$49</f>
        <v>3318.323954120063</v>
      </c>
      <c r="G134" s="58">
        <f>AX$50</f>
        <v>0.0</v>
      </c>
      <c r="H134" s="234">
        <f>AX$44</f>
        <v>0.00307260975838893</v>
      </c>
      <c r="I134" s="234">
        <f>AX$45</f>
        <v>0.008807164222472958</v>
      </c>
      <c r="J134" s="234">
        <f>AX$46</f>
        <v>0.01102916606553573</v>
      </c>
      <c r="K134" s="234">
        <f>AX$47</f>
        <v>0.04672633035952233</v>
      </c>
      <c r="L134" s="234">
        <f>AX$48</f>
        <v>0.06916428069967563</v>
      </c>
    </row>
    <row r="135">
      <c r="A135" s="3" t="inlineStr">
        <is>
          <t>rmk</t>
        </is>
      </c>
      <c r="B135" s="3" t="inlineStr">
        <is>
          <t>Raw milk</t>
        </is>
      </c>
      <c r="C135" s="3" t="inlineStr">
        <is>
          <t>foo</t>
        </is>
      </c>
      <c r="D135" s="202">
        <f>AY$43</f>
        <v>1291.572974584992</v>
      </c>
      <c r="E135" s="202">
        <f>AY$42</f>
        <v>7.121434433845842</v>
      </c>
      <c r="F135" s="202">
        <f>AY$49</f>
        <v>1838.401718374173</v>
      </c>
      <c r="G135" s="58">
        <f>AY$50</f>
        <v>0.0</v>
      </c>
      <c r="H135" s="234">
        <f>AY$44</f>
        <v>0.0008693263799723181</v>
      </c>
      <c r="I135" s="234">
        <f>AY$45</f>
        <v>0.001851348334704938</v>
      </c>
      <c r="J135" s="234">
        <f>AY$46</f>
        <v>0.002916892315325817</v>
      </c>
      <c r="K135" s="234">
        <f>AY$47</f>
        <v>0.02701296060603589</v>
      </c>
      <c r="L135" s="234">
        <f>AY$48</f>
        <v>0.03899337567254526</v>
      </c>
    </row>
    <row r="136">
      <c r="A136" s="3" t="inlineStr">
        <is>
          <t>ros</t>
        </is>
      </c>
      <c r="B136" s="3" t="inlineStr">
        <is>
          <t>Recreation</t>
        </is>
      </c>
      <c r="C136" s="3" t="inlineStr">
        <is>
          <t>res</t>
        </is>
      </c>
      <c r="D136" s="202">
        <f>AZ$43</f>
        <v>12627.7930806804</v>
      </c>
      <c r="E136" s="202">
        <f>AZ$42</f>
        <v>1139.565878513439</v>
      </c>
      <c r="F136" s="202">
        <f>AZ$49</f>
        <v>14424.38775146996</v>
      </c>
      <c r="G136" s="58">
        <f>AZ$50</f>
        <v>0.0</v>
      </c>
      <c r="H136" s="234">
        <f>AZ$44</f>
        <v>0.001142083368639247</v>
      </c>
      <c r="I136" s="234">
        <f>AZ$45</f>
        <v>0.005095780802479053</v>
      </c>
      <c r="J136" s="234">
        <f>AZ$46</f>
        <v>0.00402765414609381</v>
      </c>
      <c r="K136" s="234">
        <f>AZ$47</f>
        <v>0.01614614449906178</v>
      </c>
      <c r="L136" s="234">
        <f>AZ$48</f>
        <v>0.02383200425787302</v>
      </c>
    </row>
    <row r="137">
      <c r="A137" s="3" t="inlineStr">
        <is>
          <t>rpp</t>
        </is>
      </c>
      <c r="B137" s="3" t="inlineStr">
        <is>
          <t>Rubber &amp; plastics</t>
        </is>
      </c>
      <c r="C137" s="3" t="inlineStr">
        <is>
          <t>omn</t>
        </is>
      </c>
      <c r="D137" s="202">
        <f>BA$43</f>
        <v>1146.92710133988</v>
      </c>
      <c r="E137" s="202">
        <f>BA$42</f>
        <v>852.8387990173746</v>
      </c>
      <c r="F137" s="202">
        <f>BA$49</f>
        <v>3505.456237351073</v>
      </c>
      <c r="G137" s="58">
        <f>BA$50</f>
        <v>0.0</v>
      </c>
      <c r="H137" s="234">
        <f>BA$44</f>
        <v>0.0052659858552337</v>
      </c>
      <c r="I137" s="234">
        <f>BA$45</f>
        <v>0.00689113066712316</v>
      </c>
      <c r="J137" s="234">
        <f>BA$46</f>
        <v>0.02643244691287596</v>
      </c>
      <c r="K137" s="234">
        <f>BA$47</f>
        <v>0.03811563960189785</v>
      </c>
      <c r="L137" s="234">
        <f>BA$48</f>
        <v>0.05894958009016666</v>
      </c>
    </row>
    <row r="138">
      <c r="A138" s="3" t="inlineStr">
        <is>
          <t>rsa</t>
        </is>
      </c>
      <c r="B138" s="3" t="inlineStr">
        <is>
          <t>Real estate activities</t>
        </is>
      </c>
      <c r="C138" s="3" t="inlineStr">
        <is>
          <t>srv</t>
        </is>
      </c>
      <c r="D138" s="202">
        <f>BB$43</f>
        <v>2319.648196961056</v>
      </c>
      <c r="E138" s="202">
        <f>BB$42</f>
        <v>86.69010438010785</v>
      </c>
      <c r="F138" s="202">
        <f>BB$49</f>
        <v>4463.302583550999</v>
      </c>
      <c r="G138" s="58">
        <f>BB$50</f>
        <v>0.0</v>
      </c>
      <c r="H138" s="234">
        <f>BB$44</f>
        <v>0.0003224778103073781</v>
      </c>
      <c r="I138" s="234">
        <f>BB$45</f>
        <v>0.004096312652584443</v>
      </c>
      <c r="J138" s="234">
        <f>BB$46</f>
        <v>0.001848888765815128</v>
      </c>
      <c r="K138" s="234">
        <f>BB$47</f>
        <v>0.006927121403067594</v>
      </c>
      <c r="L138" s="234">
        <f>BB$48</f>
        <v>0.009935272556762572</v>
      </c>
    </row>
    <row r="139">
      <c r="A139" s="3" t="inlineStr">
        <is>
          <t>sgr</t>
        </is>
      </c>
      <c r="B139" s="3" t="inlineStr">
        <is>
          <t>Sugar and molasses</t>
        </is>
      </c>
      <c r="C139" s="3" t="inlineStr">
        <is>
          <t>foo</t>
        </is>
      </c>
      <c r="D139" s="202">
        <f>BC$43</f>
        <v>1295.250021851018</v>
      </c>
      <c r="E139" s="202">
        <f>BC$42</f>
        <v>372.4998080338462</v>
      </c>
      <c r="F139" s="202">
        <f>BC$49</f>
        <v>2135.361527779695</v>
      </c>
      <c r="G139" s="58">
        <f>BC$50</f>
        <v>0.0</v>
      </c>
      <c r="H139" s="234">
        <f>BC$44</f>
        <v>0.001935426977415401</v>
      </c>
      <c r="I139" s="234">
        <f>BC$45</f>
        <v>0.002871978227192091</v>
      </c>
      <c r="J139" s="234">
        <f>BC$46</f>
        <v>0.005016211077663093</v>
      </c>
      <c r="K139" s="234">
        <f>BC$47</f>
        <v>0.03975604852740468</v>
      </c>
      <c r="L139" s="234">
        <f>BC$48</f>
        <v>0.05707643154694231</v>
      </c>
    </row>
    <row r="140">
      <c r="A140" s="3" t="inlineStr">
        <is>
          <t>tex</t>
        </is>
      </c>
      <c r="B140" s="3" t="inlineStr">
        <is>
          <t>Textiles</t>
        </is>
      </c>
      <c r="C140" s="3" t="inlineStr">
        <is>
          <t>omn</t>
        </is>
      </c>
      <c r="D140" s="202">
        <f>BD$43</f>
        <v>8534.429572637737</v>
      </c>
      <c r="E140" s="202">
        <f>BD$42</f>
        <v>2097.800090698511</v>
      </c>
      <c r="F140" s="202">
        <f>BD$49</f>
        <v>24709.35585397993</v>
      </c>
      <c r="G140" s="58">
        <f>BD$50</f>
        <v>0.0</v>
      </c>
      <c r="H140" s="234">
        <f>BD$44</f>
        <v>0.001739838844425585</v>
      </c>
      <c r="I140" s="234">
        <f>BD$45</f>
        <v>0.003287127908195085</v>
      </c>
      <c r="J140" s="234">
        <f>BD$46</f>
        <v>0.003888211161240639</v>
      </c>
      <c r="K140" s="234">
        <f>BD$47</f>
        <v>0.02620387608408191</v>
      </c>
      <c r="L140" s="234">
        <f>BD$48</f>
        <v>0.0366340887824334</v>
      </c>
    </row>
    <row r="141">
      <c r="A141" s="3" t="inlineStr">
        <is>
          <t>trd</t>
        </is>
      </c>
      <c r="B141" s="3" t="inlineStr">
        <is>
          <t>Vehicles repair</t>
        </is>
      </c>
      <c r="C141" s="3" t="inlineStr">
        <is>
          <t>srv</t>
        </is>
      </c>
      <c r="D141" s="202">
        <f>BE$43</f>
        <v>15650.20722511918</v>
      </c>
      <c r="E141" s="202">
        <f>BE$42</f>
        <v>474.9209413670048</v>
      </c>
      <c r="F141" s="202">
        <f>BE$49</f>
        <v>26943.66388223795</v>
      </c>
      <c r="G141" s="58">
        <f>BE$50</f>
        <v>0.0</v>
      </c>
      <c r="H141" s="234">
        <f>BE$44</f>
        <v>0.0006970785130301204</v>
      </c>
      <c r="I141" s="234">
        <f>BE$45</f>
        <v>0.003992134284835022</v>
      </c>
      <c r="J141" s="234">
        <f>BE$46</f>
        <v>0.002163806615735708</v>
      </c>
      <c r="K141" s="234">
        <f>BE$47</f>
        <v>0.01540371277490718</v>
      </c>
      <c r="L141" s="234">
        <f>BE$48</f>
        <v>0.0225918166522188</v>
      </c>
    </row>
    <row r="142">
      <c r="A142" s="3" t="inlineStr">
        <is>
          <t>v_f</t>
        </is>
      </c>
      <c r="B142" s="3" t="inlineStr">
        <is>
          <t>Veg &amp; fruit</t>
        </is>
      </c>
      <c r="C142" s="3" t="inlineStr">
        <is>
          <t>foo</t>
        </is>
      </c>
      <c r="D142" s="202">
        <f>BF$43</f>
        <v>11488.77498722335</v>
      </c>
      <c r="E142" s="202">
        <f>BF$42</f>
        <v>2535.257971745432</v>
      </c>
      <c r="F142" s="202">
        <f>BF$49</f>
        <v>19834.28676003992</v>
      </c>
      <c r="G142" s="58">
        <f>BF$50</f>
        <v>0.0</v>
      </c>
      <c r="H142" s="234">
        <f>BF$44</f>
        <v>0.0006420599698373184</v>
      </c>
      <c r="I142" s="234">
        <f>BF$45</f>
        <v>0.001309398149147419</v>
      </c>
      <c r="J142" s="234">
        <f>BF$46</f>
        <v>0.002236968606100039</v>
      </c>
      <c r="K142" s="234">
        <f>BF$47</f>
        <v>0.0212017269396388</v>
      </c>
      <c r="L142" s="234">
        <f>BF$48</f>
        <v>0.03040498345866758</v>
      </c>
    </row>
    <row r="143">
      <c r="A143" s="3" t="inlineStr">
        <is>
          <t>vol</t>
        </is>
      </c>
      <c r="B143" s="3" t="inlineStr">
        <is>
          <t>Vegetable Oils</t>
        </is>
      </c>
      <c r="C143" s="3" t="inlineStr">
        <is>
          <t>foo</t>
        </is>
      </c>
      <c r="D143" s="202">
        <f>BG$43</f>
        <v>50.1829172774557</v>
      </c>
      <c r="E143" s="202">
        <f>BG$42</f>
        <v>192.317533638872</v>
      </c>
      <c r="F143" s="202">
        <f>BG$49</f>
        <v>419.9716206852342</v>
      </c>
      <c r="G143" s="58">
        <f>BG$50</f>
        <v>0.0</v>
      </c>
      <c r="H143" s="234">
        <f>BG$44</f>
        <v>0.0005941626275526843</v>
      </c>
      <c r="I143" s="234">
        <f>BG$45</f>
        <v>0.001310414823662987</v>
      </c>
      <c r="J143" s="234">
        <f>BG$46</f>
        <v>0.002220156575308069</v>
      </c>
      <c r="K143" s="234">
        <f>BG$47</f>
        <v>0.02120230361222654</v>
      </c>
      <c r="L143" s="234">
        <f>BG$48</f>
        <v>0.02893726759865048</v>
      </c>
    </row>
    <row r="144">
      <c r="A144" s="3" t="inlineStr">
        <is>
          <t>wap</t>
        </is>
      </c>
      <c r="B144" s="3" t="inlineStr">
        <is>
          <t>Apparel</t>
        </is>
      </c>
      <c r="C144" s="3" t="inlineStr">
        <is>
          <t>omn</t>
        </is>
      </c>
      <c r="D144" s="202">
        <f>BH$43</f>
        <v>19933.47835732484</v>
      </c>
      <c r="E144" s="202">
        <f>BH$42</f>
        <v>3137.7162560565</v>
      </c>
      <c r="F144" s="202">
        <f>BH$49</f>
        <v>26555.4367266728</v>
      </c>
      <c r="G144" s="58">
        <f>BH$50</f>
        <v>0.0</v>
      </c>
      <c r="H144" s="234">
        <f>BH$44</f>
        <v>0.001952750933395483</v>
      </c>
      <c r="I144" s="234">
        <f>BH$45</f>
        <v>0.002790571883328238</v>
      </c>
      <c r="J144" s="234">
        <f>BH$46</f>
        <v>0.00397337402449126</v>
      </c>
      <c r="K144" s="234">
        <f>BH$47</f>
        <v>0.01957194383818571</v>
      </c>
      <c r="L144" s="234">
        <f>BH$48</f>
        <v>0.0292588495934465</v>
      </c>
    </row>
    <row r="145">
      <c r="A145" s="3" t="inlineStr">
        <is>
          <t>whs</t>
        </is>
      </c>
      <c r="B145" s="3" t="inlineStr">
        <is>
          <t>Warehousing</t>
        </is>
      </c>
      <c r="C145" s="3" t="inlineStr">
        <is>
          <t>srv</t>
        </is>
      </c>
      <c r="D145" s="202">
        <f>BI$43</f>
        <v>2390.745260931696</v>
      </c>
      <c r="E145" s="202">
        <f>BI$42</f>
        <v>848.4691281295385</v>
      </c>
      <c r="F145" s="202">
        <f>BI$49</f>
        <v>4387.911183377291</v>
      </c>
      <c r="G145" s="58">
        <f>BI$50</f>
        <v>0.0</v>
      </c>
      <c r="H145" s="234">
        <f>BI$44</f>
        <v>0.002258194383248012</v>
      </c>
      <c r="I145" s="234">
        <f>BI$45</f>
        <v>0.003918815407250791</v>
      </c>
      <c r="J145" s="234">
        <f>BI$46</f>
        <v>0.003826749876633153</v>
      </c>
      <c r="K145" s="234">
        <f>BI$47</f>
        <v>0.01667470821742641</v>
      </c>
      <c r="L145" s="234">
        <f>BI$48</f>
        <v>0.0251794029356979</v>
      </c>
    </row>
    <row r="146">
      <c r="A146" s="3" t="inlineStr">
        <is>
          <t>wht</t>
        </is>
      </c>
      <c r="B146" s="3" t="inlineStr">
        <is>
          <t>Wheat</t>
        </is>
      </c>
      <c r="C146" s="3" t="inlineStr">
        <is>
          <t>foo</t>
        </is>
      </c>
      <c r="D146" s="202">
        <f>BJ$43</f>
        <v>3422.23169393556</v>
      </c>
      <c r="E146" s="202">
        <f>BJ$42</f>
        <v>17.80401478883522</v>
      </c>
      <c r="F146" s="202">
        <f>BJ$49</f>
        <v>6070.168994113447</v>
      </c>
      <c r="G146" s="58">
        <f>BJ$50</f>
        <v>0.0</v>
      </c>
      <c r="H146" s="234">
        <f>BJ$44</f>
        <v>0.001139773747886094</v>
      </c>
      <c r="I146" s="234">
        <f>BJ$45</f>
        <v>0.002469190364587747</v>
      </c>
      <c r="J146" s="234">
        <f>BJ$46</f>
        <v>0.00380857014944323</v>
      </c>
      <c r="K146" s="234">
        <f>BJ$47</f>
        <v>0.03936502093765794</v>
      </c>
      <c r="L146" s="234">
        <f>BJ$48</f>
        <v>0.05417118432158361</v>
      </c>
    </row>
    <row r="147">
      <c r="A147" s="3" t="inlineStr">
        <is>
          <t>wol</t>
        </is>
      </c>
      <c r="B147" s="3" t="inlineStr">
        <is>
          <t>Wool</t>
        </is>
      </c>
      <c r="C147" s="3" t="inlineStr">
        <is>
          <t>foo</t>
        </is>
      </c>
      <c r="D147" s="202">
        <f>BK$43</f>
        <v>11.96672053568368</v>
      </c>
      <c r="E147" s="202">
        <f>BK$42</f>
        <v>51.98281157695158</v>
      </c>
      <c r="F147" s="202">
        <f>BK$49</f>
        <v>46.66968618418917</v>
      </c>
      <c r="G147" s="58">
        <f>BK$50</f>
        <v>0.0</v>
      </c>
      <c r="H147" s="234">
        <f>BK$44</f>
        <v>0.002938120685801643</v>
      </c>
      <c r="I147" s="234">
        <f>BK$45</f>
        <v>0.003712038510032808</v>
      </c>
      <c r="J147" s="234">
        <f>BK$46</f>
        <v>0.004488370357928635</v>
      </c>
      <c r="K147" s="234">
        <f>BK$47</f>
        <v>0.05282203895122881</v>
      </c>
      <c r="L147" s="234">
        <f>BK$48</f>
        <v>0.07352393742541173</v>
      </c>
    </row>
    <row r="148">
      <c r="A148" s="3" t="inlineStr">
        <is>
          <t>wtp</t>
        </is>
      </c>
      <c r="B148" s="3" t="inlineStr">
        <is>
          <t>Water transport</t>
        </is>
      </c>
      <c r="C148" s="3" t="inlineStr">
        <is>
          <t>nav</t>
        </is>
      </c>
      <c r="D148" s="202">
        <f>BL$43</f>
        <v>634.1506332746521</v>
      </c>
      <c r="E148" s="202">
        <f>BL$42</f>
        <v>215.0857269878217</v>
      </c>
      <c r="F148" s="202">
        <f>BL$49</f>
        <v>2031.780319428982</v>
      </c>
      <c r="G148" s="58">
        <f>BL$50</f>
        <v>0.0</v>
      </c>
      <c r="H148" s="234">
        <f>BL$44</f>
        <v>0.004015237398823932</v>
      </c>
      <c r="I148" s="234">
        <f>BL$45</f>
        <v>0.002798489892575406</v>
      </c>
      <c r="J148" s="234">
        <f>BL$46</f>
        <v>0.01008913683465942</v>
      </c>
      <c r="K148" s="234">
        <f>BL$47</f>
        <v>0.1803318654740079</v>
      </c>
      <c r="L148" s="234">
        <f>BL$48</f>
        <v>0.2668171205415965</v>
      </c>
    </row>
    <row r="149">
      <c r="A149" s="3" t="inlineStr">
        <is>
          <t>wtr</t>
        </is>
      </c>
      <c r="B149" s="3" t="inlineStr">
        <is>
          <t>Water supply</t>
        </is>
      </c>
      <c r="C149" s="3" t="inlineStr">
        <is>
          <t>srv</t>
        </is>
      </c>
      <c r="D149" s="202">
        <f>BM$43</f>
        <v>956.776777747375</v>
      </c>
      <c r="E149" s="202">
        <f>BM$42</f>
        <v>25.89221814425625</v>
      </c>
      <c r="F149" s="202">
        <f>BM$49</f>
        <v>3724.015698675872</v>
      </c>
      <c r="G149" s="58">
        <f>BM$50</f>
        <v>0.0</v>
      </c>
      <c r="H149" s="234">
        <f>BM$44</f>
        <v>0.003858863512923773</v>
      </c>
      <c r="I149" s="234">
        <f>BM$45</f>
        <v>0.01316572173557418</v>
      </c>
      <c r="J149" s="234">
        <f>BM$46</f>
        <v>0.008712255822348514</v>
      </c>
      <c r="K149" s="234">
        <f>BM$47</f>
        <v>0.04021774719837681</v>
      </c>
      <c r="L149" s="234">
        <f>BM$48</f>
        <v>0.05718286000313826</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58.94241840902728</v>
      </c>
      <c r="O4" s="3" t="n"/>
      <c r="P4" s="3" t="n"/>
      <c r="Q4" s="3" t="n"/>
      <c r="R4" s="3" t="n"/>
      <c r="S4" s="3" t="n"/>
      <c r="T4" s="3" t="n">
        <v>6457.446844347404</v>
      </c>
      <c r="U4" s="3" t="n"/>
      <c r="V4" s="3" t="n"/>
      <c r="W4" s="3" t="n"/>
      <c r="X4" s="3" t="n"/>
      <c r="Y4" s="3" t="n"/>
      <c r="Z4" s="3" t="n"/>
      <c r="AA4" s="3" t="n"/>
      <c r="AB4" s="3" t="n"/>
      <c r="AC4" s="3" t="n"/>
      <c r="AD4" s="3" t="n"/>
      <c r="AE4" s="3" t="n"/>
      <c r="AF4" s="3" t="n"/>
      <c r="AG4" s="3" t="n">
        <v>4190.719220865701</v>
      </c>
      <c r="AH4" s="3" t="n"/>
      <c r="AI4" s="3" t="n"/>
      <c r="AJ4" s="3" t="n"/>
      <c r="AK4" s="3" t="n"/>
      <c r="AL4" s="3" t="n"/>
      <c r="AM4" s="3" t="n"/>
      <c r="AN4" s="3" t="n">
        <v>13051.85258315135</v>
      </c>
      <c r="AO4" s="3" t="n"/>
      <c r="AP4" s="3" t="n"/>
      <c r="AQ4" s="3" t="n"/>
      <c r="AR4" s="3" t="n"/>
      <c r="AS4" s="3" t="n"/>
      <c r="AT4" s="3" t="n"/>
      <c r="AU4" s="3" t="n"/>
      <c r="AV4" s="3" t="n"/>
      <c r="AW4" s="3" t="n">
        <v>14681.13401617087</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296.271891600559</v>
      </c>
      <c r="F5" s="3" t="n">
        <v>1457.267402403502</v>
      </c>
      <c r="G5" s="3" t="n">
        <v>284.050826670863</v>
      </c>
      <c r="H5" s="3" t="n">
        <v>413.7084008221779</v>
      </c>
      <c r="I5" s="3" t="n">
        <v>7.226412121393301</v>
      </c>
      <c r="J5" s="3" t="n">
        <v>3762.377545275176</v>
      </c>
      <c r="K5" s="3" t="n">
        <v>1433.886526643713</v>
      </c>
      <c r="L5" s="3" t="n">
        <v>68.74257740466028</v>
      </c>
      <c r="M5" s="3" t="n">
        <v>1094.085940181609</v>
      </c>
      <c r="N5" s="3" t="n">
        <v>0.2251545605612314</v>
      </c>
      <c r="O5" s="3" t="n">
        <v>9.788125868149953</v>
      </c>
      <c r="P5" s="3" t="n">
        <v>2.860247900621051e-18</v>
      </c>
      <c r="Q5" s="3" t="n">
        <v>510.4291222444472</v>
      </c>
      <c r="R5" s="3" t="n">
        <v>1546.369098105046</v>
      </c>
      <c r="S5" s="3" t="n">
        <v>913.9247070600035</v>
      </c>
      <c r="T5" s="3" t="n">
        <v>31.4630295250102</v>
      </c>
      <c r="U5" s="3" t="n">
        <v>371.4862449912014</v>
      </c>
      <c r="V5" s="3" t="n">
        <v>3.726675096957718</v>
      </c>
      <c r="W5" s="3" t="n">
        <v>109.7585379518032</v>
      </c>
      <c r="X5" s="3" t="n">
        <v>17.38953737356017</v>
      </c>
      <c r="Y5" s="3" t="n">
        <v>348.8805465207298</v>
      </c>
      <c r="Z5" s="3" t="n">
        <v>918.8942617145678</v>
      </c>
      <c r="AA5" s="3" t="n">
        <v>262.9269735059963</v>
      </c>
      <c r="AB5" s="3" t="n">
        <v>227.6853976228593</v>
      </c>
      <c r="AC5" s="3" t="n">
        <v>178.9540791951099</v>
      </c>
      <c r="AD5" s="3" t="n">
        <v>475.2857405332416</v>
      </c>
      <c r="AE5" s="3" t="n">
        <v>277.8205701467425</v>
      </c>
      <c r="AF5" s="3" t="n">
        <v>1692.946537648581</v>
      </c>
      <c r="AG5" s="3" t="n">
        <v>1034.696576702019</v>
      </c>
      <c r="AH5" s="3" t="n">
        <v>1426.517250708339</v>
      </c>
      <c r="AI5" s="3" t="n">
        <v>42.22383495060884</v>
      </c>
      <c r="AJ5" s="3" t="n">
        <v>1426.738868959493</v>
      </c>
      <c r="AK5" s="3" t="n">
        <v>264.429461802159</v>
      </c>
      <c r="AL5" s="3" t="n">
        <v>1862.407673911097</v>
      </c>
      <c r="AM5" s="3" t="n">
        <v>313.7932523509113</v>
      </c>
      <c r="AN5" s="3" t="n">
        <v>6672.418470390672</v>
      </c>
      <c r="AO5" s="3" t="n">
        <v>195.6277862995585</v>
      </c>
      <c r="AP5" s="3" t="n">
        <v>359.2826355192473</v>
      </c>
      <c r="AQ5" s="3" t="n">
        <v>18.01463163681852</v>
      </c>
      <c r="AR5" s="3" t="n">
        <v>85.83733459391432</v>
      </c>
      <c r="AS5" s="3" t="n">
        <v>200.5369827201623</v>
      </c>
      <c r="AT5" s="3" t="n">
        <v>51.48878141902152</v>
      </c>
      <c r="AU5" s="3" t="n">
        <v>8063.06064086591</v>
      </c>
      <c r="AV5" s="3" t="n">
        <v>678.063610587255</v>
      </c>
      <c r="AW5" s="3" t="n">
        <v>2341.234427585464</v>
      </c>
      <c r="AX5" s="3" t="n">
        <v>79.68458985736929</v>
      </c>
      <c r="AY5" s="3" t="n">
        <v>7.599025899540455</v>
      </c>
      <c r="AZ5" s="3" t="n">
        <v>156.8289691807273</v>
      </c>
      <c r="BA5" s="3" t="n">
        <v>685.4081857865456</v>
      </c>
      <c r="BB5" s="3" t="n">
        <v>7.121434433845842</v>
      </c>
      <c r="BC5" s="3" t="n">
        <v>1139.565878513439</v>
      </c>
      <c r="BD5" s="3" t="n">
        <v>852.8387990173746</v>
      </c>
      <c r="BE5" s="3" t="n">
        <v>86.69010438010785</v>
      </c>
      <c r="BF5" s="3" t="n">
        <v>372.4998080338462</v>
      </c>
      <c r="BG5" s="3" t="n">
        <v>2097.800090698511</v>
      </c>
      <c r="BH5" s="3" t="n">
        <v>474.9209413670048</v>
      </c>
      <c r="BI5" s="3" t="n">
        <v>2535.257971745432</v>
      </c>
      <c r="BJ5" s="3" t="n">
        <v>192.317533638872</v>
      </c>
      <c r="BK5" s="3" t="n">
        <v>3137.7162560565</v>
      </c>
      <c r="BL5" s="3" t="n">
        <v>848.4691281295385</v>
      </c>
      <c r="BM5" s="3" t="n">
        <v>17.80401478883522</v>
      </c>
      <c r="BN5" s="3" t="n">
        <v>51.98281157695158</v>
      </c>
      <c r="BO5" s="3" t="n">
        <v>215.0857269878217</v>
      </c>
      <c r="BP5" s="3" t="n">
        <v>25.89221814425625</v>
      </c>
    </row>
    <row r="6">
      <c r="A6" s="3" t="inlineStr">
        <is>
          <t>egy.hhd</t>
        </is>
      </c>
      <c r="B6" s="3" t="inlineStr">
        <is>
          <t>egy</t>
        </is>
      </c>
      <c r="C6" s="3" t="n">
        <v>2014</v>
      </c>
      <c r="D6" s="3" t="inlineStr">
        <is>
          <t>HHD</t>
        </is>
      </c>
      <c r="E6" s="3" t="n">
        <v>10287.5962905064</v>
      </c>
      <c r="F6" s="3" t="n">
        <v>1403.097671837783</v>
      </c>
      <c r="G6" s="3" t="n">
        <v>11181.21020091318</v>
      </c>
      <c r="H6" s="3" t="n">
        <v>1472.639384287796</v>
      </c>
      <c r="I6" s="3" t="n">
        <v>1287.682388630199</v>
      </c>
      <c r="J6" s="3" t="n">
        <v>3587.94983345561</v>
      </c>
      <c r="K6" s="3" t="n">
        <v>19221.39294981499</v>
      </c>
      <c r="L6" s="3" t="n">
        <v>2385.994136661412</v>
      </c>
      <c r="M6" s="3" t="n">
        <v>2714.02385904994</v>
      </c>
      <c r="N6" s="3" t="n">
        <v>6.621297409925693e-06</v>
      </c>
      <c r="O6" s="3" t="n">
        <v>1254.342714038582</v>
      </c>
      <c r="P6" s="3" t="n">
        <v>14564.55509327812</v>
      </c>
      <c r="Q6" s="3" t="n">
        <v>4618.192019275322</v>
      </c>
      <c r="R6" s="3" t="n">
        <v>25.19724637143274</v>
      </c>
      <c r="S6" s="3" t="n">
        <v>2621.242312454111</v>
      </c>
      <c r="T6" s="3" t="n">
        <v>4436.953508487993</v>
      </c>
      <c r="U6" s="3" t="n">
        <v>638.4316320070935</v>
      </c>
      <c r="V6" s="3" t="n">
        <v>1.858765724901019</v>
      </c>
      <c r="W6" s="3" t="n">
        <v>3715.460708059009</v>
      </c>
      <c r="X6" s="3" t="n">
        <v>2245.318540645385</v>
      </c>
      <c r="Y6" s="3" t="n">
        <v>6187.302910392417</v>
      </c>
      <c r="Z6" s="3" t="n">
        <v>435.1547097451709</v>
      </c>
      <c r="AA6" s="3" t="n">
        <v>4775.91938276479</v>
      </c>
      <c r="AB6" s="3" t="n">
        <v>140.6122263755086</v>
      </c>
      <c r="AC6" s="3" t="n">
        <v>4263.230068087334</v>
      </c>
      <c r="AD6" s="3" t="n">
        <v>6020.733528679571</v>
      </c>
      <c r="AE6" s="3" t="n">
        <v>4084.914216861602</v>
      </c>
      <c r="AF6" s="3" t="n">
        <v>661.1984639992813</v>
      </c>
      <c r="AG6" s="3" t="n">
        <v>148.8553771715045</v>
      </c>
      <c r="AH6" s="3" t="n">
        <v>4144.499701683644</v>
      </c>
      <c r="AI6" s="3" t="n">
        <v>1410.375759481042</v>
      </c>
      <c r="AJ6" s="3" t="n">
        <v>625.803043597114</v>
      </c>
      <c r="AK6" s="3" t="n">
        <v>33.88278170407487</v>
      </c>
      <c r="AL6" s="3" t="n">
        <v>19824.22147904799</v>
      </c>
      <c r="AM6" s="3" t="n">
        <v>6924.028851860749</v>
      </c>
      <c r="AN6" s="3" t="n">
        <v>23.17207007429741</v>
      </c>
      <c r="AO6" s="3" t="n">
        <v>65.31985537169729</v>
      </c>
      <c r="AP6" s="3" t="n">
        <v>240.1923188355705</v>
      </c>
      <c r="AQ6" s="3" t="n">
        <v>1059.290969714765</v>
      </c>
      <c r="AR6" s="3" t="n">
        <v>1294.256086138921</v>
      </c>
      <c r="AS6" s="3" t="n">
        <v>1858.368172551902</v>
      </c>
      <c r="AT6" s="3" t="n">
        <v>622.5570837994075</v>
      </c>
      <c r="AU6" s="3" t="n">
        <v>11277.54621941355</v>
      </c>
      <c r="AV6" s="3" t="n">
        <v>220.9501182557025</v>
      </c>
      <c r="AW6" s="3" t="n">
        <v>5525.574469448149</v>
      </c>
      <c r="AX6" s="3" t="n">
        <v>4325.098549597541</v>
      </c>
      <c r="AY6" s="3" t="n">
        <v>1342.617225664612</v>
      </c>
      <c r="AZ6" s="3" t="n">
        <v>1452.522828736476</v>
      </c>
      <c r="BA6" s="3" t="n">
        <v>1455.942622755077</v>
      </c>
      <c r="BB6" s="3" t="n">
        <v>1291.572974584992</v>
      </c>
      <c r="BC6" s="3" t="n">
        <v>12627.7930806804</v>
      </c>
      <c r="BD6" s="3" t="n">
        <v>1146.92710133988</v>
      </c>
      <c r="BE6" s="3" t="n">
        <v>2319.648196961056</v>
      </c>
      <c r="BF6" s="3" t="n">
        <v>1295.250021851018</v>
      </c>
      <c r="BG6" s="3" t="n">
        <v>8534.429572637737</v>
      </c>
      <c r="BH6" s="3" t="n">
        <v>15650.20722511918</v>
      </c>
      <c r="BI6" s="3" t="n">
        <v>11488.77498722335</v>
      </c>
      <c r="BJ6" s="3" t="n">
        <v>50.1829172774557</v>
      </c>
      <c r="BK6" s="3" t="n">
        <v>19933.47835732484</v>
      </c>
      <c r="BL6" s="3" t="n">
        <v>2390.745260931696</v>
      </c>
      <c r="BM6" s="3" t="n">
        <v>3422.23169393556</v>
      </c>
      <c r="BN6" s="3" t="n">
        <v>11.96672053568368</v>
      </c>
      <c r="BO6" s="3" t="n">
        <v>634.1506332746521</v>
      </c>
      <c r="BP6" s="3" t="n">
        <v>956.776777747375</v>
      </c>
    </row>
    <row r="7">
      <c r="A7" s="3" t="inlineStr">
        <is>
          <t>egy.imports</t>
        </is>
      </c>
      <c r="B7" s="3" t="inlineStr">
        <is>
          <t>egy</t>
        </is>
      </c>
      <c r="C7" s="3" t="n">
        <v>2014</v>
      </c>
      <c r="D7" s="3" t="inlineStr">
        <is>
          <t>Imports</t>
        </is>
      </c>
      <c r="E7" s="3" t="n">
        <v>225.6132915528554</v>
      </c>
      <c r="F7" s="3" t="n">
        <v>829.2370651195428</v>
      </c>
      <c r="G7" s="3" t="n">
        <v>837.7744039529781</v>
      </c>
      <c r="H7" s="3" t="n">
        <v>2301.042730192752</v>
      </c>
      <c r="I7" s="3" t="n">
        <v>23.46176087731059</v>
      </c>
      <c r="J7" s="3" t="n">
        <v>7035.501775459183</v>
      </c>
      <c r="K7" s="3" t="n">
        <v>777.9246164592347</v>
      </c>
      <c r="L7" s="3" t="n">
        <v>1477.576162117462</v>
      </c>
      <c r="M7" s="3" t="n">
        <v>378.6803011673441</v>
      </c>
      <c r="N7" s="3" t="n">
        <v>58.80028202937117</v>
      </c>
      <c r="O7" s="3" t="n">
        <v>115.2856940072279</v>
      </c>
      <c r="P7" s="3" t="n">
        <v>2.860247900621051e-18</v>
      </c>
      <c r="Q7" s="3" t="n">
        <v>1471.311364354872</v>
      </c>
      <c r="R7" s="3" t="n">
        <v>2822.44174658057</v>
      </c>
      <c r="S7" s="3" t="n">
        <v>3639.995739882958</v>
      </c>
      <c r="T7" s="3" t="n">
        <v>14.78419181297699</v>
      </c>
      <c r="U7" s="3" t="n">
        <v>1713.751126126669</v>
      </c>
      <c r="V7" s="3" t="n">
        <v>32.08445920370786</v>
      </c>
      <c r="W7" s="3" t="n">
        <v>11.08781741840254</v>
      </c>
      <c r="X7" s="3" t="n">
        <v>2000.87711669723</v>
      </c>
      <c r="Y7" s="3" t="n">
        <v>232.2785492383619</v>
      </c>
      <c r="Z7" s="3" t="n">
        <v>5142.577459297207</v>
      </c>
      <c r="AA7" s="3" t="n">
        <v>1042.893724130515</v>
      </c>
      <c r="AB7" s="3" t="n">
        <v>649.0887284263224</v>
      </c>
      <c r="AC7" s="3" t="n">
        <v>1823.758377947598</v>
      </c>
      <c r="AD7" s="3" t="n">
        <v>890.6463426585564</v>
      </c>
      <c r="AE7" s="3" t="n">
        <v>5490.24547568178</v>
      </c>
      <c r="AF7" s="3" t="n">
        <v>2469.58636328757</v>
      </c>
      <c r="AG7" s="3" t="n">
        <v>4.136560781409536</v>
      </c>
      <c r="AH7" s="3" t="n">
        <v>1181.196712353105</v>
      </c>
      <c r="AI7" s="3" t="n">
        <v>121.6362647752686</v>
      </c>
      <c r="AJ7" s="3" t="n">
        <v>3157.845809132734</v>
      </c>
      <c r="AK7" s="3" t="n">
        <v>567.270894601233</v>
      </c>
      <c r="AL7" s="3" t="n">
        <v>1899.522658763341</v>
      </c>
      <c r="AM7" s="3" t="n">
        <v>297.0109641362932</v>
      </c>
      <c r="AN7" s="3" t="n">
        <v>1532.035799009949</v>
      </c>
      <c r="AO7" s="3" t="n">
        <v>5825.369713892235</v>
      </c>
      <c r="AP7" s="3" t="n">
        <v>1029.951658515595</v>
      </c>
      <c r="AQ7" s="3" t="n">
        <v>182.8503253676615</v>
      </c>
      <c r="AR7" s="3" t="n">
        <v>1177.571346309639</v>
      </c>
      <c r="AS7" s="3" t="n">
        <v>176.1030553817598</v>
      </c>
      <c r="AT7" s="3" t="n">
        <v>572.3833829913992</v>
      </c>
      <c r="AU7" s="3" t="n">
        <v>988.4662475454617</v>
      </c>
      <c r="AV7" s="3" t="n">
        <v>798.281994437657</v>
      </c>
      <c r="AW7" s="3" t="n">
        <v>6990.443409689182</v>
      </c>
      <c r="AX7" s="3" t="n">
        <v>26.83395772759104</v>
      </c>
      <c r="AY7" s="3" t="n">
        <v>0.5262347751798772</v>
      </c>
      <c r="AZ7" s="3" t="n">
        <v>186.7185252393692</v>
      </c>
      <c r="BA7" s="3" t="n">
        <v>1651.049379833046</v>
      </c>
      <c r="BB7" s="3" t="n">
        <v>0.9547300740301952</v>
      </c>
      <c r="BC7" s="3" t="n">
        <v>483.117123104316</v>
      </c>
      <c r="BD7" s="3" t="n">
        <v>2054.655959924634</v>
      </c>
      <c r="BE7" s="3" t="n">
        <v>106.213429297124</v>
      </c>
      <c r="BF7" s="3" t="n">
        <v>665.6984267290351</v>
      </c>
      <c r="BG7" s="3" t="n">
        <v>3453.186872074795</v>
      </c>
      <c r="BH7" s="3" t="n">
        <v>415.5894224639433</v>
      </c>
      <c r="BI7" s="3" t="n">
        <v>1062.749088370483</v>
      </c>
      <c r="BJ7" s="3" t="n">
        <v>2582.34004707674</v>
      </c>
      <c r="BK7" s="3" t="n">
        <v>1562.676381952479</v>
      </c>
      <c r="BL7" s="3" t="n">
        <v>155.5339809891226</v>
      </c>
      <c r="BM7" s="3" t="n">
        <v>3184.174941381182</v>
      </c>
      <c r="BN7" s="3" t="n">
        <v>59.80125789951776</v>
      </c>
      <c r="BO7" s="3" t="n">
        <v>72.85498774693602</v>
      </c>
      <c r="BP7" s="3" t="n">
        <v>20.0964282671108</v>
      </c>
    </row>
    <row r="8">
      <c r="A8" s="3" t="inlineStr">
        <is>
          <t>egy.output</t>
        </is>
      </c>
      <c r="B8" s="3" t="inlineStr">
        <is>
          <t>egy</t>
        </is>
      </c>
      <c r="C8" s="3" t="n">
        <v>2014</v>
      </c>
      <c r="D8" s="3" t="inlineStr">
        <is>
          <t>Output</t>
        </is>
      </c>
      <c r="E8" s="3" t="n">
        <v>11251.68101768571</v>
      </c>
      <c r="F8" s="3" t="n">
        <v>3638.647783320249</v>
      </c>
      <c r="G8" s="3" t="n">
        <v>12265.31606745908</v>
      </c>
      <c r="H8" s="3" t="n">
        <v>2998.729869699881</v>
      </c>
      <c r="I8" s="3" t="n">
        <v>2622.18517417264</v>
      </c>
      <c r="J8" s="3" t="n">
        <v>11384.10001343628</v>
      </c>
      <c r="K8" s="3" t="n">
        <v>26373.82356256246</v>
      </c>
      <c r="L8" s="3" t="n">
        <v>3204.923644068971</v>
      </c>
      <c r="M8" s="3" t="n">
        <v>31827.38148438366</v>
      </c>
      <c r="N8" s="3" t="n">
        <v>0.3586108844028645</v>
      </c>
      <c r="O8" s="3" t="n">
        <v>1540.576071570031</v>
      </c>
      <c r="P8" s="3" t="n">
        <v>15173.00655898254</v>
      </c>
      <c r="Q8" s="3" t="n">
        <v>13904.61364160128</v>
      </c>
      <c r="R8" s="3" t="n">
        <v>1736.855878903702</v>
      </c>
      <c r="S8" s="3" t="n">
        <v>7156.388567774538</v>
      </c>
      <c r="T8" s="3" t="n">
        <v>10759.24191777595</v>
      </c>
      <c r="U8" s="3" t="n">
        <v>7677.827517271953</v>
      </c>
      <c r="V8" s="3" t="n">
        <v>7.416085752545581</v>
      </c>
      <c r="W8" s="3" t="n">
        <v>4995.682056827297</v>
      </c>
      <c r="X8" s="3" t="n">
        <v>5749.541580269509</v>
      </c>
      <c r="Y8" s="3" t="n">
        <v>23019.82710972295</v>
      </c>
      <c r="Z8" s="3" t="n">
        <v>3363.16535338051</v>
      </c>
      <c r="AA8" s="3" t="n">
        <v>6044.193560665437</v>
      </c>
      <c r="AB8" s="3" t="n">
        <v>1452.914622381694</v>
      </c>
      <c r="AC8" s="3" t="n">
        <v>5670.504154767611</v>
      </c>
      <c r="AD8" s="3" t="n">
        <v>8224.248954594401</v>
      </c>
      <c r="AE8" s="3" t="n">
        <v>6465.030017211342</v>
      </c>
      <c r="AF8" s="3" t="n">
        <v>5802.059926658519</v>
      </c>
      <c r="AG8" s="3" t="n">
        <v>4854.862266876281</v>
      </c>
      <c r="AH8" s="3" t="n">
        <v>12465.5011882891</v>
      </c>
      <c r="AI8" s="3" t="n">
        <v>1546.234939710219</v>
      </c>
      <c r="AJ8" s="3" t="n">
        <v>10184.88907237095</v>
      </c>
      <c r="AK8" s="3" t="n">
        <v>407.7838197636175</v>
      </c>
      <c r="AL8" s="3" t="n">
        <v>28583.22182427202</v>
      </c>
      <c r="AM8" s="3" t="n">
        <v>11905.9982250425</v>
      </c>
      <c r="AN8" s="3" t="n">
        <v>18104.19371069481</v>
      </c>
      <c r="AO8" s="3" t="n">
        <v>689.5967913363048</v>
      </c>
      <c r="AP8" s="3" t="n">
        <v>1999.513132236743</v>
      </c>
      <c r="AQ8" s="3" t="n">
        <v>1581.110020893049</v>
      </c>
      <c r="AR8" s="3" t="n">
        <v>3310.293411676508</v>
      </c>
      <c r="AS8" s="3" t="n">
        <v>18195.87830626978</v>
      </c>
      <c r="AT8" s="3" t="n">
        <v>1696.299902277059</v>
      </c>
      <c r="AU8" s="3" t="n">
        <v>22798.54360989081</v>
      </c>
      <c r="AV8" s="3" t="n">
        <v>1202.800638418359</v>
      </c>
      <c r="AW8" s="3" t="n">
        <v>15290.73568798998</v>
      </c>
      <c r="AX8" s="3" t="n">
        <v>4727.420671543173</v>
      </c>
      <c r="AY8" s="3" t="n">
        <v>6461.814523111291</v>
      </c>
      <c r="AZ8" s="3" t="n">
        <v>3961.067908892622</v>
      </c>
      <c r="BA8" s="3" t="n">
        <v>3318.323954120063</v>
      </c>
      <c r="BB8" s="3" t="n">
        <v>1838.401718374173</v>
      </c>
      <c r="BC8" s="3" t="n">
        <v>14424.38775146996</v>
      </c>
      <c r="BD8" s="3" t="n">
        <v>3505.456237351073</v>
      </c>
      <c r="BE8" s="3" t="n">
        <v>4463.302583550999</v>
      </c>
      <c r="BF8" s="3" t="n">
        <v>2135.361527779695</v>
      </c>
      <c r="BG8" s="3" t="n">
        <v>24709.35585397993</v>
      </c>
      <c r="BH8" s="3" t="n">
        <v>26943.66388223795</v>
      </c>
      <c r="BI8" s="3" t="n">
        <v>19834.28676003992</v>
      </c>
      <c r="BJ8" s="3" t="n">
        <v>419.9716206852342</v>
      </c>
      <c r="BK8" s="3" t="n">
        <v>26555.4367266728</v>
      </c>
      <c r="BL8" s="3" t="n">
        <v>4387.911183377291</v>
      </c>
      <c r="BM8" s="3" t="n">
        <v>6070.168994113447</v>
      </c>
      <c r="BN8" s="3" t="n">
        <v>46.66968618418917</v>
      </c>
      <c r="BO8" s="3" t="n">
        <v>2031.780319428982</v>
      </c>
      <c r="BP8" s="3" t="n">
        <v>3724.015698675872</v>
      </c>
    </row>
    <row r="9">
      <c r="A9" s="3" t="inlineStr">
        <is>
          <t>egy.totd</t>
        </is>
      </c>
      <c r="B9" s="3" t="inlineStr">
        <is>
          <t>egy</t>
        </is>
      </c>
      <c r="C9" s="3" t="n">
        <v>2014</v>
      </c>
      <c r="D9" s="3" t="inlineStr">
        <is>
          <t>TOTD</t>
        </is>
      </c>
      <c r="E9" s="3" t="n">
        <v>10334.47269823589</v>
      </c>
      <c r="F9" s="3" t="n">
        <v>1604.464402031461</v>
      </c>
      <c r="G9" s="3" t="n">
        <v>11183.14129482666</v>
      </c>
      <c r="H9" s="3" t="n">
        <v>1525.610097198183</v>
      </c>
      <c r="I9" s="3" t="n">
        <v>1293.527043024197</v>
      </c>
      <c r="J9" s="3" t="n">
        <v>3870.522076884561</v>
      </c>
      <c r="K9" s="3" t="n">
        <v>21649.41789959593</v>
      </c>
      <c r="L9" s="3" t="n">
        <v>2404.540123171093</v>
      </c>
      <c r="M9" s="3" t="n">
        <v>28321.26976845879</v>
      </c>
      <c r="N9" s="3" t="n">
        <v>6.621297409927089e-06</v>
      </c>
      <c r="O9" s="3" t="n">
        <v>1264.068444272853</v>
      </c>
      <c r="P9" s="3" t="n">
        <v>14576.24755136988</v>
      </c>
      <c r="Q9" s="3" t="n">
        <v>10894.77460837184</v>
      </c>
      <c r="R9" s="3" t="n">
        <v>66.5039907064501</v>
      </c>
      <c r="S9" s="3" t="n">
        <v>2969.371862943045</v>
      </c>
      <c r="T9" s="3" t="n">
        <v>4436.953508487993</v>
      </c>
      <c r="U9" s="3" t="n">
        <v>2207.035755522029</v>
      </c>
      <c r="V9" s="3" t="n">
        <v>8.004794074334129</v>
      </c>
      <c r="W9" s="3" t="n">
        <v>3745.236261940081</v>
      </c>
      <c r="X9" s="3" t="n">
        <v>2253.927513630106</v>
      </c>
      <c r="Y9" s="3" t="n">
        <v>21377.28850708352</v>
      </c>
      <c r="Z9" s="3" t="n">
        <v>495.0509788520914</v>
      </c>
      <c r="AA9" s="3" t="n">
        <v>4782.676354637457</v>
      </c>
      <c r="AB9" s="3" t="n">
        <v>147.6816547300288</v>
      </c>
      <c r="AC9" s="3" t="n">
        <v>4640.623062089335</v>
      </c>
      <c r="AD9" s="3" t="n">
        <v>6066.978174256439</v>
      </c>
      <c r="AE9" s="3" t="n">
        <v>5386.761274112234</v>
      </c>
      <c r="AF9" s="3" t="n">
        <v>836.2772617822806</v>
      </c>
      <c r="AG9" s="3" t="n">
        <v>148.8553771715045</v>
      </c>
      <c r="AH9" s="3" t="n">
        <v>4374.762863841401</v>
      </c>
      <c r="AI9" s="3" t="n">
        <v>1421.270322379124</v>
      </c>
      <c r="AJ9" s="3" t="n">
        <v>1185.33164804436</v>
      </c>
      <c r="AK9" s="3" t="n">
        <v>33.91058776406614</v>
      </c>
      <c r="AL9" s="3" t="n">
        <v>19992.36566714972</v>
      </c>
      <c r="AM9" s="3" t="n">
        <v>7357.771332232982</v>
      </c>
      <c r="AN9" s="3" t="n">
        <v>23.17207007429741</v>
      </c>
      <c r="AO9" s="3" t="n">
        <v>210.0572811898904</v>
      </c>
      <c r="AP9" s="3" t="n">
        <v>406.4527604548755</v>
      </c>
      <c r="AQ9" s="3" t="n">
        <v>1067.389995361521</v>
      </c>
      <c r="AR9" s="3" t="n">
        <v>1300.127804549988</v>
      </c>
      <c r="AS9" s="3" t="n">
        <v>17117.53821304604</v>
      </c>
      <c r="AT9" s="3" t="n">
        <v>1003.656650665733</v>
      </c>
      <c r="AU9" s="3" t="n">
        <v>12145.91256444627</v>
      </c>
      <c r="AV9" s="3" t="n">
        <v>223.1329683100353</v>
      </c>
      <c r="AW9" s="3" t="n">
        <v>5525.574469448149</v>
      </c>
      <c r="AX9" s="3" t="n">
        <v>4363.206095527078</v>
      </c>
      <c r="AY9" s="3" t="n">
        <v>1348.71084320599</v>
      </c>
      <c r="AZ9" s="3" t="n">
        <v>1459.10920732968</v>
      </c>
      <c r="BA9" s="3" t="n">
        <v>1714.795530615099</v>
      </c>
      <c r="BB9" s="3" t="n">
        <v>1301.643058444392</v>
      </c>
      <c r="BC9" s="3" t="n">
        <v>12720.48758282992</v>
      </c>
      <c r="BD9" s="3" t="n">
        <v>1340.63418289072</v>
      </c>
      <c r="BE9" s="3" t="n">
        <v>2518.303714215355</v>
      </c>
      <c r="BF9" s="3" t="n">
        <v>1306.54261908066</v>
      </c>
      <c r="BG9" s="3" t="n">
        <v>8595.583209615041</v>
      </c>
      <c r="BH9" s="3" t="n">
        <v>19036.6174676148</v>
      </c>
      <c r="BI9" s="3" t="n">
        <v>11540.90444771099</v>
      </c>
      <c r="BJ9" s="3" t="n">
        <v>50.55708513876996</v>
      </c>
      <c r="BK9" s="3" t="n">
        <v>20142.7637849824</v>
      </c>
      <c r="BL9" s="3" t="n">
        <v>2493.655545454463</v>
      </c>
      <c r="BM9" s="3" t="n">
        <v>3435.549539296141</v>
      </c>
      <c r="BN9" s="3" t="n">
        <v>15.24328682386711</v>
      </c>
      <c r="BO9" s="3" t="n">
        <v>781.2282820118077</v>
      </c>
      <c r="BP9" s="3" t="n">
        <v>1247.660987567918</v>
      </c>
    </row>
    <row r="10">
      <c r="A10" s="3" t="inlineStr">
        <is>
          <t>egy.coa.leontiefs</t>
        </is>
      </c>
      <c r="B10" s="3" t="inlineStr">
        <is>
          <t>egy</t>
        </is>
      </c>
      <c r="C10" s="3" t="n">
        <v>2014</v>
      </c>
      <c r="D10" s="3" t="inlineStr">
        <is>
          <t>coa</t>
        </is>
      </c>
      <c r="E10" s="3" t="n">
        <v>0.0007129377637879556</v>
      </c>
      <c r="F10" s="3" t="n">
        <v>0.004088605657663693</v>
      </c>
      <c r="G10" s="3" t="n">
        <v>0.001542912509386966</v>
      </c>
      <c r="H10" s="3" t="n">
        <v>0.002368409181834419</v>
      </c>
      <c r="I10" s="3" t="n">
        <v>0.001025582418508183</v>
      </c>
      <c r="J10" s="3" t="n">
        <v>0.005287378040852384</v>
      </c>
      <c r="K10" s="3" t="n">
        <v>0.000761235813447522</v>
      </c>
      <c r="L10" s="3" t="n">
        <v>0.0003008319895944772</v>
      </c>
      <c r="M10" s="3" t="n">
        <v>0.005036665168036726</v>
      </c>
      <c r="N10" s="3" t="n">
        <v>1.0461093117009</v>
      </c>
      <c r="O10" s="3" t="n">
        <v>0.0008754092027816993</v>
      </c>
      <c r="P10" s="3" t="n">
        <v>0.0003287845094835152</v>
      </c>
      <c r="Q10" s="3" t="n">
        <v>0.001043874750018219</v>
      </c>
      <c r="R10" s="3" t="n">
        <v>0.006256646543876123</v>
      </c>
      <c r="S10" s="3" t="n">
        <v>0.003828370357961633</v>
      </c>
      <c r="T10" s="3" t="n">
        <v>0.004874895112752501</v>
      </c>
      <c r="U10" s="3" t="n">
        <v>0.007081874209282093</v>
      </c>
      <c r="V10" s="3" t="n">
        <v>0.001861736470468403</v>
      </c>
      <c r="W10" s="3" t="n">
        <v>0.0006229492731009915</v>
      </c>
      <c r="X10" s="3" t="n">
        <v>0.0008569495821966864</v>
      </c>
      <c r="Y10" s="3" t="n">
        <v>0.001887485709405886</v>
      </c>
      <c r="Z10" s="3" t="n">
        <v>0.009146830693650658</v>
      </c>
      <c r="AA10" s="3" t="n">
        <v>0.000444221217354367</v>
      </c>
      <c r="AB10" s="3" t="n">
        <v>0.002565539317698928</v>
      </c>
      <c r="AC10" s="3" t="n">
        <v>0.003493253500694854</v>
      </c>
      <c r="AD10" s="3" t="n">
        <v>0.0006990029613078567</v>
      </c>
      <c r="AE10" s="3" t="n">
        <v>0.005368924997139766</v>
      </c>
      <c r="AF10" s="3" t="n">
        <v>0.01054477313562873</v>
      </c>
      <c r="AG10" s="3" t="n">
        <v>0.001859400258682018</v>
      </c>
      <c r="AH10" s="3" t="n">
        <v>0.002150281239221664</v>
      </c>
      <c r="AI10" s="3" t="n">
        <v>0.0009942120662847975</v>
      </c>
      <c r="AJ10" s="3" t="n">
        <v>0.00106223183629002</v>
      </c>
      <c r="AK10" s="3" t="n">
        <v>0.0003240892271274163</v>
      </c>
      <c r="AL10" s="3" t="n">
        <v>0.002309129975204069</v>
      </c>
      <c r="AM10" s="3" t="n">
        <v>0.0003613077126071591</v>
      </c>
      <c r="AN10" s="3" t="n">
        <v>0.0004297021645209693</v>
      </c>
      <c r="AO10" s="3" t="n">
        <v>0.00725718497984098</v>
      </c>
      <c r="AP10" s="3" t="n">
        <v>0.009914531192904355</v>
      </c>
      <c r="AQ10" s="3" t="n">
        <v>0.0002045056530604656</v>
      </c>
      <c r="AR10" s="3" t="n">
        <v>0.0006190704083802993</v>
      </c>
      <c r="AS10" s="3" t="n">
        <v>0.002029651021591062</v>
      </c>
      <c r="AT10" s="3" t="n">
        <v>0.005513131486705574</v>
      </c>
      <c r="AU10" s="3" t="n">
        <v>0.003006928951498297</v>
      </c>
      <c r="AV10" s="3" t="n">
        <v>0.003198610245865014</v>
      </c>
      <c r="AW10" s="3" t="n">
        <v>0.004448280826549838</v>
      </c>
      <c r="AX10" s="3" t="n">
        <v>0.001164115256672819</v>
      </c>
      <c r="AY10" s="3" t="n">
        <v>0.0007290675303790922</v>
      </c>
      <c r="AZ10" s="3" t="n">
        <v>0.00215088666159818</v>
      </c>
      <c r="BA10" s="3" t="n">
        <v>0.00307260975838893</v>
      </c>
      <c r="BB10" s="3" t="n">
        <v>0.0008693263799723181</v>
      </c>
      <c r="BC10" s="3" t="n">
        <v>0.001142083368639247</v>
      </c>
      <c r="BD10" s="3" t="n">
        <v>0.0052659858552337</v>
      </c>
      <c r="BE10" s="3" t="n">
        <v>0.0003224778103073781</v>
      </c>
      <c r="BF10" s="3" t="n">
        <v>0.001935426977415401</v>
      </c>
      <c r="BG10" s="3" t="n">
        <v>0.001739838844425585</v>
      </c>
      <c r="BH10" s="3" t="n">
        <v>0.0006970785130301204</v>
      </c>
      <c r="BI10" s="3" t="n">
        <v>0.0006420599698373184</v>
      </c>
      <c r="BJ10" s="3" t="n">
        <v>0.0005941626275526843</v>
      </c>
      <c r="BK10" s="3" t="n">
        <v>0.001952750933395483</v>
      </c>
      <c r="BL10" s="3" t="n">
        <v>0.002258194383248012</v>
      </c>
      <c r="BM10" s="3" t="n">
        <v>0.001139773747886094</v>
      </c>
      <c r="BN10" s="3" t="n">
        <v>0.002938120685801643</v>
      </c>
      <c r="BO10" s="3" t="n">
        <v>0.004015237398823932</v>
      </c>
      <c r="BP10" s="3" t="n">
        <v>0.003858863512923773</v>
      </c>
    </row>
    <row r="11">
      <c r="A11" s="3" t="inlineStr">
        <is>
          <t>egy.ely.leontiefs</t>
        </is>
      </c>
      <c r="B11" s="3" t="inlineStr">
        <is>
          <t>egy</t>
        </is>
      </c>
      <c r="C11" s="3" t="n">
        <v>2014</v>
      </c>
      <c r="D11" s="3" t="inlineStr">
        <is>
          <t>ely</t>
        </is>
      </c>
      <c r="E11" s="3" t="n">
        <v>0.005189900565540753</v>
      </c>
      <c r="F11" s="3" t="n">
        <v>0.002444904699293938</v>
      </c>
      <c r="G11" s="3" t="n">
        <v>0.001755291758489319</v>
      </c>
      <c r="H11" s="3" t="n">
        <v>0.003507686839602052</v>
      </c>
      <c r="I11" s="3" t="n">
        <v>0.002020498987638969</v>
      </c>
      <c r="J11" s="3" t="n">
        <v>0.01067729961544262</v>
      </c>
      <c r="K11" s="3" t="n">
        <v>0.001484972651194107</v>
      </c>
      <c r="L11" s="3" t="n">
        <v>0.001526766599831298</v>
      </c>
      <c r="M11" s="3" t="n">
        <v>0.00457245464580802</v>
      </c>
      <c r="N11" s="3" t="n">
        <v>0.005488031966133671</v>
      </c>
      <c r="O11" s="3" t="n">
        <v>0.001858677713646185</v>
      </c>
      <c r="P11" s="3" t="n">
        <v>0.0003987774031577402</v>
      </c>
      <c r="Q11" s="3" t="n">
        <v>0.00581873571424533</v>
      </c>
      <c r="R11" s="3" t="n">
        <v>0.008124595319353441</v>
      </c>
      <c r="S11" s="3" t="n">
        <v>0.01112140190702001</v>
      </c>
      <c r="T11" s="3" t="n">
        <v>0.9954662477745693</v>
      </c>
      <c r="U11" s="3" t="n">
        <v>0.006739026930596399</v>
      </c>
      <c r="V11" s="3" t="n">
        <v>0.003175112596691931</v>
      </c>
      <c r="W11" s="3" t="n">
        <v>0.005487400676454088</v>
      </c>
      <c r="X11" s="3" t="n">
        <v>0.001888078838233873</v>
      </c>
      <c r="Y11" s="3" t="n">
        <v>0.004425941824993473</v>
      </c>
      <c r="Z11" s="3" t="n">
        <v>0.02190174220601668</v>
      </c>
      <c r="AA11" s="3" t="n">
        <v>0.00138473600464869</v>
      </c>
      <c r="AB11" s="3" t="n">
        <v>0.002809568323158351</v>
      </c>
      <c r="AC11" s="3" t="n">
        <v>0.004228370603128207</v>
      </c>
      <c r="AD11" s="3" t="n">
        <v>0.001665720066001897</v>
      </c>
      <c r="AE11" s="3" t="n">
        <v>0.006167002273299519</v>
      </c>
      <c r="AF11" s="3" t="n">
        <v>0.01339079664960365</v>
      </c>
      <c r="AG11" s="3" t="n">
        <v>0.0004461695845161375</v>
      </c>
      <c r="AH11" s="3" t="n">
        <v>0.004706570986434342</v>
      </c>
      <c r="AI11" s="3" t="n">
        <v>0.001930288006990038</v>
      </c>
      <c r="AJ11" s="3" t="n">
        <v>0.002063858936189266</v>
      </c>
      <c r="AK11" s="3" t="n">
        <v>0.0007259830908526467</v>
      </c>
      <c r="AL11" s="3" t="n">
        <v>0.003206090562498223</v>
      </c>
      <c r="AM11" s="3" t="n">
        <v>0.001538888468116083</v>
      </c>
      <c r="AN11" s="3" t="n">
        <v>0.0004941423578690712</v>
      </c>
      <c r="AO11" s="3" t="n">
        <v>0.008229415628821329</v>
      </c>
      <c r="AP11" s="3" t="n">
        <v>0.01885443094216665</v>
      </c>
      <c r="AQ11" s="3" t="n">
        <v>0.0008293391056409145</v>
      </c>
      <c r="AR11" s="3" t="n">
        <v>0.001314409146301669</v>
      </c>
      <c r="AS11" s="3" t="n">
        <v>0.004504022482721678</v>
      </c>
      <c r="AT11" s="3" t="n">
        <v>0.006975402899908803</v>
      </c>
      <c r="AU11" s="3" t="n">
        <v>0.0025103079673546</v>
      </c>
      <c r="AV11" s="3" t="n">
        <v>0.01480154972119718</v>
      </c>
      <c r="AW11" s="3" t="n">
        <v>0.0006530980782115763</v>
      </c>
      <c r="AX11" s="3" t="n">
        <v>0.002038648993644669</v>
      </c>
      <c r="AY11" s="3" t="n">
        <v>0.001369966309371191</v>
      </c>
      <c r="AZ11" s="3" t="n">
        <v>0.004239040785835113</v>
      </c>
      <c r="BA11" s="3" t="n">
        <v>0.008807164222472958</v>
      </c>
      <c r="BB11" s="3" t="n">
        <v>0.001851348334704938</v>
      </c>
      <c r="BC11" s="3" t="n">
        <v>0.005095780802479053</v>
      </c>
      <c r="BD11" s="3" t="n">
        <v>0.00689113066712316</v>
      </c>
      <c r="BE11" s="3" t="n">
        <v>0.004096312652584443</v>
      </c>
      <c r="BF11" s="3" t="n">
        <v>0.002871978227192091</v>
      </c>
      <c r="BG11" s="3" t="n">
        <v>0.003287127908195085</v>
      </c>
      <c r="BH11" s="3" t="n">
        <v>0.003992134284835022</v>
      </c>
      <c r="BI11" s="3" t="n">
        <v>0.001309398149147419</v>
      </c>
      <c r="BJ11" s="3" t="n">
        <v>0.001310414823662987</v>
      </c>
      <c r="BK11" s="3" t="n">
        <v>0.002790571883328238</v>
      </c>
      <c r="BL11" s="3" t="n">
        <v>0.003918815407250791</v>
      </c>
      <c r="BM11" s="3" t="n">
        <v>0.002469190364587747</v>
      </c>
      <c r="BN11" s="3" t="n">
        <v>0.003712038510032808</v>
      </c>
      <c r="BO11" s="3" t="n">
        <v>0.002798489892575406</v>
      </c>
      <c r="BP11" s="3" t="n">
        <v>0.01316572173557418</v>
      </c>
    </row>
    <row r="12">
      <c r="A12" s="3" t="inlineStr">
        <is>
          <t>egy.nga.leontiefs</t>
        </is>
      </c>
      <c r="B12" s="3" t="inlineStr">
        <is>
          <t>egy</t>
        </is>
      </c>
      <c r="C12" s="3" t="n">
        <v>2014</v>
      </c>
      <c r="D12" s="3" t="inlineStr">
        <is>
          <t>nga</t>
        </is>
      </c>
      <c r="E12" s="3" t="n">
        <v>0.002817411225688473</v>
      </c>
      <c r="F12" s="3" t="n">
        <v>0.009844347536442673</v>
      </c>
      <c r="G12" s="3" t="n">
        <v>0.002255254412946644</v>
      </c>
      <c r="H12" s="3" t="n">
        <v>0.02052713544832418</v>
      </c>
      <c r="I12" s="3" t="n">
        <v>0.003391500565193991</v>
      </c>
      <c r="J12" s="3" t="n">
        <v>0.03605668287055942</v>
      </c>
      <c r="K12" s="3" t="n">
        <v>0.001343841189546408</v>
      </c>
      <c r="L12" s="3" t="n">
        <v>0.001286674876574157</v>
      </c>
      <c r="M12" s="3" t="n">
        <v>0.006514764023249673</v>
      </c>
      <c r="N12" s="3" t="n">
        <v>0.0058772465066583</v>
      </c>
      <c r="O12" s="3" t="n">
        <v>0.002786704773600321</v>
      </c>
      <c r="P12" s="3" t="n">
        <v>0.0005578546258635284</v>
      </c>
      <c r="Q12" s="3" t="n">
        <v>0.003694438757878034</v>
      </c>
      <c r="R12" s="3" t="n">
        <v>0.008099192057394608</v>
      </c>
      <c r="S12" s="3" t="n">
        <v>0.007857583588835582</v>
      </c>
      <c r="T12" s="3" t="n">
        <v>0.3346548962706095</v>
      </c>
      <c r="U12" s="3" t="n">
        <v>0.0113453278251489</v>
      </c>
      <c r="V12" s="3" t="n">
        <v>0.003123311269029697</v>
      </c>
      <c r="W12" s="3" t="n">
        <v>0.003188919753665136</v>
      </c>
      <c r="X12" s="3" t="n">
        <v>0.003142747028409746</v>
      </c>
      <c r="Y12" s="3" t="n">
        <v>0.004942026702162683</v>
      </c>
      <c r="Z12" s="3" t="n">
        <v>0.02315565003473067</v>
      </c>
      <c r="AA12" s="3" t="n">
        <v>0.001057183299549809</v>
      </c>
      <c r="AB12" s="3" t="n">
        <v>0.004212665139156289</v>
      </c>
      <c r="AC12" s="3" t="n">
        <v>0.005704504418707216</v>
      </c>
      <c r="AD12" s="3" t="n">
        <v>0.002125459808230732</v>
      </c>
      <c r="AE12" s="3" t="n">
        <v>0.007065479442535169</v>
      </c>
      <c r="AF12" s="3" t="n">
        <v>0.01404065541258281</v>
      </c>
      <c r="AG12" s="3" t="n">
        <v>1.06711752715816</v>
      </c>
      <c r="AH12" s="3" t="n">
        <v>0.007276738013653888</v>
      </c>
      <c r="AI12" s="3" t="n">
        <v>0.003079627896430888</v>
      </c>
      <c r="AJ12" s="3" t="n">
        <v>0.001870310306018242</v>
      </c>
      <c r="AK12" s="3" t="n">
        <v>0.00109372237063502</v>
      </c>
      <c r="AL12" s="3" t="n">
        <v>0.005267505173879806</v>
      </c>
      <c r="AM12" s="3" t="n">
        <v>0.001004952437566963</v>
      </c>
      <c r="AN12" s="3" t="n">
        <v>0.006626224413593992</v>
      </c>
      <c r="AO12" s="3" t="n">
        <v>0.00804895055694959</v>
      </c>
      <c r="AP12" s="3" t="n">
        <v>0.02345993988287854</v>
      </c>
      <c r="AQ12" s="3" t="n">
        <v>0.0007718512590685859</v>
      </c>
      <c r="AR12" s="3" t="n">
        <v>0.002240068575796437</v>
      </c>
      <c r="AS12" s="3" t="n">
        <v>0.003589643107759637</v>
      </c>
      <c r="AT12" s="3" t="n">
        <v>0.007065766464090403</v>
      </c>
      <c r="AU12" s="3" t="n">
        <v>0.007521063800485964</v>
      </c>
      <c r="AV12" s="3" t="n">
        <v>0.01357123853053823</v>
      </c>
      <c r="AW12" s="3" t="n">
        <v>0.01120999360978483</v>
      </c>
      <c r="AX12" s="3" t="n">
        <v>0.003362761003769149</v>
      </c>
      <c r="AY12" s="3" t="n">
        <v>0.002527595782330507</v>
      </c>
      <c r="AZ12" s="3" t="n">
        <v>0.007348875334645737</v>
      </c>
      <c r="BA12" s="3" t="n">
        <v>0.01102916606553573</v>
      </c>
      <c r="BB12" s="3" t="n">
        <v>0.002916892315325817</v>
      </c>
      <c r="BC12" s="3" t="n">
        <v>0.00402765414609381</v>
      </c>
      <c r="BD12" s="3" t="n">
        <v>0.02643244691287596</v>
      </c>
      <c r="BE12" s="3" t="n">
        <v>0.001848888765815128</v>
      </c>
      <c r="BF12" s="3" t="n">
        <v>0.005016211077663093</v>
      </c>
      <c r="BG12" s="3" t="n">
        <v>0.003888211161240639</v>
      </c>
      <c r="BH12" s="3" t="n">
        <v>0.002163806615735708</v>
      </c>
      <c r="BI12" s="3" t="n">
        <v>0.002236968606100039</v>
      </c>
      <c r="BJ12" s="3" t="n">
        <v>0.002220156575308069</v>
      </c>
      <c r="BK12" s="3" t="n">
        <v>0.00397337402449126</v>
      </c>
      <c r="BL12" s="3" t="n">
        <v>0.003826749876633153</v>
      </c>
      <c r="BM12" s="3" t="n">
        <v>0.00380857014944323</v>
      </c>
      <c r="BN12" s="3" t="n">
        <v>0.004488370357928635</v>
      </c>
      <c r="BO12" s="3" t="n">
        <v>0.01008913683465942</v>
      </c>
      <c r="BP12" s="3" t="n">
        <v>0.008712255822348514</v>
      </c>
    </row>
    <row r="13">
      <c r="A13" s="3" t="inlineStr">
        <is>
          <t>egy.oil.leontiefs</t>
        </is>
      </c>
      <c r="B13" s="3" t="inlineStr">
        <is>
          <t>egy</t>
        </is>
      </c>
      <c r="C13" s="3" t="n">
        <v>2014</v>
      </c>
      <c r="D13" s="3" t="inlineStr">
        <is>
          <t>oil</t>
        </is>
      </c>
      <c r="E13" s="3" t="n">
        <v>0.01071654071439239</v>
      </c>
      <c r="F13" s="3" t="n">
        <v>0.2196354026572705</v>
      </c>
      <c r="G13" s="3" t="n">
        <v>0.01147736380956983</v>
      </c>
      <c r="H13" s="3" t="n">
        <v>0.02642512345324839</v>
      </c>
      <c r="I13" s="3" t="n">
        <v>0.03498637901008057</v>
      </c>
      <c r="J13" s="3" t="n">
        <v>0.1376497010554332</v>
      </c>
      <c r="K13" s="3" t="n">
        <v>0.007701126934701616</v>
      </c>
      <c r="L13" s="3" t="n">
        <v>0.006511589055709717</v>
      </c>
      <c r="M13" s="3" t="n">
        <v>0.03362889060633843</v>
      </c>
      <c r="N13" s="3" t="n">
        <v>0.03812116162177002</v>
      </c>
      <c r="O13" s="3" t="n">
        <v>0.02814321299555246</v>
      </c>
      <c r="P13" s="3" t="n">
        <v>0.002372433248388115</v>
      </c>
      <c r="Q13" s="3" t="n">
        <v>0.01589570468860546</v>
      </c>
      <c r="R13" s="3" t="n">
        <v>0.03617572330822446</v>
      </c>
      <c r="S13" s="3" t="n">
        <v>0.03004483301123832</v>
      </c>
      <c r="T13" s="3" t="n">
        <v>0.4749699300268975</v>
      </c>
      <c r="U13" s="3" t="n">
        <v>0.05046672417539657</v>
      </c>
      <c r="V13" s="3" t="n">
        <v>0.0413120355844022</v>
      </c>
      <c r="W13" s="3" t="n">
        <v>0.02148199305574658</v>
      </c>
      <c r="X13" s="3" t="n">
        <v>0.03089544185735456</v>
      </c>
      <c r="Y13" s="3" t="n">
        <v>0.02077299775370239</v>
      </c>
      <c r="Z13" s="3" t="n">
        <v>0.08770337304997161</v>
      </c>
      <c r="AA13" s="3" t="n">
        <v>0.009093375687158385</v>
      </c>
      <c r="AB13" s="3" t="n">
        <v>0.0229207498988162</v>
      </c>
      <c r="AC13" s="3" t="n">
        <v>0.03476374906733615</v>
      </c>
      <c r="AD13" s="3" t="n">
        <v>0.01137321609211582</v>
      </c>
      <c r="AE13" s="3" t="n">
        <v>0.03164768113427975</v>
      </c>
      <c r="AF13" s="3" t="n">
        <v>0.06117161272991188</v>
      </c>
      <c r="AG13" s="3" t="n">
        <v>0.0380804426270069</v>
      </c>
      <c r="AH13" s="3" t="n">
        <v>0.04114009983847246</v>
      </c>
      <c r="AI13" s="3" t="n">
        <v>0.02903113024128803</v>
      </c>
      <c r="AJ13" s="3" t="n">
        <v>0.01376091201321939</v>
      </c>
      <c r="AK13" s="3" t="n">
        <v>0.01008577098033035</v>
      </c>
      <c r="AL13" s="3" t="n">
        <v>0.03577697907748396</v>
      </c>
      <c r="AM13" s="3" t="n">
        <v>0.00667321543411646</v>
      </c>
      <c r="AN13" s="3" t="n">
        <v>1.02071946831331</v>
      </c>
      <c r="AO13" s="3" t="n">
        <v>0.03282615401594492</v>
      </c>
      <c r="AP13" s="3" t="n">
        <v>0.08717540902689191</v>
      </c>
      <c r="AQ13" s="3" t="n">
        <v>0.004294992604141202</v>
      </c>
      <c r="AR13" s="3" t="n">
        <v>0.02201606043283395</v>
      </c>
      <c r="AS13" s="3" t="n">
        <v>0.01940156387429923</v>
      </c>
      <c r="AT13" s="3" t="n">
        <v>0.02786803139605073</v>
      </c>
      <c r="AU13" s="3" t="n">
        <v>0.1761043561626366</v>
      </c>
      <c r="AV13" s="3" t="n">
        <v>0.1529204233695721</v>
      </c>
      <c r="AW13" s="3" t="n">
        <v>0.9083966554785544</v>
      </c>
      <c r="AX13" s="3" t="n">
        <v>0.02793892079488201</v>
      </c>
      <c r="AY13" s="3" t="n">
        <v>0.02408325225814711</v>
      </c>
      <c r="AZ13" s="3" t="n">
        <v>0.07281895681579398</v>
      </c>
      <c r="BA13" s="3" t="n">
        <v>0.04672633035952233</v>
      </c>
      <c r="BB13" s="3" t="n">
        <v>0.02701296060603589</v>
      </c>
      <c r="BC13" s="3" t="n">
        <v>0.01614614449906178</v>
      </c>
      <c r="BD13" s="3" t="n">
        <v>0.03811563960189785</v>
      </c>
      <c r="BE13" s="3" t="n">
        <v>0.006927121403067594</v>
      </c>
      <c r="BF13" s="3" t="n">
        <v>0.03975604852740468</v>
      </c>
      <c r="BG13" s="3" t="n">
        <v>0.02620387608408191</v>
      </c>
      <c r="BH13" s="3" t="n">
        <v>0.01540371277490718</v>
      </c>
      <c r="BI13" s="3" t="n">
        <v>0.0212017269396388</v>
      </c>
      <c r="BJ13" s="3" t="n">
        <v>0.02120230361222654</v>
      </c>
      <c r="BK13" s="3" t="n">
        <v>0.01957194383818571</v>
      </c>
      <c r="BL13" s="3" t="n">
        <v>0.01667470821742641</v>
      </c>
      <c r="BM13" s="3" t="n">
        <v>0.03936502093765794</v>
      </c>
      <c r="BN13" s="3" t="n">
        <v>0.05282203895122881</v>
      </c>
      <c r="BO13" s="3" t="n">
        <v>0.1803318654740079</v>
      </c>
      <c r="BP13" s="3" t="n">
        <v>0.04021774719837681</v>
      </c>
    </row>
    <row r="14">
      <c r="A14" s="3" t="inlineStr">
        <is>
          <t>egy.p_c.leontiefs</t>
        </is>
      </c>
      <c r="B14" s="3" t="inlineStr">
        <is>
          <t>egy</t>
        </is>
      </c>
      <c r="C14" s="3" t="n">
        <v>2014</v>
      </c>
      <c r="D14" s="3" t="inlineStr">
        <is>
          <t>p_c</t>
        </is>
      </c>
      <c r="E14" s="3" t="n">
        <v>0.01512399801412685</v>
      </c>
      <c r="F14" s="3" t="n">
        <v>0.3061035669607718</v>
      </c>
      <c r="G14" s="3" t="n">
        <v>0.01691144417092878</v>
      </c>
      <c r="H14" s="3" t="n">
        <v>0.03878981176705611</v>
      </c>
      <c r="I14" s="3" t="n">
        <v>0.04687706628337879</v>
      </c>
      <c r="J14" s="3" t="n">
        <v>0.1952503023840406</v>
      </c>
      <c r="K14" s="3" t="n">
        <v>0.01133848843141551</v>
      </c>
      <c r="L14" s="3" t="n">
        <v>0.008911924158080247</v>
      </c>
      <c r="M14" s="3" t="n">
        <v>0.05358302002681031</v>
      </c>
      <c r="N14" s="3" t="n">
        <v>0.05561450707198071</v>
      </c>
      <c r="O14" s="3" t="n">
        <v>0.03742625951148524</v>
      </c>
      <c r="P14" s="3" t="n">
        <v>0.00361331730002384</v>
      </c>
      <c r="Q14" s="3" t="n">
        <v>0.02266179230308214</v>
      </c>
      <c r="R14" s="3" t="n">
        <v>0.05742327147226952</v>
      </c>
      <c r="S14" s="3" t="n">
        <v>0.04503134039392521</v>
      </c>
      <c r="T14" s="3" t="n">
        <v>0.5768674452079603</v>
      </c>
      <c r="U14" s="3" t="n">
        <v>0.07999526509723158</v>
      </c>
      <c r="V14" s="3" t="n">
        <v>0.05979155030607706</v>
      </c>
      <c r="W14" s="3" t="n">
        <v>0.02816188190001883</v>
      </c>
      <c r="X14" s="3" t="n">
        <v>0.0432347247372389</v>
      </c>
      <c r="Y14" s="3" t="n">
        <v>0.02995023811048382</v>
      </c>
      <c r="Z14" s="3" t="n">
        <v>0.1347684946853535</v>
      </c>
      <c r="AA14" s="3" t="n">
        <v>0.01314960576230055</v>
      </c>
      <c r="AB14" s="3" t="n">
        <v>0.03621951933008721</v>
      </c>
      <c r="AC14" s="3" t="n">
        <v>0.05249452934714824</v>
      </c>
      <c r="AD14" s="3" t="n">
        <v>0.01693299605119284</v>
      </c>
      <c r="AE14" s="3" t="n">
        <v>0.04985245963982825</v>
      </c>
      <c r="AF14" s="3" t="n">
        <v>0.1028136915194218</v>
      </c>
      <c r="AG14" s="3" t="n">
        <v>0.04631279470613656</v>
      </c>
      <c r="AH14" s="3" t="n">
        <v>0.05840577646027158</v>
      </c>
      <c r="AI14" s="3" t="n">
        <v>0.04054555943888968</v>
      </c>
      <c r="AJ14" s="3" t="n">
        <v>0.02078786516581139</v>
      </c>
      <c r="AK14" s="3" t="n">
        <v>0.01475122109149793</v>
      </c>
      <c r="AL14" s="3" t="n">
        <v>0.05178204668853109</v>
      </c>
      <c r="AM14" s="3" t="n">
        <v>0.009892094562737664</v>
      </c>
      <c r="AN14" s="3" t="n">
        <v>0.0124045075813004</v>
      </c>
      <c r="AO14" s="3" t="n">
        <v>0.057454005629827</v>
      </c>
      <c r="AP14" s="3" t="n">
        <v>0.1379570750461765</v>
      </c>
      <c r="AQ14" s="3" t="n">
        <v>0.005863477459335114</v>
      </c>
      <c r="AR14" s="3" t="n">
        <v>0.03024333780789112</v>
      </c>
      <c r="AS14" s="3" t="n">
        <v>0.02978437347371211</v>
      </c>
      <c r="AT14" s="3" t="n">
        <v>0.04475743887408047</v>
      </c>
      <c r="AU14" s="3" t="n">
        <v>0.2286275348470731</v>
      </c>
      <c r="AV14" s="3" t="n">
        <v>0.1998992426065419</v>
      </c>
      <c r="AW14" s="3" t="n">
        <v>1.04570745735351</v>
      </c>
      <c r="AX14" s="3" t="n">
        <v>0.03981192648479416</v>
      </c>
      <c r="AY14" s="3" t="n">
        <v>0.03447190664686378</v>
      </c>
      <c r="AZ14" s="3" t="n">
        <v>0.1021753933731896</v>
      </c>
      <c r="BA14" s="3" t="n">
        <v>0.06916428069967563</v>
      </c>
      <c r="BB14" s="3" t="n">
        <v>0.03899337567254526</v>
      </c>
      <c r="BC14" s="3" t="n">
        <v>0.02383200425787302</v>
      </c>
      <c r="BD14" s="3" t="n">
        <v>0.05894958009016666</v>
      </c>
      <c r="BE14" s="3" t="n">
        <v>0.009935272556762572</v>
      </c>
      <c r="BF14" s="3" t="n">
        <v>0.05707643154694231</v>
      </c>
      <c r="BG14" s="3" t="n">
        <v>0.0366340887824334</v>
      </c>
      <c r="BH14" s="3" t="n">
        <v>0.0225918166522188</v>
      </c>
      <c r="BI14" s="3" t="n">
        <v>0.03040498345866758</v>
      </c>
      <c r="BJ14" s="3" t="n">
        <v>0.02893726759865048</v>
      </c>
      <c r="BK14" s="3" t="n">
        <v>0.0292588495934465</v>
      </c>
      <c r="BL14" s="3" t="n">
        <v>0.0251794029356979</v>
      </c>
      <c r="BM14" s="3" t="n">
        <v>0.05417118432158361</v>
      </c>
      <c r="BN14" s="3" t="n">
        <v>0.07352393742541173</v>
      </c>
      <c r="BO14" s="3" t="n">
        <v>0.2668171205415965</v>
      </c>
      <c r="BP14" s="3" t="n">
        <v>0.05718286000313826</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1.766008374799827</v>
      </c>
      <c r="I4" s="3" t="n">
        <v>0.008972285854091861</v>
      </c>
      <c r="J4" s="3" t="n">
        <v>4.335157393902526</v>
      </c>
      <c r="K4" s="3" t="n">
        <v>5.894355083362552</v>
      </c>
      <c r="L4" s="3" t="n">
        <v>0</v>
      </c>
      <c r="M4" s="3" t="n">
        <v>2.157799654135039</v>
      </c>
      <c r="N4" s="3" t="n">
        <v>0</v>
      </c>
      <c r="O4" s="3" t="n">
        <v>3.011256367521506</v>
      </c>
      <c r="P4" s="3" t="n">
        <v>0</v>
      </c>
      <c r="Q4" s="3" t="n">
        <v>3.712045329134182</v>
      </c>
      <c r="R4" s="3" t="n">
        <v>54.74704086178337</v>
      </c>
      <c r="S4" s="3" t="n">
        <v>0.0005429776007029374</v>
      </c>
      <c r="T4" s="3" t="n">
        <v>0.3072914120511118</v>
      </c>
      <c r="U4" s="3" t="n">
        <v>3.100624216212652</v>
      </c>
      <c r="V4" s="3" t="n">
        <v>5.278205790744135</v>
      </c>
      <c r="W4" s="3" t="n">
        <v>2.006084896631058e-05</v>
      </c>
      <c r="X4" s="3" t="n">
        <v>2.694859520556745</v>
      </c>
      <c r="Y4" s="3" t="n">
        <v>0.282187156405089</v>
      </c>
      <c r="Z4" s="3" t="n">
        <v>0.09712614609950582</v>
      </c>
      <c r="AA4" s="3" t="n">
        <v>0.01320430520523822</v>
      </c>
      <c r="AB4" s="3" t="n">
        <v>2.308943506097492</v>
      </c>
      <c r="AC4" s="3" t="n">
        <v>4.987936987979491</v>
      </c>
      <c r="AD4" s="3" t="n">
        <v>6.730070930830855</v>
      </c>
      <c r="AE4" s="3" t="n">
        <v>0.3198399756022873</v>
      </c>
      <c r="AF4" s="3" t="n">
        <v>4.727904906281875</v>
      </c>
      <c r="AG4" s="3" t="n">
        <v>3284.867085440053</v>
      </c>
      <c r="AH4" s="3" t="n">
        <v>7041.922338820292</v>
      </c>
      <c r="AI4" s="3" t="n">
        <v>7290.641492055284</v>
      </c>
      <c r="AJ4" s="3" t="n">
        <v>8977.185970582192</v>
      </c>
      <c r="AK4" s="3" t="n">
        <v>8805.500086151451</v>
      </c>
      <c r="AL4" s="3" t="n">
        <v>10197.23585459306</v>
      </c>
      <c r="AM4" s="3" t="n">
        <v>9770.57070773731</v>
      </c>
      <c r="AN4" s="3" t="n">
        <v>10221.34861148717</v>
      </c>
      <c r="AO4" s="3" t="n">
        <v>11592.9598886192</v>
      </c>
      <c r="AP4" s="3" t="n">
        <v>12929.54103846364</v>
      </c>
      <c r="AQ4" s="3" t="n">
        <v>12539.41922189185</v>
      </c>
      <c r="AR4" s="3" t="n">
        <v>13935.2931848602</v>
      </c>
      <c r="AS4" s="3" t="n">
        <v>13974.45245620602</v>
      </c>
      <c r="AT4" s="3" t="n">
        <v>15280.87412951979</v>
      </c>
      <c r="AU4" s="3" t="n">
        <v>15743.84080543486</v>
      </c>
      <c r="AV4" s="3" t="n">
        <v>18052.78482027878</v>
      </c>
      <c r="AW4" s="3" t="n">
        <v>19369.7216719559</v>
      </c>
      <c r="AX4" s="3" t="n">
        <v>21950.23542414831</v>
      </c>
      <c r="AY4" s="3" t="n">
        <v>22419.64419083155</v>
      </c>
      <c r="AZ4" s="3" t="n">
        <v>62042.89542542038</v>
      </c>
      <c r="BA4" s="3" t="n">
        <v>5229.795845510605</v>
      </c>
      <c r="BB4" s="3" t="n">
        <v>10019634.4156528</v>
      </c>
      <c r="BC4" s="3" t="n">
        <v>99.05058566087752</v>
      </c>
      <c r="BD4" s="3" t="n">
        <v>99.25585788808931</v>
      </c>
      <c r="BE4" s="3" t="n">
        <v>108.5431687328018</v>
      </c>
      <c r="BF4" s="3" t="n">
        <v>33.73025377231187</v>
      </c>
      <c r="BG4" s="3" t="n">
        <v>43.33268028600122</v>
      </c>
      <c r="BH4" s="3" t="n">
        <v>98.10372939287598</v>
      </c>
      <c r="BI4" s="3" t="n">
        <v>112.3432208076044</v>
      </c>
      <c r="BJ4" s="3" t="n">
        <v>72.13515435239665</v>
      </c>
      <c r="BK4" s="3" t="n">
        <v>0.1722385234612402</v>
      </c>
      <c r="BL4" s="3" t="n">
        <v>2.952546415633076</v>
      </c>
      <c r="BM4" s="3" t="n">
        <v>10.04293397704175</v>
      </c>
      <c r="BN4" s="3" t="n">
        <v>0.7253567491489524</v>
      </c>
      <c r="BO4" s="3" t="n">
        <v>0.7971604541615283</v>
      </c>
      <c r="BP4" s="3" t="n">
        <v>1.554105228546389</v>
      </c>
    </row>
    <row r="5">
      <c r="A5" s="3" t="inlineStr">
        <is>
          <t>EGY.distn.bsh.dec.ove.mean.2</t>
        </is>
      </c>
      <c r="B5" s="3" t="inlineStr">
        <is>
          <t>EGY</t>
        </is>
      </c>
      <c r="C5" s="3" t="n">
        <v>2017</v>
      </c>
      <c r="D5" s="3" t="inlineStr">
        <is>
          <t>Overall</t>
        </is>
      </c>
      <c r="E5" s="3" t="inlineStr">
        <is>
          <t>Deciles</t>
        </is>
      </c>
      <c r="F5" s="3" t="inlineStr">
        <is>
          <t>mean</t>
        </is>
      </c>
      <c r="G5" s="3" t="n">
        <v>2</v>
      </c>
      <c r="H5" s="3" t="n">
        <v>1.687001961738131</v>
      </c>
      <c r="I5" s="3" t="n">
        <v>0.005275528355739282</v>
      </c>
      <c r="J5" s="3" t="n">
        <v>3.903287614956028</v>
      </c>
      <c r="K5" s="3" t="n">
        <v>5.471786154454486</v>
      </c>
      <c r="L5" s="3" t="n">
        <v>0</v>
      </c>
      <c r="M5" s="3" t="n">
        <v>2.355827564164615</v>
      </c>
      <c r="N5" s="3" t="n">
        <v>0</v>
      </c>
      <c r="O5" s="3" t="n">
        <v>3.957750786102442</v>
      </c>
      <c r="P5" s="3" t="n">
        <v>0</v>
      </c>
      <c r="Q5" s="3" t="n">
        <v>3.386868851149091</v>
      </c>
      <c r="R5" s="3" t="n">
        <v>60.14796088091948</v>
      </c>
      <c r="S5" s="3" t="n">
        <v>0.0002630032683272198</v>
      </c>
      <c r="T5" s="3" t="n">
        <v>0.3634314778750612</v>
      </c>
      <c r="U5" s="3" t="n">
        <v>3.13699879102626</v>
      </c>
      <c r="V5" s="3" t="n">
        <v>4.391657946102145</v>
      </c>
      <c r="W5" s="3" t="n">
        <v>2.31277343073516e-05</v>
      </c>
      <c r="X5" s="3" t="n">
        <v>2.327398467235654</v>
      </c>
      <c r="Y5" s="3" t="n">
        <v>0.2736742872823609</v>
      </c>
      <c r="Z5" s="3" t="n">
        <v>0.1007562641845746</v>
      </c>
      <c r="AA5" s="3" t="n">
        <v>0.008680877436395992</v>
      </c>
      <c r="AB5" s="3" t="n">
        <v>2.287591174637332</v>
      </c>
      <c r="AC5" s="3" t="n">
        <v>4.889717531576539</v>
      </c>
      <c r="AD5" s="3" t="n">
        <v>6.677071026618527</v>
      </c>
      <c r="AE5" s="3" t="n">
        <v>0.3070576305100366</v>
      </c>
      <c r="AF5" s="3" t="n">
        <v>4.275215797477652</v>
      </c>
      <c r="AG5" s="3" t="n">
        <v>3049.417084164682</v>
      </c>
      <c r="AH5" s="3" t="n">
        <v>7210.699304776766</v>
      </c>
      <c r="AI5" s="3" t="n">
        <v>6635.207198241528</v>
      </c>
      <c r="AJ5" s="3" t="n">
        <v>8561.636567752999</v>
      </c>
      <c r="AK5" s="3" t="n">
        <v>8722.005145092466</v>
      </c>
      <c r="AL5" s="3" t="n">
        <v>9005.076316392244</v>
      </c>
      <c r="AM5" s="3" t="n">
        <v>9616.376140246386</v>
      </c>
      <c r="AN5" s="3" t="n">
        <v>11677.67306419512</v>
      </c>
      <c r="AO5" s="3" t="n">
        <v>11347.61232970206</v>
      </c>
      <c r="AP5" s="3" t="n">
        <v>11766.32237311873</v>
      </c>
      <c r="AQ5" s="3" t="n">
        <v>12624.15329163449</v>
      </c>
      <c r="AR5" s="3" t="n">
        <v>14170.42456084506</v>
      </c>
      <c r="AS5" s="3" t="n">
        <v>14544.58356894667</v>
      </c>
      <c r="AT5" s="3" t="n">
        <v>15251.92590462845</v>
      </c>
      <c r="AU5" s="3" t="n">
        <v>15388.24784349773</v>
      </c>
      <c r="AV5" s="3" t="n">
        <v>17883.03836179229</v>
      </c>
      <c r="AW5" s="3" t="n">
        <v>18174.77996508524</v>
      </c>
      <c r="AX5" s="3" t="n">
        <v>23470.86395229714</v>
      </c>
      <c r="AY5" s="3" t="n">
        <v>24406.3263308545</v>
      </c>
      <c r="AZ5" s="3" t="n">
        <v>64433.55768082018</v>
      </c>
      <c r="BA5" s="3" t="n">
        <v>6664.219350658041</v>
      </c>
      <c r="BB5" s="3" t="n">
        <v>9844692.959651062</v>
      </c>
      <c r="BC5" s="3" t="n">
        <v>106.1440056581326</v>
      </c>
      <c r="BD5" s="3" t="n">
        <v>110.6544188797062</v>
      </c>
      <c r="BE5" s="3" t="n">
        <v>106.8816833003266</v>
      </c>
      <c r="BF5" s="3" t="n">
        <v>42.57212594957358</v>
      </c>
      <c r="BG5" s="3" t="n">
        <v>59.36021473333332</v>
      </c>
      <c r="BH5" s="3" t="n">
        <v>106.6441247795286</v>
      </c>
      <c r="BI5" s="3" t="n">
        <v>113.2845798303483</v>
      </c>
      <c r="BJ5" s="3" t="n">
        <v>79.16133762104785</v>
      </c>
      <c r="BK5" s="3" t="n">
        <v>0.009768418296139893</v>
      </c>
      <c r="BL5" s="3" t="n">
        <v>0.01144219643198663</v>
      </c>
      <c r="BM5" s="3" t="n">
        <v>10.9639066411321</v>
      </c>
      <c r="BN5" s="3" t="n">
        <v>1.937427387991892</v>
      </c>
      <c r="BO5" s="3" t="n">
        <v>2.097133686970587</v>
      </c>
      <c r="BP5" s="3" t="n">
        <v>1.650793347705662</v>
      </c>
    </row>
    <row r="6">
      <c r="A6" s="3" t="inlineStr">
        <is>
          <t>EGY.distn.bsh.dec.ove.mean.3</t>
        </is>
      </c>
      <c r="B6" s="3" t="inlineStr">
        <is>
          <t>EGY</t>
        </is>
      </c>
      <c r="C6" s="3" t="n">
        <v>2017</v>
      </c>
      <c r="D6" s="3" t="inlineStr">
        <is>
          <t>Overall</t>
        </is>
      </c>
      <c r="E6" s="3" t="inlineStr">
        <is>
          <t>Deciles</t>
        </is>
      </c>
      <c r="F6" s="3" t="inlineStr">
        <is>
          <t>mean</t>
        </is>
      </c>
      <c r="G6" s="3" t="n">
        <v>3</v>
      </c>
      <c r="H6" s="3" t="n">
        <v>1.646477129158556</v>
      </c>
      <c r="I6" s="3" t="n">
        <v>0.005536103266420564</v>
      </c>
      <c r="J6" s="3" t="n">
        <v>3.547759828916818</v>
      </c>
      <c r="K6" s="3" t="n">
        <v>6.528549486315583</v>
      </c>
      <c r="L6" s="3" t="n">
        <v>0</v>
      </c>
      <c r="M6" s="3" t="n">
        <v>2.358357100159775</v>
      </c>
      <c r="N6" s="3" t="n">
        <v>0</v>
      </c>
      <c r="O6" s="3" t="n">
        <v>4.183615218859813</v>
      </c>
      <c r="P6" s="3" t="n">
        <v>0</v>
      </c>
      <c r="Q6" s="3" t="n">
        <v>3.497795166354107</v>
      </c>
      <c r="R6" s="3" t="n">
        <v>54.88894381063543</v>
      </c>
      <c r="S6" s="3" t="n">
        <v>0.0003015261950831715</v>
      </c>
      <c r="T6" s="3" t="n">
        <v>0.4383492152433479</v>
      </c>
      <c r="U6" s="3" t="n">
        <v>3.863126546156606</v>
      </c>
      <c r="V6" s="3" t="n">
        <v>4.909615697853694</v>
      </c>
      <c r="W6" s="3" t="n">
        <v>1.025382966777586e-05</v>
      </c>
      <c r="X6" s="3" t="n">
        <v>2.130473774838007</v>
      </c>
      <c r="Y6" s="3" t="n">
        <v>0.2901272404518894</v>
      </c>
      <c r="Z6" s="3" t="n">
        <v>0.1377627988064387</v>
      </c>
      <c r="AA6" s="3" t="n">
        <v>0.00639690532183328</v>
      </c>
      <c r="AB6" s="3" t="n">
        <v>2.223298547282257</v>
      </c>
      <c r="AC6" s="3" t="n">
        <v>4.867343814939004</v>
      </c>
      <c r="AD6" s="3" t="n">
        <v>6.733738915995465</v>
      </c>
      <c r="AE6" s="3" t="n">
        <v>0.3082615124490389</v>
      </c>
      <c r="AF6" s="3" t="n">
        <v>4.403088027312691</v>
      </c>
      <c r="AG6" s="3" t="n">
        <v>3045.263592962258</v>
      </c>
      <c r="AH6" s="3" t="n">
        <v>7394.219132725927</v>
      </c>
      <c r="AI6" s="3" t="n">
        <v>7072.692741512383</v>
      </c>
      <c r="AJ6" s="3" t="n">
        <v>8942.020949332309</v>
      </c>
      <c r="AK6" s="3" t="n">
        <v>8390.863811637073</v>
      </c>
      <c r="AL6" s="3" t="n">
        <v>9057.590781089077</v>
      </c>
      <c r="AM6" s="3" t="n">
        <v>9943.364997086021</v>
      </c>
      <c r="AN6" s="3" t="n">
        <v>11305.44281408684</v>
      </c>
      <c r="AO6" s="3" t="n">
        <v>11287.31290642404</v>
      </c>
      <c r="AP6" s="3" t="n">
        <v>12722.65028428574</v>
      </c>
      <c r="AQ6" s="3" t="n">
        <v>12705.44680672171</v>
      </c>
      <c r="AR6" s="3" t="n">
        <v>13307.2171458402</v>
      </c>
      <c r="AS6" s="3" t="n">
        <v>14013.04813029593</v>
      </c>
      <c r="AT6" s="3" t="n">
        <v>14463.29047441997</v>
      </c>
      <c r="AU6" s="3" t="n">
        <v>14737.69390065195</v>
      </c>
      <c r="AV6" s="3" t="n">
        <v>17205.94823741838</v>
      </c>
      <c r="AW6" s="3" t="n">
        <v>19071.16363003358</v>
      </c>
      <c r="AX6" s="3" t="n">
        <v>21505.82805468619</v>
      </c>
      <c r="AY6" s="3" t="n">
        <v>23283.08857957927</v>
      </c>
      <c r="AZ6" s="3" t="n">
        <v>61617.43159785987</v>
      </c>
      <c r="BA6" s="3" t="n">
        <v>8231.77085402133</v>
      </c>
      <c r="BB6" s="3" t="n">
        <v>11193191.0523655</v>
      </c>
      <c r="BC6" s="3" t="n">
        <v>98.8501161771065</v>
      </c>
      <c r="BD6" s="3" t="n">
        <v>106.7579087732066</v>
      </c>
      <c r="BE6" s="3" t="n">
        <v>99.55397923907489</v>
      </c>
      <c r="BF6" s="3" t="n">
        <v>50.11263091112448</v>
      </c>
      <c r="BG6" s="3" t="n">
        <v>61.08246427262218</v>
      </c>
      <c r="BH6" s="3" t="n">
        <v>104.0142106237021</v>
      </c>
      <c r="BI6" s="3" t="n">
        <v>105.2886716309844</v>
      </c>
      <c r="BJ6" s="3" t="n">
        <v>88.02387000783635</v>
      </c>
      <c r="BK6" s="3" t="n">
        <v>0</v>
      </c>
      <c r="BL6" s="3" t="n">
        <v>0.0069918600519042</v>
      </c>
      <c r="BM6" s="3" t="n">
        <v>10.35979093925238</v>
      </c>
      <c r="BN6" s="3" t="n">
        <v>3.121445882288276</v>
      </c>
      <c r="BO6" s="3" t="n">
        <v>2.734869773704853</v>
      </c>
      <c r="BP6" s="3" t="n">
        <v>1.607977987240215</v>
      </c>
    </row>
    <row r="7">
      <c r="A7" s="3" t="inlineStr">
        <is>
          <t>EGY.distn.bsh.dec.ove.mean.4</t>
        </is>
      </c>
      <c r="B7" s="3" t="inlineStr">
        <is>
          <t>EGY</t>
        </is>
      </c>
      <c r="C7" s="3" t="n">
        <v>2017</v>
      </c>
      <c r="D7" s="3" t="inlineStr">
        <is>
          <t>Overall</t>
        </is>
      </c>
      <c r="E7" s="3" t="inlineStr">
        <is>
          <t>Deciles</t>
        </is>
      </c>
      <c r="F7" s="3" t="inlineStr">
        <is>
          <t>mean</t>
        </is>
      </c>
      <c r="G7" s="3" t="n">
        <v>4</v>
      </c>
      <c r="H7" s="3" t="n">
        <v>1.573848583252808</v>
      </c>
      <c r="I7" s="3" t="n">
        <v>0.003798138806261724</v>
      </c>
      <c r="J7" s="3" t="n">
        <v>3.688085587945468</v>
      </c>
      <c r="K7" s="3" t="n">
        <v>5.919737389803546</v>
      </c>
      <c r="L7" s="3" t="n">
        <v>0</v>
      </c>
      <c r="M7" s="3" t="n">
        <v>2.84920950416005</v>
      </c>
      <c r="N7" s="3" t="n">
        <v>0</v>
      </c>
      <c r="O7" s="3" t="n">
        <v>4.083467576544287</v>
      </c>
      <c r="P7" s="3" t="n">
        <v>0</v>
      </c>
      <c r="Q7" s="3" t="n">
        <v>3.387531902277361</v>
      </c>
      <c r="R7" s="3" t="n">
        <v>55.26396301343223</v>
      </c>
      <c r="S7" s="3" t="n">
        <v>0.0002250685189376403</v>
      </c>
      <c r="T7" s="3" t="n">
        <v>0.4438330576453658</v>
      </c>
      <c r="U7" s="3" t="n">
        <v>3.736270442398291</v>
      </c>
      <c r="V7" s="3" t="n">
        <v>4.236477508341399</v>
      </c>
      <c r="W7" s="3" t="n">
        <v>5.664333263088894e-05</v>
      </c>
      <c r="X7" s="3" t="n">
        <v>1.83262970949107</v>
      </c>
      <c r="Y7" s="3" t="n">
        <v>0.3060726892600179</v>
      </c>
      <c r="Z7" s="3" t="n">
        <v>0.1000572456953289</v>
      </c>
      <c r="AA7" s="3" t="n">
        <v>0.008878163437640569</v>
      </c>
      <c r="AB7" s="3" t="n">
        <v>2.081118305284449</v>
      </c>
      <c r="AC7" s="3" t="n">
        <v>5.093816903982407</v>
      </c>
      <c r="AD7" s="3" t="n">
        <v>6.44107671846312</v>
      </c>
      <c r="AE7" s="3" t="n">
        <v>0.2822208009506809</v>
      </c>
      <c r="AF7" s="3" t="n">
        <v>4.364343456112674</v>
      </c>
      <c r="AG7" s="3" t="n">
        <v>3259.638005120841</v>
      </c>
      <c r="AH7" s="3" t="n">
        <v>6876.122081287644</v>
      </c>
      <c r="AI7" s="3" t="n">
        <v>7433.686721946206</v>
      </c>
      <c r="AJ7" s="3" t="n">
        <v>8497.339398212731</v>
      </c>
      <c r="AK7" s="3" t="n">
        <v>8343.239899569697</v>
      </c>
      <c r="AL7" s="3" t="n">
        <v>10134.83495025679</v>
      </c>
      <c r="AM7" s="3" t="n">
        <v>9664.56459703269</v>
      </c>
      <c r="AN7" s="3" t="n">
        <v>11123.01636265601</v>
      </c>
      <c r="AO7" s="3" t="n">
        <v>11077.40283633949</v>
      </c>
      <c r="AP7" s="3" t="n">
        <v>11280.81459532385</v>
      </c>
      <c r="AQ7" s="3" t="n">
        <v>11971.59683753122</v>
      </c>
      <c r="AR7" s="3" t="n">
        <v>14132.34653792709</v>
      </c>
      <c r="AS7" s="3" t="n">
        <v>12977.12921502182</v>
      </c>
      <c r="AT7" s="3" t="n">
        <v>16173.52382031899</v>
      </c>
      <c r="AU7" s="3" t="n">
        <v>15720.39302706207</v>
      </c>
      <c r="AV7" s="3" t="n">
        <v>19361.36063944632</v>
      </c>
      <c r="AW7" s="3" t="n">
        <v>19427.98311377678</v>
      </c>
      <c r="AX7" s="3" t="n">
        <v>23594.50502401075</v>
      </c>
      <c r="AY7" s="3" t="n">
        <v>23180.06623305237</v>
      </c>
      <c r="AZ7" s="3" t="n">
        <v>62978.69731319421</v>
      </c>
      <c r="BA7" s="3" t="n">
        <v>9811.9494347979</v>
      </c>
      <c r="BB7" s="3" t="n">
        <v>10068725.52885237</v>
      </c>
      <c r="BC7" s="3" t="n">
        <v>101.7726192539897</v>
      </c>
      <c r="BD7" s="3" t="n">
        <v>110.7863744444099</v>
      </c>
      <c r="BE7" s="3" t="n">
        <v>105.0163773616307</v>
      </c>
      <c r="BF7" s="3" t="n">
        <v>62.03311392744042</v>
      </c>
      <c r="BG7" s="3" t="n">
        <v>65.56696652956582</v>
      </c>
      <c r="BH7" s="3" t="n">
        <v>98.89189984220715</v>
      </c>
      <c r="BI7" s="3" t="n">
        <v>100.1240749608079</v>
      </c>
      <c r="BJ7" s="3" t="n">
        <v>89.62614181341716</v>
      </c>
      <c r="BK7" s="3" t="n">
        <v>0</v>
      </c>
      <c r="BL7" s="3" t="n">
        <v>0</v>
      </c>
      <c r="BM7" s="3" t="n">
        <v>4.985866452897354</v>
      </c>
      <c r="BN7" s="3" t="n">
        <v>3.559525145732059</v>
      </c>
      <c r="BO7" s="3" t="n">
        <v>3.853938406001936</v>
      </c>
      <c r="BP7" s="3" t="n">
        <v>1.474492328255828</v>
      </c>
    </row>
    <row r="8">
      <c r="A8" s="3" t="inlineStr">
        <is>
          <t>EGY.distn.bsh.dec.ove.mean.5</t>
        </is>
      </c>
      <c r="B8" s="3" t="inlineStr">
        <is>
          <t>EGY</t>
        </is>
      </c>
      <c r="C8" s="3" t="n">
        <v>2017</v>
      </c>
      <c r="D8" s="3" t="inlineStr">
        <is>
          <t>Overall</t>
        </is>
      </c>
      <c r="E8" s="3" t="inlineStr">
        <is>
          <t>Deciles</t>
        </is>
      </c>
      <c r="F8" s="3" t="inlineStr">
        <is>
          <t>mean</t>
        </is>
      </c>
      <c r="G8" s="3" t="n">
        <v>5</v>
      </c>
      <c r="H8" s="3" t="n">
        <v>1.725126495756191</v>
      </c>
      <c r="I8" s="3" t="n">
        <v>0.002971054699347749</v>
      </c>
      <c r="J8" s="3" t="n">
        <v>3.905485138570505</v>
      </c>
      <c r="K8" s="3" t="n">
        <v>5.913980379684545</v>
      </c>
      <c r="L8" s="3" t="n">
        <v>0</v>
      </c>
      <c r="M8" s="3" t="n">
        <v>2.81776071861358</v>
      </c>
      <c r="N8" s="3" t="n">
        <v>0</v>
      </c>
      <c r="O8" s="3" t="n">
        <v>4.532320636499002</v>
      </c>
      <c r="P8" s="3" t="n">
        <v>0</v>
      </c>
      <c r="Q8" s="3" t="n">
        <v>3.283684020389247</v>
      </c>
      <c r="R8" s="3" t="n">
        <v>53.63971768526643</v>
      </c>
      <c r="S8" s="3" t="n">
        <v>0.0001570193897184696</v>
      </c>
      <c r="T8" s="3" t="n">
        <v>0.5191852813277069</v>
      </c>
      <c r="U8" s="3" t="n">
        <v>4.087280685607818</v>
      </c>
      <c r="V8" s="3" t="n">
        <v>4.868466768478282</v>
      </c>
      <c r="W8" s="3" t="n">
        <v>5.556458977537802e-05</v>
      </c>
      <c r="X8" s="3" t="n">
        <v>1.725676179389963</v>
      </c>
      <c r="Y8" s="3" t="n">
        <v>0.3095759689400425</v>
      </c>
      <c r="Z8" s="3" t="n">
        <v>0.1435739677683258</v>
      </c>
      <c r="AA8" s="3" t="n">
        <v>0.02119457126783093</v>
      </c>
      <c r="AB8" s="3" t="n">
        <v>2.072884247469281</v>
      </c>
      <c r="AC8" s="3" t="n">
        <v>5.759874219332057</v>
      </c>
      <c r="AD8" s="3" t="n">
        <v>7.060733162832125</v>
      </c>
      <c r="AE8" s="3" t="n">
        <v>0.3702097954533903</v>
      </c>
      <c r="AF8" s="3" t="n">
        <v>4.409127048373255</v>
      </c>
      <c r="AG8" s="3" t="n">
        <v>3023.968526714703</v>
      </c>
      <c r="AH8" s="3" t="n">
        <v>7000.020631641471</v>
      </c>
      <c r="AI8" s="3" t="n">
        <v>6960.098504780863</v>
      </c>
      <c r="AJ8" s="3" t="n">
        <v>8137.028634823032</v>
      </c>
      <c r="AK8" s="3" t="n">
        <v>8771.177140243077</v>
      </c>
      <c r="AL8" s="3" t="n">
        <v>9254.072629672093</v>
      </c>
      <c r="AM8" s="3" t="n">
        <v>9645.046656336293</v>
      </c>
      <c r="AN8" s="3" t="n">
        <v>11137.53690358389</v>
      </c>
      <c r="AO8" s="3" t="n">
        <v>11211.4281741539</v>
      </c>
      <c r="AP8" s="3" t="n">
        <v>12358.91146763047</v>
      </c>
      <c r="AQ8" s="3" t="n">
        <v>12787.18890412171</v>
      </c>
      <c r="AR8" s="3" t="n">
        <v>14506.98831987037</v>
      </c>
      <c r="AS8" s="3" t="n">
        <v>13615.31882609899</v>
      </c>
      <c r="AT8" s="3" t="n">
        <v>14408.95944716001</v>
      </c>
      <c r="AU8" s="3" t="n">
        <v>15694.85073924274</v>
      </c>
      <c r="AV8" s="3" t="n">
        <v>17190.46014981804</v>
      </c>
      <c r="AW8" s="3" t="n">
        <v>18256.53920974649</v>
      </c>
      <c r="AX8" s="3" t="n">
        <v>23196.46804746119</v>
      </c>
      <c r="AY8" s="3" t="n">
        <v>22614.90663463968</v>
      </c>
      <c r="AZ8" s="3" t="n">
        <v>64448.38014315964</v>
      </c>
      <c r="BA8" s="3" t="n">
        <v>10348.65136596754</v>
      </c>
      <c r="BB8" s="3" t="n">
        <v>10271899.02576059</v>
      </c>
      <c r="BC8" s="3" t="n">
        <v>112.495228492016</v>
      </c>
      <c r="BD8" s="3" t="n">
        <v>101.0380261093324</v>
      </c>
      <c r="BE8" s="3" t="n">
        <v>101.4152066118859</v>
      </c>
      <c r="BF8" s="3" t="n">
        <v>62.15294619894589</v>
      </c>
      <c r="BG8" s="3" t="n">
        <v>72.99242027848632</v>
      </c>
      <c r="BH8" s="3" t="n">
        <v>103.4972236291165</v>
      </c>
      <c r="BI8" s="3" t="n">
        <v>112.8303315874618</v>
      </c>
      <c r="BJ8" s="3" t="n">
        <v>87.16385777420584</v>
      </c>
      <c r="BK8" s="3" t="n">
        <v>0</v>
      </c>
      <c r="BL8" s="3" t="n">
        <v>0</v>
      </c>
      <c r="BM8" s="3" t="n">
        <v>0.6795031884565179</v>
      </c>
      <c r="BN8" s="3" t="n">
        <v>5.148956313293371</v>
      </c>
      <c r="BO8" s="3" t="n">
        <v>4.765978912856215</v>
      </c>
      <c r="BP8" s="3" t="n">
        <v>1.478502421244499</v>
      </c>
    </row>
    <row r="9">
      <c r="A9" s="3" t="inlineStr">
        <is>
          <t>EGY.distn.bsh.dec.ove.mean.6</t>
        </is>
      </c>
      <c r="B9" s="3" t="inlineStr">
        <is>
          <t>EGY</t>
        </is>
      </c>
      <c r="C9" s="3" t="n">
        <v>2017</v>
      </c>
      <c r="D9" s="3" t="inlineStr">
        <is>
          <t>Overall</t>
        </is>
      </c>
      <c r="E9" s="3" t="inlineStr">
        <is>
          <t>Deciles</t>
        </is>
      </c>
      <c r="F9" s="3" t="inlineStr">
        <is>
          <t>mean</t>
        </is>
      </c>
      <c r="G9" s="3" t="n">
        <v>6</v>
      </c>
      <c r="H9" s="3" t="n">
        <v>1.708652065747803</v>
      </c>
      <c r="I9" s="3" t="n">
        <v>0.002813506292504625</v>
      </c>
      <c r="J9" s="3" t="n">
        <v>3.647551284295499</v>
      </c>
      <c r="K9" s="3" t="n">
        <v>5.836763018421928</v>
      </c>
      <c r="L9" s="3" t="n">
        <v>0</v>
      </c>
      <c r="M9" s="3" t="n">
        <v>2.932486752491358</v>
      </c>
      <c r="N9" s="3" t="n">
        <v>0</v>
      </c>
      <c r="O9" s="3" t="n">
        <v>4.190290836482684</v>
      </c>
      <c r="P9" s="3" t="n">
        <v>1.111313838520578e-05</v>
      </c>
      <c r="Q9" s="3" t="n">
        <v>3.325231592484532</v>
      </c>
      <c r="R9" s="3" t="n">
        <v>58.59896922996741</v>
      </c>
      <c r="S9" s="3" t="n">
        <v>0.000146975327400632</v>
      </c>
      <c r="T9" s="3" t="n">
        <v>0.5448284951671503</v>
      </c>
      <c r="U9" s="3" t="n">
        <v>3.990510875212586</v>
      </c>
      <c r="V9" s="3" t="n">
        <v>4.701816149799177</v>
      </c>
      <c r="W9" s="3" t="n">
        <v>4.71952851194733e-05</v>
      </c>
      <c r="X9" s="3" t="n">
        <v>1.633304084782344</v>
      </c>
      <c r="Y9" s="3" t="n">
        <v>0.3219813663113051</v>
      </c>
      <c r="Z9" s="3" t="n">
        <v>0.1417776951189099</v>
      </c>
      <c r="AA9" s="3" t="n">
        <v>0.01570393205339196</v>
      </c>
      <c r="AB9" s="3" t="n">
        <v>1.8745313532496</v>
      </c>
      <c r="AC9" s="3" t="n">
        <v>6.70946085031017</v>
      </c>
      <c r="AD9" s="3" t="n">
        <v>6.625041807555788</v>
      </c>
      <c r="AE9" s="3" t="n">
        <v>0.4604905769234013</v>
      </c>
      <c r="AF9" s="3" t="n">
        <v>4.663335561988159</v>
      </c>
      <c r="AG9" s="3" t="n">
        <v>3024.83826656246</v>
      </c>
      <c r="AH9" s="3" t="n">
        <v>6843.311891839009</v>
      </c>
      <c r="AI9" s="3" t="n">
        <v>6841.057534415119</v>
      </c>
      <c r="AJ9" s="3" t="n">
        <v>8837.108238391707</v>
      </c>
      <c r="AK9" s="3" t="n">
        <v>8172.64626853617</v>
      </c>
      <c r="AL9" s="3" t="n">
        <v>9715.997959675575</v>
      </c>
      <c r="AM9" s="3" t="n">
        <v>10293.92634964975</v>
      </c>
      <c r="AN9" s="3" t="n">
        <v>10893.7355704088</v>
      </c>
      <c r="AO9" s="3" t="n">
        <v>10368.18352779025</v>
      </c>
      <c r="AP9" s="3" t="n">
        <v>11959.71019811855</v>
      </c>
      <c r="AQ9" s="3" t="n">
        <v>12712.38303587434</v>
      </c>
      <c r="AR9" s="3" t="n">
        <v>13888.52627172722</v>
      </c>
      <c r="AS9" s="3" t="n">
        <v>14711.55077290364</v>
      </c>
      <c r="AT9" s="3" t="n">
        <v>16112.71791601223</v>
      </c>
      <c r="AU9" s="3" t="n">
        <v>16650.91050466262</v>
      </c>
      <c r="AV9" s="3" t="n">
        <v>19209.68587822813</v>
      </c>
      <c r="AW9" s="3" t="n">
        <v>19006.91510565412</v>
      </c>
      <c r="AX9" s="3" t="n">
        <v>22011.4971498683</v>
      </c>
      <c r="AY9" s="3" t="n">
        <v>21998.57220850775</v>
      </c>
      <c r="AZ9" s="3" t="n">
        <v>60425.23690395147</v>
      </c>
      <c r="BA9" s="3" t="n">
        <v>11013.48040473238</v>
      </c>
      <c r="BB9" s="3" t="n">
        <v>11280762.58198201</v>
      </c>
      <c r="BC9" s="3" t="n">
        <v>106.7097290639191</v>
      </c>
      <c r="BD9" s="3" t="n">
        <v>108.8297327212424</v>
      </c>
      <c r="BE9" s="3" t="n">
        <v>113.9504422085771</v>
      </c>
      <c r="BF9" s="3" t="n">
        <v>72.17323326708102</v>
      </c>
      <c r="BG9" s="3" t="n">
        <v>72.15252501998313</v>
      </c>
      <c r="BH9" s="3" t="n">
        <v>112.5469315403119</v>
      </c>
      <c r="BI9" s="3" t="n">
        <v>98.38004610753426</v>
      </c>
      <c r="BJ9" s="3" t="n">
        <v>94.5554357683431</v>
      </c>
      <c r="BK9" s="3" t="n">
        <v>0</v>
      </c>
      <c r="BL9" s="3" t="n">
        <v>0</v>
      </c>
      <c r="BM9" s="3" t="n">
        <v>0.1625183701526515</v>
      </c>
      <c r="BN9" s="3" t="n">
        <v>6.039836618038678</v>
      </c>
      <c r="BO9" s="3" t="n">
        <v>6.671844201629153</v>
      </c>
      <c r="BP9" s="3" t="n">
        <v>1.656216469277894</v>
      </c>
    </row>
    <row r="10">
      <c r="A10" s="3" t="inlineStr">
        <is>
          <t>EGY.distn.bsh.dec.ove.mean.7</t>
        </is>
      </c>
      <c r="B10" s="3" t="inlineStr">
        <is>
          <t>EGY</t>
        </is>
      </c>
      <c r="C10" s="3" t="n">
        <v>2017</v>
      </c>
      <c r="D10" s="3" t="inlineStr">
        <is>
          <t>Overall</t>
        </is>
      </c>
      <c r="E10" s="3" t="inlineStr">
        <is>
          <t>Deciles</t>
        </is>
      </c>
      <c r="F10" s="3" t="inlineStr">
        <is>
          <t>mean</t>
        </is>
      </c>
      <c r="G10" s="3" t="n">
        <v>7</v>
      </c>
      <c r="H10" s="3" t="n">
        <v>1.826843177700504</v>
      </c>
      <c r="I10" s="3" t="n">
        <v>0.003155810564119262</v>
      </c>
      <c r="J10" s="3" t="n">
        <v>3.562231684885988</v>
      </c>
      <c r="K10" s="3" t="n">
        <v>6.084616596331362</v>
      </c>
      <c r="L10" s="3" t="n">
        <v>0</v>
      </c>
      <c r="M10" s="3" t="n">
        <v>2.738933527178865</v>
      </c>
      <c r="N10" s="3" t="n">
        <v>0</v>
      </c>
      <c r="O10" s="3" t="n">
        <v>4.364224661446584</v>
      </c>
      <c r="P10" s="3" t="n">
        <v>0</v>
      </c>
      <c r="Q10" s="3" t="n">
        <v>3.474154547664536</v>
      </c>
      <c r="R10" s="3" t="n">
        <v>53.0939564116925</v>
      </c>
      <c r="S10" s="3" t="n">
        <v>0.0001556319992623173</v>
      </c>
      <c r="T10" s="3" t="n">
        <v>0.602673754502311</v>
      </c>
      <c r="U10" s="3" t="n">
        <v>4.865474624770215</v>
      </c>
      <c r="V10" s="3" t="n">
        <v>4.643985162651326</v>
      </c>
      <c r="W10" s="3" t="n">
        <v>2.14499410754248e-05</v>
      </c>
      <c r="X10" s="3" t="n">
        <v>1.577294513587133</v>
      </c>
      <c r="Y10" s="3" t="n">
        <v>0.367259138208968</v>
      </c>
      <c r="Z10" s="3" t="n">
        <v>0.1363019885731651</v>
      </c>
      <c r="AA10" s="3" t="n">
        <v>0.01442919216470675</v>
      </c>
      <c r="AB10" s="3" t="n">
        <v>1.676694001209762</v>
      </c>
      <c r="AC10" s="3" t="n">
        <v>6.368293100572019</v>
      </c>
      <c r="AD10" s="3" t="n">
        <v>6.260730221908514</v>
      </c>
      <c r="AE10" s="3" t="n">
        <v>0.5022852434263316</v>
      </c>
      <c r="AF10" s="3" t="n">
        <v>5.160042403112024</v>
      </c>
      <c r="AG10" s="3" t="n">
        <v>3009.97014157143</v>
      </c>
      <c r="AH10" s="3" t="n">
        <v>7248.978034356647</v>
      </c>
      <c r="AI10" s="3" t="n">
        <v>7248.95634351893</v>
      </c>
      <c r="AJ10" s="3" t="n">
        <v>7955.847536956827</v>
      </c>
      <c r="AK10" s="3" t="n">
        <v>8000.539851681863</v>
      </c>
      <c r="AL10" s="3" t="n">
        <v>8939.934263510697</v>
      </c>
      <c r="AM10" s="3" t="n">
        <v>9093.114003886662</v>
      </c>
      <c r="AN10" s="3" t="n">
        <v>11503.35640117463</v>
      </c>
      <c r="AO10" s="3" t="n">
        <v>10113.5353262776</v>
      </c>
      <c r="AP10" s="3" t="n">
        <v>11422.89289408506</v>
      </c>
      <c r="AQ10" s="3" t="n">
        <v>12657.31346835658</v>
      </c>
      <c r="AR10" s="3" t="n">
        <v>12656.36968212083</v>
      </c>
      <c r="AS10" s="3" t="n">
        <v>13015.37678283858</v>
      </c>
      <c r="AT10" s="3" t="n">
        <v>15328.95419953047</v>
      </c>
      <c r="AU10" s="3" t="n">
        <v>15473.3779590583</v>
      </c>
      <c r="AV10" s="3" t="n">
        <v>18001.59499828793</v>
      </c>
      <c r="AW10" s="3" t="n">
        <v>16938.13607216611</v>
      </c>
      <c r="AX10" s="3" t="n">
        <v>22760.89831627849</v>
      </c>
      <c r="AY10" s="3" t="n">
        <v>23848.28293164271</v>
      </c>
      <c r="AZ10" s="3" t="n">
        <v>67124.45129412823</v>
      </c>
      <c r="BA10" s="3" t="n">
        <v>13822.56724671844</v>
      </c>
      <c r="BB10" s="3" t="n">
        <v>10490081.38109066</v>
      </c>
      <c r="BC10" s="3" t="n">
        <v>106.8464917521687</v>
      </c>
      <c r="BD10" s="3" t="n">
        <v>101.8698711107823</v>
      </c>
      <c r="BE10" s="3" t="n">
        <v>104.6763257889325</v>
      </c>
      <c r="BF10" s="3" t="n">
        <v>66.64624457893022</v>
      </c>
      <c r="BG10" s="3" t="n">
        <v>77.95440718217877</v>
      </c>
      <c r="BH10" s="3" t="n">
        <v>105.6680323583917</v>
      </c>
      <c r="BI10" s="3" t="n">
        <v>105.9415054745322</v>
      </c>
      <c r="BJ10" s="3" t="n">
        <v>96.80980676428182</v>
      </c>
      <c r="BK10" s="3" t="n">
        <v>0</v>
      </c>
      <c r="BL10" s="3" t="n">
        <v>0</v>
      </c>
      <c r="BM10" s="3" t="n">
        <v>0.03041914839866566</v>
      </c>
      <c r="BN10" s="3" t="n">
        <v>8.389685158911739</v>
      </c>
      <c r="BO10" s="3" t="n">
        <v>7.845784765630955</v>
      </c>
      <c r="BP10" s="3" t="n">
        <v>1.586647896642029</v>
      </c>
    </row>
    <row r="11">
      <c r="A11" s="3" t="inlineStr">
        <is>
          <t>EGY.distn.bsh.dec.ove.mean.8</t>
        </is>
      </c>
      <c r="B11" s="3" t="inlineStr">
        <is>
          <t>EGY</t>
        </is>
      </c>
      <c r="C11" s="3" t="n">
        <v>2017</v>
      </c>
      <c r="D11" s="3" t="inlineStr">
        <is>
          <t>Overall</t>
        </is>
      </c>
      <c r="E11" s="3" t="inlineStr">
        <is>
          <t>Deciles</t>
        </is>
      </c>
      <c r="F11" s="3" t="inlineStr">
        <is>
          <t>mean</t>
        </is>
      </c>
      <c r="G11" s="3" t="n">
        <v>8</v>
      </c>
      <c r="H11" s="3" t="n">
        <v>1.803187564475103</v>
      </c>
      <c r="I11" s="3" t="n">
        <v>0.003072615814745173</v>
      </c>
      <c r="J11" s="3" t="n">
        <v>3.594762182214807</v>
      </c>
      <c r="K11" s="3" t="n">
        <v>5.142765903758193</v>
      </c>
      <c r="L11" s="3" t="n">
        <v>0</v>
      </c>
      <c r="M11" s="3" t="n">
        <v>2.940037838598913</v>
      </c>
      <c r="N11" s="3" t="n">
        <v>0</v>
      </c>
      <c r="O11" s="3" t="n">
        <v>3.766819951823366</v>
      </c>
      <c r="P11" s="3" t="n">
        <v>1.093220405367977e-05</v>
      </c>
      <c r="Q11" s="3" t="n">
        <v>3.732985348611389</v>
      </c>
      <c r="R11" s="3" t="n">
        <v>56.26386677476895</v>
      </c>
      <c r="S11" s="3" t="n">
        <v>0.0001812714676722596</v>
      </c>
      <c r="T11" s="3" t="n">
        <v>0.6562984442710446</v>
      </c>
      <c r="U11" s="3" t="n">
        <v>4.761244714429979</v>
      </c>
      <c r="V11" s="3" t="n">
        <v>4.511854044597572</v>
      </c>
      <c r="W11" s="3" t="n">
        <v>8.350073475788093e-05</v>
      </c>
      <c r="X11" s="3" t="n">
        <v>1.394601011209233</v>
      </c>
      <c r="Y11" s="3" t="n">
        <v>0.4517651975680243</v>
      </c>
      <c r="Z11" s="3" t="n">
        <v>0.1407971882519195</v>
      </c>
      <c r="AA11" s="3" t="n">
        <v>0.01880679092085949</v>
      </c>
      <c r="AB11" s="3" t="n">
        <v>1.315641344837324</v>
      </c>
      <c r="AC11" s="3" t="n">
        <v>8.495614219344079</v>
      </c>
      <c r="AD11" s="3" t="n">
        <v>6.357486274713655</v>
      </c>
      <c r="AE11" s="3" t="n">
        <v>0.6281290874394987</v>
      </c>
      <c r="AF11" s="3" t="n">
        <v>5.022442879264235</v>
      </c>
      <c r="AG11" s="3" t="n">
        <v>3256.223323603545</v>
      </c>
      <c r="AH11" s="3" t="n">
        <v>6747.846663938505</v>
      </c>
      <c r="AI11" s="3" t="n">
        <v>6807.199003178665</v>
      </c>
      <c r="AJ11" s="3" t="n">
        <v>7944.237375892305</v>
      </c>
      <c r="AK11" s="3" t="n">
        <v>7860.931051581305</v>
      </c>
      <c r="AL11" s="3" t="n">
        <v>8923.266899201879</v>
      </c>
      <c r="AM11" s="3" t="n">
        <v>9989.741896746988</v>
      </c>
      <c r="AN11" s="3" t="n">
        <v>10703.46295070177</v>
      </c>
      <c r="AO11" s="3" t="n">
        <v>10617.65229597944</v>
      </c>
      <c r="AP11" s="3" t="n">
        <v>12275.63969763872</v>
      </c>
      <c r="AQ11" s="3" t="n">
        <v>12409.93508907382</v>
      </c>
      <c r="AR11" s="3" t="n">
        <v>13883.03658999559</v>
      </c>
      <c r="AS11" s="3" t="n">
        <v>13406.26703939591</v>
      </c>
      <c r="AT11" s="3" t="n">
        <v>15414.69695224632</v>
      </c>
      <c r="AU11" s="3" t="n">
        <v>14596.11763538622</v>
      </c>
      <c r="AV11" s="3" t="n">
        <v>18751.03384612282</v>
      </c>
      <c r="AW11" s="3" t="n">
        <v>18106.26201214001</v>
      </c>
      <c r="AX11" s="3" t="n">
        <v>23277.04576626557</v>
      </c>
      <c r="AY11" s="3" t="n">
        <v>23813.54263448228</v>
      </c>
      <c r="AZ11" s="3" t="n">
        <v>65091.18654466428</v>
      </c>
      <c r="BA11" s="3" t="n">
        <v>15870.82947068008</v>
      </c>
      <c r="BB11" s="3" t="n">
        <v>10973133.14838653</v>
      </c>
      <c r="BC11" s="3" t="n">
        <v>105.0611204095697</v>
      </c>
      <c r="BD11" s="3" t="n">
        <v>105.6819849655146</v>
      </c>
      <c r="BE11" s="3" t="n">
        <v>111.3451763986349</v>
      </c>
      <c r="BF11" s="3" t="n">
        <v>66.04033662971123</v>
      </c>
      <c r="BG11" s="3" t="n">
        <v>81.01506472305702</v>
      </c>
      <c r="BH11" s="3" t="n">
        <v>99.1927842430853</v>
      </c>
      <c r="BI11" s="3" t="n">
        <v>101.287020838571</v>
      </c>
      <c r="BJ11" s="3" t="n">
        <v>98.15134740705967</v>
      </c>
      <c r="BK11" s="3" t="n">
        <v>0</v>
      </c>
      <c r="BL11" s="3" t="n">
        <v>0</v>
      </c>
      <c r="BM11" s="3" t="n">
        <v>0.0170894920332294</v>
      </c>
      <c r="BN11" s="3" t="n">
        <v>10.50429215844493</v>
      </c>
      <c r="BO11" s="3" t="n">
        <v>9.907194165979185</v>
      </c>
      <c r="BP11" s="3" t="n">
        <v>1.609180938690977</v>
      </c>
    </row>
    <row r="12">
      <c r="A12" s="3" t="inlineStr">
        <is>
          <t>EGY.distn.bsh.dec.ove.mean.9</t>
        </is>
      </c>
      <c r="B12" s="3" t="inlineStr">
        <is>
          <t>EGY</t>
        </is>
      </c>
      <c r="C12" s="3" t="n">
        <v>2017</v>
      </c>
      <c r="D12" s="3" t="inlineStr">
        <is>
          <t>Overall</t>
        </is>
      </c>
      <c r="E12" s="3" t="inlineStr">
        <is>
          <t>Deciles</t>
        </is>
      </c>
      <c r="F12" s="3" t="inlineStr">
        <is>
          <t>mean</t>
        </is>
      </c>
      <c r="G12" s="3" t="n">
        <v>9</v>
      </c>
      <c r="H12" s="3" t="n">
        <v>1.616605589734594</v>
      </c>
      <c r="I12" s="3" t="n">
        <v>0.002414081599480624</v>
      </c>
      <c r="J12" s="3" t="n">
        <v>3.834347749521078</v>
      </c>
      <c r="K12" s="3" t="n">
        <v>5.317439198272186</v>
      </c>
      <c r="L12" s="3" t="n">
        <v>0</v>
      </c>
      <c r="M12" s="3" t="n">
        <v>3.3388321277603</v>
      </c>
      <c r="N12" s="3" t="n">
        <v>0</v>
      </c>
      <c r="O12" s="3" t="n">
        <v>2.805541538265012</v>
      </c>
      <c r="P12" s="3" t="n">
        <v>1.019291858880588e-05</v>
      </c>
      <c r="Q12" s="3" t="n">
        <v>3.779666341079871</v>
      </c>
      <c r="R12" s="3" t="n">
        <v>57.86960534862124</v>
      </c>
      <c r="S12" s="3" t="n">
        <v>0.0001092866035295061</v>
      </c>
      <c r="T12" s="3" t="n">
        <v>0.6239586490343902</v>
      </c>
      <c r="U12" s="3" t="n">
        <v>5.170576710304974</v>
      </c>
      <c r="V12" s="3" t="n">
        <v>4.335967957364566</v>
      </c>
      <c r="W12" s="3" t="n">
        <v>0.0001169612213283473</v>
      </c>
      <c r="X12" s="3" t="n">
        <v>1.218710064472423</v>
      </c>
      <c r="Y12" s="3" t="n">
        <v>0.4378395966992205</v>
      </c>
      <c r="Z12" s="3" t="n">
        <v>0.1453771914869463</v>
      </c>
      <c r="AA12" s="3" t="n">
        <v>0.01678854584899467</v>
      </c>
      <c r="AB12" s="3" t="n">
        <v>1.16966240035313</v>
      </c>
      <c r="AC12" s="3" t="n">
        <v>8.38656177548674</v>
      </c>
      <c r="AD12" s="3" t="n">
        <v>6.54637748306788</v>
      </c>
      <c r="AE12" s="3" t="n">
        <v>0.6674309606235401</v>
      </c>
      <c r="AF12" s="3" t="n">
        <v>4.452612465887027</v>
      </c>
      <c r="AG12" s="3" t="n">
        <v>3101.266787516058</v>
      </c>
      <c r="AH12" s="3" t="n">
        <v>6994.33008865273</v>
      </c>
      <c r="AI12" s="3" t="n">
        <v>7255.834882271272</v>
      </c>
      <c r="AJ12" s="3" t="n">
        <v>8977.574184888568</v>
      </c>
      <c r="AK12" s="3" t="n">
        <v>8800.070613677721</v>
      </c>
      <c r="AL12" s="3" t="n">
        <v>10117.23614521216</v>
      </c>
      <c r="AM12" s="3" t="n">
        <v>10378.99533135812</v>
      </c>
      <c r="AN12" s="3" t="n">
        <v>10590.6381545903</v>
      </c>
      <c r="AO12" s="3" t="n">
        <v>10369.40406627624</v>
      </c>
      <c r="AP12" s="3" t="n">
        <v>12195.30911698787</v>
      </c>
      <c r="AQ12" s="3" t="n">
        <v>11980.11614521886</v>
      </c>
      <c r="AR12" s="3" t="n">
        <v>13229.43390420157</v>
      </c>
      <c r="AS12" s="3" t="n">
        <v>12727.14490180132</v>
      </c>
      <c r="AT12" s="3" t="n">
        <v>14954.50669896501</v>
      </c>
      <c r="AU12" s="3" t="n">
        <v>15394.40180142597</v>
      </c>
      <c r="AV12" s="3" t="n">
        <v>18517.39679783379</v>
      </c>
      <c r="AW12" s="3" t="n">
        <v>18258.30518483755</v>
      </c>
      <c r="AX12" s="3" t="n">
        <v>24256.58049443336</v>
      </c>
      <c r="AY12" s="3" t="n">
        <v>22937.10688991337</v>
      </c>
      <c r="AZ12" s="3" t="n">
        <v>69079.66395200108</v>
      </c>
      <c r="BA12" s="3" t="n">
        <v>18901.24609034973</v>
      </c>
      <c r="BB12" s="3" t="n">
        <v>10076191.43934877</v>
      </c>
      <c r="BC12" s="3" t="n">
        <v>102.447442829918</v>
      </c>
      <c r="BD12" s="3" t="n">
        <v>105.4462077989589</v>
      </c>
      <c r="BE12" s="3" t="n">
        <v>115.1115820194545</v>
      </c>
      <c r="BF12" s="3" t="n">
        <v>61.93607059053042</v>
      </c>
      <c r="BG12" s="3" t="n">
        <v>86.15869938208473</v>
      </c>
      <c r="BH12" s="3" t="n">
        <v>108.4451394712694</v>
      </c>
      <c r="BI12" s="3" t="n">
        <v>112.2415530310165</v>
      </c>
      <c r="BJ12" s="3" t="n">
        <v>94.32746500488091</v>
      </c>
      <c r="BK12" s="3" t="n">
        <v>0</v>
      </c>
      <c r="BL12" s="3" t="n">
        <v>0</v>
      </c>
      <c r="BM12" s="3" t="n">
        <v>0</v>
      </c>
      <c r="BN12" s="3" t="n">
        <v>15.14040290845966</v>
      </c>
      <c r="BO12" s="3" t="n">
        <v>14.1615804376602</v>
      </c>
      <c r="BP12" s="3" t="n">
        <v>1.468192662945402</v>
      </c>
    </row>
    <row r="13">
      <c r="A13" s="3" t="inlineStr">
        <is>
          <t>EGY.distn.bsh.dec.ove.mean.10</t>
        </is>
      </c>
      <c r="B13" s="3" t="inlineStr">
        <is>
          <t>EGY</t>
        </is>
      </c>
      <c r="C13" s="3" t="n">
        <v>2017</v>
      </c>
      <c r="D13" s="3" t="inlineStr">
        <is>
          <t>Overall</t>
        </is>
      </c>
      <c r="E13" s="3" t="inlineStr">
        <is>
          <t>Deciles</t>
        </is>
      </c>
      <c r="F13" s="3" t="inlineStr">
        <is>
          <t>mean</t>
        </is>
      </c>
      <c r="G13" s="3" t="n">
        <v>10</v>
      </c>
      <c r="H13" s="3" t="n">
        <v>1.81191845283884</v>
      </c>
      <c r="I13" s="3" t="n">
        <v>0.001229517296736008</v>
      </c>
      <c r="J13" s="3" t="n">
        <v>3.592745237163517</v>
      </c>
      <c r="K13" s="3" t="n">
        <v>4.334247475279468</v>
      </c>
      <c r="L13" s="3" t="n">
        <v>0</v>
      </c>
      <c r="M13" s="3" t="n">
        <v>3.307686146005401</v>
      </c>
      <c r="N13" s="3" t="n">
        <v>0</v>
      </c>
      <c r="O13" s="3" t="n">
        <v>1.507083340828483</v>
      </c>
      <c r="P13" s="3" t="n">
        <v>1.044158536726559e-05</v>
      </c>
      <c r="Q13" s="3" t="n">
        <v>4.002968860751649</v>
      </c>
      <c r="R13" s="3" t="n">
        <v>49.3584802410227</v>
      </c>
      <c r="S13" s="3" t="n">
        <v>7.186900733242571e-05</v>
      </c>
      <c r="T13" s="3" t="n">
        <v>0.7929790490161215</v>
      </c>
      <c r="U13" s="3" t="n">
        <v>6.172779303944749</v>
      </c>
      <c r="V13" s="3" t="n">
        <v>6.158221180655897</v>
      </c>
      <c r="W13" s="3" t="n">
        <v>7.729617097477897e-05</v>
      </c>
      <c r="X13" s="3" t="n">
        <v>1.042225812638144</v>
      </c>
      <c r="Y13" s="3" t="n">
        <v>0.5982937195619367</v>
      </c>
      <c r="Z13" s="3" t="n">
        <v>0.1607863587485316</v>
      </c>
      <c r="AA13" s="3" t="n">
        <v>0.02918058537600647</v>
      </c>
      <c r="AB13" s="3" t="n">
        <v>0.8703866205236135</v>
      </c>
      <c r="AC13" s="3" t="n">
        <v>10.25090802816321</v>
      </c>
      <c r="AD13" s="3" t="n">
        <v>8.109378932868312</v>
      </c>
      <c r="AE13" s="3" t="n">
        <v>0.8891845125962775</v>
      </c>
      <c r="AF13" s="3" t="n">
        <v>4.219645087947561</v>
      </c>
      <c r="AG13" s="3" t="n">
        <v>2941.278478175567</v>
      </c>
      <c r="AH13" s="3" t="n">
        <v>7565.852565437638</v>
      </c>
      <c r="AI13" s="3" t="n">
        <v>6627.437658286723</v>
      </c>
      <c r="AJ13" s="3" t="n">
        <v>8959.395598090587</v>
      </c>
      <c r="AK13" s="3" t="n">
        <v>9132.481007366707</v>
      </c>
      <c r="AL13" s="3" t="n">
        <v>9069.620950508017</v>
      </c>
      <c r="AM13" s="3" t="n">
        <v>9718.953301597559</v>
      </c>
      <c r="AN13" s="3" t="n">
        <v>10104.19784063982</v>
      </c>
      <c r="AO13" s="3" t="n">
        <v>10800.61181375475</v>
      </c>
      <c r="AP13" s="3" t="n">
        <v>12610.07443233341</v>
      </c>
      <c r="AQ13" s="3" t="n">
        <v>12684.43526680742</v>
      </c>
      <c r="AR13" s="3" t="n">
        <v>13716.69148003959</v>
      </c>
      <c r="AS13" s="3" t="n">
        <v>12792.70009929752</v>
      </c>
      <c r="AT13" s="3" t="n">
        <v>14713.09881925464</v>
      </c>
      <c r="AU13" s="3" t="n">
        <v>15350.47252045145</v>
      </c>
      <c r="AV13" s="3" t="n">
        <v>16951.31460157735</v>
      </c>
      <c r="AW13" s="3" t="n">
        <v>19544.65643700607</v>
      </c>
      <c r="AX13" s="3" t="n">
        <v>23966.4493310755</v>
      </c>
      <c r="AY13" s="3" t="n">
        <v>24545.46383970357</v>
      </c>
      <c r="AZ13" s="3" t="n">
        <v>67381.6534345642</v>
      </c>
      <c r="BA13" s="3" t="n">
        <v>26289.38845322327</v>
      </c>
      <c r="BB13" s="3" t="n">
        <v>9724646.691829609</v>
      </c>
      <c r="BC13" s="3" t="n">
        <v>107.9392331334331</v>
      </c>
      <c r="BD13" s="3" t="n">
        <v>106.3900592009785</v>
      </c>
      <c r="BE13" s="3" t="n">
        <v>111.1055109657118</v>
      </c>
      <c r="BF13" s="3" t="n">
        <v>55.25222741764828</v>
      </c>
      <c r="BG13" s="3" t="n">
        <v>97.55837373170249</v>
      </c>
      <c r="BH13" s="3" t="n">
        <v>107.6786996439537</v>
      </c>
      <c r="BI13" s="3" t="n">
        <v>107.8200269496485</v>
      </c>
      <c r="BJ13" s="3" t="n">
        <v>100</v>
      </c>
      <c r="BK13" s="3" t="n">
        <v>0</v>
      </c>
      <c r="BL13" s="3" t="n">
        <v>0</v>
      </c>
      <c r="BM13" s="3" t="n">
        <v>0</v>
      </c>
      <c r="BN13" s="3" t="n">
        <v>56.45336553632127</v>
      </c>
      <c r="BO13" s="3" t="n">
        <v>54.55282910211606</v>
      </c>
      <c r="BP13" s="3" t="n">
        <v>1.46062579287271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1.782613265734116</v>
      </c>
      <c r="I14" s="3" t="n">
        <v>0.004144400853571502</v>
      </c>
      <c r="J14" s="3" t="n">
        <v>3.9046625971507</v>
      </c>
      <c r="K14" s="3" t="n">
        <v>6.00420117948453</v>
      </c>
      <c r="L14" s="3" t="n">
        <v>0</v>
      </c>
      <c r="M14" s="3" t="n">
        <v>2.563023409007497</v>
      </c>
      <c r="N14" s="3" t="n">
        <v>0</v>
      </c>
      <c r="O14" s="3" t="n">
        <v>3.49854772575318</v>
      </c>
      <c r="P14" s="3" t="n">
        <v>0</v>
      </c>
      <c r="Q14" s="3" t="n">
        <v>3.490902409272224</v>
      </c>
      <c r="R14" s="3" t="n">
        <v>51.8128488496741</v>
      </c>
      <c r="S14" s="3" t="n">
        <v>0.000212283327245439</v>
      </c>
      <c r="T14" s="3" t="n">
        <v>0.5208881509900787</v>
      </c>
      <c r="U14" s="3" t="n">
        <v>4.157783414867927</v>
      </c>
      <c r="V14" s="3" t="n">
        <v>4.710904769314109</v>
      </c>
      <c r="W14" s="3" t="n">
        <v>5.635903503367759e-05</v>
      </c>
      <c r="X14" s="3" t="n">
        <v>1.810489457862631</v>
      </c>
      <c r="Y14" s="3" t="n">
        <v>0.3453107879330201</v>
      </c>
      <c r="Z14" s="3" t="n">
        <v>0.1310662779441212</v>
      </c>
      <c r="AA14" s="3" t="n">
        <v>0.01548090547624008</v>
      </c>
      <c r="AB14" s="3" t="n">
        <v>1.644605827342005</v>
      </c>
      <c r="AC14" s="3" t="n">
        <v>6.94411620690552</v>
      </c>
      <c r="AD14" s="3" t="n">
        <v>7.420266050821613</v>
      </c>
      <c r="AE14" s="3" t="n">
        <v>0.4393549299814003</v>
      </c>
      <c r="AF14" s="3" t="n">
        <v>4.426857756813401</v>
      </c>
      <c r="AG14" s="3" t="n">
        <v>3339.895195078017</v>
      </c>
      <c r="AH14" s="3" t="n">
        <v>6580.031641111667</v>
      </c>
      <c r="AI14" s="3" t="n">
        <v>6783.065656911625</v>
      </c>
      <c r="AJ14" s="3" t="n">
        <v>8908.371446592606</v>
      </c>
      <c r="AK14" s="3" t="n">
        <v>8828.231342154011</v>
      </c>
      <c r="AL14" s="3" t="n">
        <v>9271.712108306747</v>
      </c>
      <c r="AM14" s="3" t="n">
        <v>9889.252034325698</v>
      </c>
      <c r="AN14" s="3" t="n">
        <v>10452.97038040623</v>
      </c>
      <c r="AO14" s="3" t="n">
        <v>10409.94659872658</v>
      </c>
      <c r="AP14" s="3" t="n">
        <v>12938.00819268877</v>
      </c>
      <c r="AQ14" s="3" t="n">
        <v>11660.49965779137</v>
      </c>
      <c r="AR14" s="3" t="n">
        <v>13331.20205780051</v>
      </c>
      <c r="AS14" s="3" t="n">
        <v>14701.0809163218</v>
      </c>
      <c r="AT14" s="3" t="n">
        <v>15529.15930302914</v>
      </c>
      <c r="AU14" s="3" t="n">
        <v>15201.81598530918</v>
      </c>
      <c r="AV14" s="3" t="n">
        <v>18186.0736229898</v>
      </c>
      <c r="AW14" s="3" t="n">
        <v>19010.56462876854</v>
      </c>
      <c r="AX14" s="3" t="n">
        <v>24148.66710689433</v>
      </c>
      <c r="AY14" s="3" t="n">
        <v>21911.67335236428</v>
      </c>
      <c r="AZ14" s="3" t="n">
        <v>66508.30838479658</v>
      </c>
      <c r="BA14" s="3" t="n">
        <v>12360.82122482531</v>
      </c>
      <c r="BB14" s="3" t="n">
        <v>111444648.1893204</v>
      </c>
      <c r="BC14" s="3" t="n">
        <v>101.0141814633028</v>
      </c>
      <c r="BD14" s="3" t="n">
        <v>105.2260697054448</v>
      </c>
      <c r="BE14" s="3" t="n">
        <v>104.5200998499327</v>
      </c>
      <c r="BF14" s="3" t="n">
        <v>59.8891342352054</v>
      </c>
      <c r="BG14" s="3" t="n">
        <v>69.33338559116301</v>
      </c>
      <c r="BH14" s="3" t="n">
        <v>99.27903878274498</v>
      </c>
      <c r="BI14" s="3" t="n">
        <v>104.0431611059369</v>
      </c>
      <c r="BJ14" s="3" t="n">
        <v>92.69068206899749</v>
      </c>
      <c r="BK14" s="3" t="n">
        <v>0.1733035445446577</v>
      </c>
      <c r="BL14" s="3" t="n">
        <v>3.094282689391095</v>
      </c>
      <c r="BM14" s="3" t="n">
        <v>34.64228355022107</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1.378506204907314</v>
      </c>
      <c r="I15" s="3" t="n">
        <v>0</v>
      </c>
      <c r="J15" s="3" t="n">
        <v>3.962040924357106</v>
      </c>
      <c r="K15" s="3" t="n">
        <v>4.995910423187938</v>
      </c>
      <c r="L15" s="3" t="n">
        <v>0</v>
      </c>
      <c r="M15" s="3" t="n">
        <v>1.877241774513555</v>
      </c>
      <c r="N15" s="3" t="n">
        <v>0</v>
      </c>
      <c r="O15" s="3" t="n">
        <v>1.717465419558823</v>
      </c>
      <c r="P15" s="3" t="n">
        <v>0</v>
      </c>
      <c r="Q15" s="3" t="n">
        <v>3.473975848683206</v>
      </c>
      <c r="R15" s="3" t="n">
        <v>57.80112441381636</v>
      </c>
      <c r="S15" s="3" t="n">
        <v>0</v>
      </c>
      <c r="T15" s="3" t="n">
        <v>0</v>
      </c>
      <c r="U15" s="3" t="n">
        <v>1.675834116177354</v>
      </c>
      <c r="V15" s="3" t="n">
        <v>3.133335525502499</v>
      </c>
      <c r="W15" s="3" t="n">
        <v>0</v>
      </c>
      <c r="X15" s="3" t="n">
        <v>3.041130074725535</v>
      </c>
      <c r="Y15" s="3" t="n">
        <v>0</v>
      </c>
      <c r="Z15" s="3" t="n">
        <v>0</v>
      </c>
      <c r="AA15" s="3" t="n">
        <v>0</v>
      </c>
      <c r="AB15" s="3" t="n">
        <v>1.74549941183325</v>
      </c>
      <c r="AC15" s="3" t="n">
        <v>3.240085349403311</v>
      </c>
      <c r="AD15" s="3" t="n">
        <v>5.99617104972064</v>
      </c>
      <c r="AE15" s="3" t="n">
        <v>0</v>
      </c>
      <c r="AF15" s="3" t="n">
        <v>3.31245775852489</v>
      </c>
      <c r="AG15" s="3" t="n">
        <v>3218.622939401776</v>
      </c>
      <c r="AH15" s="3" t="n">
        <v>6714.171320143911</v>
      </c>
      <c r="AI15" s="3" t="n">
        <v>7496.985833847503</v>
      </c>
      <c r="AJ15" s="3" t="n">
        <v>7935.34082406833</v>
      </c>
      <c r="AK15" s="3" t="n">
        <v>7988.045623472777</v>
      </c>
      <c r="AL15" s="3" t="n">
        <v>10366.35418514654</v>
      </c>
      <c r="AM15" s="3" t="n">
        <v>10251.53692006614</v>
      </c>
      <c r="AN15" s="3" t="n">
        <v>10833.61916302873</v>
      </c>
      <c r="AO15" s="3" t="n">
        <v>11559.74933692673</v>
      </c>
      <c r="AP15" s="3" t="n">
        <v>12666.51451964585</v>
      </c>
      <c r="AQ15" s="3" t="n">
        <v>12190.54621250354</v>
      </c>
      <c r="AR15" s="3" t="n">
        <v>12985.92073884725</v>
      </c>
      <c r="AS15" s="3" t="n">
        <v>14527.07614901368</v>
      </c>
      <c r="AT15" s="3" t="n">
        <v>15981.31366676363</v>
      </c>
      <c r="AU15" s="3" t="n">
        <v>15327.29021983564</v>
      </c>
      <c r="AV15" s="3" t="n">
        <v>18672.45137116182</v>
      </c>
      <c r="AW15" s="3" t="n">
        <v>17701.56340048228</v>
      </c>
      <c r="AX15" s="3" t="n">
        <v>24445.52931963978</v>
      </c>
      <c r="AY15" s="3" t="n">
        <v>22393.60293763406</v>
      </c>
      <c r="AZ15" s="3" t="n">
        <v>66453.44213797666</v>
      </c>
      <c r="BA15" s="3" t="n">
        <v>5089.174996173062</v>
      </c>
      <c r="BB15" s="3" t="n">
        <v>9772260.199535001</v>
      </c>
      <c r="BC15" s="3" t="n">
        <v>0</v>
      </c>
      <c r="BD15" s="3" t="n">
        <v>0</v>
      </c>
      <c r="BE15" s="3" t="n">
        <v>0</v>
      </c>
      <c r="BF15" s="3" t="n">
        <v>0</v>
      </c>
      <c r="BG15" s="3" t="n">
        <v>0</v>
      </c>
      <c r="BH15" s="3" t="n">
        <v>0</v>
      </c>
      <c r="BI15" s="3" t="n">
        <v>0</v>
      </c>
      <c r="BJ15" s="3" t="n">
        <v>0</v>
      </c>
      <c r="BK15" s="3" t="n">
        <v>0.1672417460003284</v>
      </c>
      <c r="BL15" s="3" t="n">
        <v>3.079492061065388</v>
      </c>
      <c r="BM15" s="3" t="n">
        <v>10.2583640573019</v>
      </c>
      <c r="BN15" s="3" t="n">
        <v>0.7603030467165631</v>
      </c>
      <c r="BO15" s="3" t="n">
        <v>0.7658666701584049</v>
      </c>
      <c r="BP15" s="3" t="n">
        <v>1.60375696504293</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1.143526659470593</v>
      </c>
      <c r="I16" s="3" t="n">
        <v>0</v>
      </c>
      <c r="J16" s="3" t="n">
        <v>3.366193754152637</v>
      </c>
      <c r="K16" s="3" t="n">
        <v>5.361235036822102</v>
      </c>
      <c r="L16" s="3" t="n">
        <v>0</v>
      </c>
      <c r="M16" s="3" t="n">
        <v>1.861046351652297</v>
      </c>
      <c r="N16" s="3" t="n">
        <v>0</v>
      </c>
      <c r="O16" s="3" t="n">
        <v>2.281996932766659</v>
      </c>
      <c r="P16" s="3" t="n">
        <v>0</v>
      </c>
      <c r="Q16" s="3" t="n">
        <v>2.886072060406475</v>
      </c>
      <c r="R16" s="3" t="n">
        <v>59.42588543458852</v>
      </c>
      <c r="S16" s="3" t="n">
        <v>0</v>
      </c>
      <c r="T16" s="3" t="n">
        <v>0</v>
      </c>
      <c r="U16" s="3" t="n">
        <v>2.070513400185086</v>
      </c>
      <c r="V16" s="3" t="n">
        <v>3.038999593632544</v>
      </c>
      <c r="W16" s="3" t="n">
        <v>0</v>
      </c>
      <c r="X16" s="3" t="n">
        <v>2.349755477712775</v>
      </c>
      <c r="Y16" s="3" t="n">
        <v>0</v>
      </c>
      <c r="Z16" s="3" t="n">
        <v>0</v>
      </c>
      <c r="AA16" s="3" t="n">
        <v>0</v>
      </c>
      <c r="AB16" s="3" t="n">
        <v>1.852913285956671</v>
      </c>
      <c r="AC16" s="3" t="n">
        <v>3.450986925764509</v>
      </c>
      <c r="AD16" s="3" t="n">
        <v>5.782764492854939</v>
      </c>
      <c r="AE16" s="3" t="n">
        <v>0</v>
      </c>
      <c r="AF16" s="3" t="n">
        <v>3.458774879774642</v>
      </c>
      <c r="AG16" s="3" t="n">
        <v>2912.996719902188</v>
      </c>
      <c r="AH16" s="3" t="n">
        <v>7419.577115347694</v>
      </c>
      <c r="AI16" s="3" t="n">
        <v>7659.970909159933</v>
      </c>
      <c r="AJ16" s="3" t="n">
        <v>7879.346197408448</v>
      </c>
      <c r="AK16" s="3" t="n">
        <v>8423.845351036667</v>
      </c>
      <c r="AL16" s="3" t="n">
        <v>10051.06137503474</v>
      </c>
      <c r="AM16" s="3" t="n">
        <v>9290.742683897166</v>
      </c>
      <c r="AN16" s="3" t="n">
        <v>10309.61973784575</v>
      </c>
      <c r="AO16" s="3" t="n">
        <v>11281.18526363228</v>
      </c>
      <c r="AP16" s="3" t="n">
        <v>11914.24783749224</v>
      </c>
      <c r="AQ16" s="3" t="n">
        <v>12920.47215951647</v>
      </c>
      <c r="AR16" s="3" t="n">
        <v>14009.89997783292</v>
      </c>
      <c r="AS16" s="3" t="n">
        <v>14495.24628758769</v>
      </c>
      <c r="AT16" s="3" t="n">
        <v>15970.74080142356</v>
      </c>
      <c r="AU16" s="3" t="n">
        <v>15884.25589161227</v>
      </c>
      <c r="AV16" s="3" t="n">
        <v>17184.54519394982</v>
      </c>
      <c r="AW16" s="3" t="n">
        <v>19386.98943196273</v>
      </c>
      <c r="AX16" s="3" t="n">
        <v>22790.66075526916</v>
      </c>
      <c r="AY16" s="3" t="n">
        <v>24042.5537179533</v>
      </c>
      <c r="AZ16" s="3" t="n">
        <v>65216.3511774971</v>
      </c>
      <c r="BA16" s="3" t="n">
        <v>6603.929959640446</v>
      </c>
      <c r="BB16" s="3" t="n">
        <v>10357877.16113633</v>
      </c>
      <c r="BC16" s="3" t="n">
        <v>0</v>
      </c>
      <c r="BD16" s="3" t="n">
        <v>0</v>
      </c>
      <c r="BE16" s="3" t="n">
        <v>0</v>
      </c>
      <c r="BF16" s="3" t="n">
        <v>0</v>
      </c>
      <c r="BG16" s="3" t="n">
        <v>0</v>
      </c>
      <c r="BH16" s="3" t="n">
        <v>0</v>
      </c>
      <c r="BI16" s="3" t="n">
        <v>0</v>
      </c>
      <c r="BJ16" s="3" t="n">
        <v>0</v>
      </c>
      <c r="BK16" s="3" t="n">
        <v>0.009536688801169235</v>
      </c>
      <c r="BL16" s="3" t="n">
        <v>0.01119675816036557</v>
      </c>
      <c r="BM16" s="3" t="n">
        <v>10.0957742172625</v>
      </c>
      <c r="BN16" s="3" t="n">
        <v>1.864832055642756</v>
      </c>
      <c r="BO16" s="3" t="n">
        <v>1.825126886678592</v>
      </c>
      <c r="BP16" s="3" t="n">
        <v>1.545441466943892</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1.278656070596817</v>
      </c>
      <c r="I17" s="3" t="n">
        <v>0</v>
      </c>
      <c r="J17" s="3" t="n">
        <v>3.611899005946893</v>
      </c>
      <c r="K17" s="3" t="n">
        <v>5.309378741721986</v>
      </c>
      <c r="L17" s="3" t="n">
        <v>0</v>
      </c>
      <c r="M17" s="3" t="n">
        <v>2.145638949469517</v>
      </c>
      <c r="N17" s="3" t="n">
        <v>0</v>
      </c>
      <c r="O17" s="3" t="n">
        <v>2.495519839893436</v>
      </c>
      <c r="P17" s="3" t="n">
        <v>0</v>
      </c>
      <c r="Q17" s="3" t="n">
        <v>3.102147373574481</v>
      </c>
      <c r="R17" s="3" t="n">
        <v>56.83815912622988</v>
      </c>
      <c r="S17" s="3" t="n">
        <v>0</v>
      </c>
      <c r="T17" s="3" t="n">
        <v>0</v>
      </c>
      <c r="U17" s="3" t="n">
        <v>2.046801839752106</v>
      </c>
      <c r="V17" s="3" t="n">
        <v>3.035314405342609</v>
      </c>
      <c r="W17" s="3" t="n">
        <v>0</v>
      </c>
      <c r="X17" s="3" t="n">
        <v>2.068377263811327</v>
      </c>
      <c r="Y17" s="3" t="n">
        <v>0</v>
      </c>
      <c r="Z17" s="3" t="n">
        <v>0</v>
      </c>
      <c r="AA17" s="3" t="n">
        <v>0</v>
      </c>
      <c r="AB17" s="3" t="n">
        <v>1.905887202680967</v>
      </c>
      <c r="AC17" s="3" t="n">
        <v>3.547996176897341</v>
      </c>
      <c r="AD17" s="3" t="n">
        <v>6.153282232834301</v>
      </c>
      <c r="AE17" s="3" t="n">
        <v>0</v>
      </c>
      <c r="AF17" s="3" t="n">
        <v>3.286259012747682</v>
      </c>
      <c r="AG17" s="3" t="n">
        <v>3094.01281531091</v>
      </c>
      <c r="AH17" s="3" t="n">
        <v>6633.045282326698</v>
      </c>
      <c r="AI17" s="3" t="n">
        <v>7379.038466069329</v>
      </c>
      <c r="AJ17" s="3" t="n">
        <v>8557.195793131854</v>
      </c>
      <c r="AK17" s="3" t="n">
        <v>7875.021643285879</v>
      </c>
      <c r="AL17" s="3" t="n">
        <v>10394.95923081376</v>
      </c>
      <c r="AM17" s="3" t="n">
        <v>9195.944157133505</v>
      </c>
      <c r="AN17" s="3" t="n">
        <v>10167.18369014027</v>
      </c>
      <c r="AO17" s="3" t="n">
        <v>10205.11692139485</v>
      </c>
      <c r="AP17" s="3" t="n">
        <v>11289.95991494385</v>
      </c>
      <c r="AQ17" s="3" t="n">
        <v>12221.42776731875</v>
      </c>
      <c r="AR17" s="3" t="n">
        <v>14514.86481456006</v>
      </c>
      <c r="AS17" s="3" t="n">
        <v>14500.03285494882</v>
      </c>
      <c r="AT17" s="3" t="n">
        <v>14668.75989796472</v>
      </c>
      <c r="AU17" s="3" t="n">
        <v>16268.21735949288</v>
      </c>
      <c r="AV17" s="3" t="n">
        <v>17298.54002146178</v>
      </c>
      <c r="AW17" s="3" t="n">
        <v>18173.40935532557</v>
      </c>
      <c r="AX17" s="3" t="n">
        <v>24145.79830791731</v>
      </c>
      <c r="AY17" s="3" t="n">
        <v>24200.92865626734</v>
      </c>
      <c r="AZ17" s="3" t="n">
        <v>67578.13043930786</v>
      </c>
      <c r="BA17" s="3" t="n">
        <v>8435.515917731498</v>
      </c>
      <c r="BB17" s="3" t="n">
        <v>10188035.99730234</v>
      </c>
      <c r="BC17" s="3" t="n">
        <v>0</v>
      </c>
      <c r="BD17" s="3" t="n">
        <v>0</v>
      </c>
      <c r="BE17" s="3" t="n">
        <v>0</v>
      </c>
      <c r="BF17" s="3" t="n">
        <v>0</v>
      </c>
      <c r="BG17" s="3" t="n">
        <v>0</v>
      </c>
      <c r="BH17" s="3" t="n">
        <v>0</v>
      </c>
      <c r="BI17" s="3" t="n">
        <v>0</v>
      </c>
      <c r="BJ17" s="3" t="n">
        <v>0</v>
      </c>
      <c r="BK17" s="3" t="n">
        <v>0</v>
      </c>
      <c r="BL17" s="3" t="n">
        <v>0.006903355147358165</v>
      </c>
      <c r="BM17" s="3" t="n">
        <v>9.476392397327482</v>
      </c>
      <c r="BN17" s="3" t="n">
        <v>3.145699237570593</v>
      </c>
      <c r="BO17" s="3" t="n">
        <v>2.728119546732119</v>
      </c>
      <c r="BP17" s="3" t="n">
        <v>1.477377004953122</v>
      </c>
    </row>
    <row r="18">
      <c r="A18" s="3" t="inlineStr">
        <is>
          <t>EGY.distn.bsh.dec.ove.median.4</t>
        </is>
      </c>
      <c r="B18" s="3" t="inlineStr">
        <is>
          <t>EGY</t>
        </is>
      </c>
      <c r="C18" s="3" t="n">
        <v>2017</v>
      </c>
      <c r="D18" s="3" t="inlineStr">
        <is>
          <t>Overall</t>
        </is>
      </c>
      <c r="E18" s="3" t="inlineStr">
        <is>
          <t>Deciles</t>
        </is>
      </c>
      <c r="F18" s="3" t="inlineStr">
        <is>
          <t>median</t>
        </is>
      </c>
      <c r="G18" s="3" t="n">
        <v>4</v>
      </c>
      <c r="H18" s="3" t="n">
        <v>1.184138646729489</v>
      </c>
      <c r="I18" s="3" t="n">
        <v>0</v>
      </c>
      <c r="J18" s="3" t="n">
        <v>3.411252834251572</v>
      </c>
      <c r="K18" s="3" t="n">
        <v>6.041574135683108</v>
      </c>
      <c r="L18" s="3" t="n">
        <v>0</v>
      </c>
      <c r="M18" s="3" t="n">
        <v>2.255433986006588</v>
      </c>
      <c r="N18" s="3" t="n">
        <v>0</v>
      </c>
      <c r="O18" s="3" t="n">
        <v>2.385794783100502</v>
      </c>
      <c r="P18" s="3" t="n">
        <v>0</v>
      </c>
      <c r="Q18" s="3" t="n">
        <v>3.015684961923241</v>
      </c>
      <c r="R18" s="3" t="n">
        <v>56.78161099433078</v>
      </c>
      <c r="S18" s="3" t="n">
        <v>0</v>
      </c>
      <c r="T18" s="3" t="n">
        <v>0</v>
      </c>
      <c r="U18" s="3" t="n">
        <v>2.16131347337449</v>
      </c>
      <c r="V18" s="3" t="n">
        <v>3.013096064281543</v>
      </c>
      <c r="W18" s="3" t="n">
        <v>0</v>
      </c>
      <c r="X18" s="3" t="n">
        <v>1.932613902511775</v>
      </c>
      <c r="Y18" s="3" t="n">
        <v>0</v>
      </c>
      <c r="Z18" s="3" t="n">
        <v>0</v>
      </c>
      <c r="AA18" s="3" t="n">
        <v>0</v>
      </c>
      <c r="AB18" s="3" t="n">
        <v>1.585488314409917</v>
      </c>
      <c r="AC18" s="3" t="n">
        <v>3.703274526575935</v>
      </c>
      <c r="AD18" s="3" t="n">
        <v>6.342843910930913</v>
      </c>
      <c r="AE18" s="3" t="n">
        <v>0</v>
      </c>
      <c r="AF18" s="3" t="n">
        <v>3.705096872123838</v>
      </c>
      <c r="AG18" s="3" t="n">
        <v>2942.689415625902</v>
      </c>
      <c r="AH18" s="3" t="n">
        <v>7383.389273000902</v>
      </c>
      <c r="AI18" s="3" t="n">
        <v>7129.710115297349</v>
      </c>
      <c r="AJ18" s="3" t="n">
        <v>8203.301088466214</v>
      </c>
      <c r="AK18" s="3" t="n">
        <v>8134.046761110698</v>
      </c>
      <c r="AL18" s="3" t="n">
        <v>9289.100732074083</v>
      </c>
      <c r="AM18" s="3" t="n">
        <v>10408.44133254014</v>
      </c>
      <c r="AN18" s="3" t="n">
        <v>11452.58648349156</v>
      </c>
      <c r="AO18" s="3" t="n">
        <v>11250.92512086394</v>
      </c>
      <c r="AP18" s="3" t="n">
        <v>11876.21579578233</v>
      </c>
      <c r="AQ18" s="3" t="n">
        <v>11263.39404740533</v>
      </c>
      <c r="AR18" s="3" t="n">
        <v>14704.43263182643</v>
      </c>
      <c r="AS18" s="3" t="n">
        <v>14459.26206381143</v>
      </c>
      <c r="AT18" s="3" t="n">
        <v>16651.22476970892</v>
      </c>
      <c r="AU18" s="3" t="n">
        <v>16119.09620192664</v>
      </c>
      <c r="AV18" s="3" t="n">
        <v>17356.97594046567</v>
      </c>
      <c r="AW18" s="3" t="n">
        <v>18525.25064334342</v>
      </c>
      <c r="AX18" s="3" t="n">
        <v>24655.56667140566</v>
      </c>
      <c r="AY18" s="3" t="n">
        <v>23476.43288320806</v>
      </c>
      <c r="AZ18" s="3" t="n">
        <v>69062.35129969414</v>
      </c>
      <c r="BA18" s="3" t="n">
        <v>9067.704508587183</v>
      </c>
      <c r="BB18" s="3" t="n">
        <v>11236703.4712575</v>
      </c>
      <c r="BC18" s="3" t="n">
        <v>0</v>
      </c>
      <c r="BD18" s="3" t="n">
        <v>0</v>
      </c>
      <c r="BE18" s="3" t="n">
        <v>0</v>
      </c>
      <c r="BF18" s="3" t="n">
        <v>0</v>
      </c>
      <c r="BG18" s="3" t="n">
        <v>0</v>
      </c>
      <c r="BH18" s="3" t="n">
        <v>0</v>
      </c>
      <c r="BI18" s="3" t="n">
        <v>0</v>
      </c>
      <c r="BJ18" s="3" t="n">
        <v>0</v>
      </c>
      <c r="BK18" s="3" t="n">
        <v>0</v>
      </c>
      <c r="BL18" s="3" t="n">
        <v>0</v>
      </c>
      <c r="BM18" s="3" t="n">
        <v>5.088265595221801</v>
      </c>
      <c r="BN18" s="3" t="n">
        <v>3.565980890175075</v>
      </c>
      <c r="BO18" s="3" t="n">
        <v>4.016593724603763</v>
      </c>
      <c r="BP18" s="3" t="n">
        <v>1.47658613104759</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1.308403511543886</v>
      </c>
      <c r="I19" s="3" t="n">
        <v>0</v>
      </c>
      <c r="J19" s="3" t="n">
        <v>3.657983627814393</v>
      </c>
      <c r="K19" s="3" t="n">
        <v>6.022113132479049</v>
      </c>
      <c r="L19" s="3" t="n">
        <v>0</v>
      </c>
      <c r="M19" s="3" t="n">
        <v>2.405473592717658</v>
      </c>
      <c r="N19" s="3" t="n">
        <v>0</v>
      </c>
      <c r="O19" s="3" t="n">
        <v>2.419438054796442</v>
      </c>
      <c r="P19" s="3" t="n">
        <v>0</v>
      </c>
      <c r="Q19" s="3" t="n">
        <v>3.025172006467911</v>
      </c>
      <c r="R19" s="3" t="n">
        <v>58.85846782274411</v>
      </c>
      <c r="S19" s="3" t="n">
        <v>0</v>
      </c>
      <c r="T19" s="3" t="n">
        <v>0</v>
      </c>
      <c r="U19" s="3" t="n">
        <v>2.455401166273199</v>
      </c>
      <c r="V19" s="3" t="n">
        <v>2.936783714873984</v>
      </c>
      <c r="W19" s="3" t="n">
        <v>0</v>
      </c>
      <c r="X19" s="3" t="n">
        <v>1.857401547535205</v>
      </c>
      <c r="Y19" s="3" t="n">
        <v>0</v>
      </c>
      <c r="Z19" s="3" t="n">
        <v>0</v>
      </c>
      <c r="AA19" s="3" t="n">
        <v>0</v>
      </c>
      <c r="AB19" s="3" t="n">
        <v>1.923833821657227</v>
      </c>
      <c r="AC19" s="3" t="n">
        <v>4.109721125558164</v>
      </c>
      <c r="AD19" s="3" t="n">
        <v>6.085040172803794</v>
      </c>
      <c r="AE19" s="3" t="n">
        <v>0</v>
      </c>
      <c r="AF19" s="3" t="n">
        <v>4.034988869583575</v>
      </c>
      <c r="AG19" s="3" t="n">
        <v>3054.946868471781</v>
      </c>
      <c r="AH19" s="3" t="n">
        <v>6575.006342634682</v>
      </c>
      <c r="AI19" s="3" t="n">
        <v>6770.852234564487</v>
      </c>
      <c r="AJ19" s="3" t="n">
        <v>8934.718118881343</v>
      </c>
      <c r="AK19" s="3" t="n">
        <v>7996.978081843321</v>
      </c>
      <c r="AL19" s="3" t="n">
        <v>9737.909862307541</v>
      </c>
      <c r="AM19" s="3" t="n">
        <v>10169.45265110032</v>
      </c>
      <c r="AN19" s="3" t="n">
        <v>11253.89945326983</v>
      </c>
      <c r="AO19" s="3" t="n">
        <v>10658.55354856629</v>
      </c>
      <c r="AP19" s="3" t="n">
        <v>11840.8913753749</v>
      </c>
      <c r="AQ19" s="3" t="n">
        <v>11486.65966527157</v>
      </c>
      <c r="AR19" s="3" t="n">
        <v>14624.84654209742</v>
      </c>
      <c r="AS19" s="3" t="n">
        <v>12728.00473003288</v>
      </c>
      <c r="AT19" s="3" t="n">
        <v>15078.60838589326</v>
      </c>
      <c r="AU19" s="3" t="n">
        <v>14730.44090428181</v>
      </c>
      <c r="AV19" s="3" t="n">
        <v>17558.907458106</v>
      </c>
      <c r="AW19" s="3" t="n">
        <v>19114.81760646389</v>
      </c>
      <c r="AX19" s="3" t="n">
        <v>24753.70725726009</v>
      </c>
      <c r="AY19" s="3" t="n">
        <v>21470.54018429567</v>
      </c>
      <c r="AZ19" s="3" t="n">
        <v>63501.34308403289</v>
      </c>
      <c r="BA19" s="3" t="n">
        <v>10296.98193266225</v>
      </c>
      <c r="BB19" s="3" t="n">
        <v>10583735.05892978</v>
      </c>
      <c r="BC19" s="3" t="n">
        <v>0</v>
      </c>
      <c r="BD19" s="3" t="n">
        <v>0</v>
      </c>
      <c r="BE19" s="3" t="n">
        <v>0</v>
      </c>
      <c r="BF19" s="3" t="n">
        <v>0</v>
      </c>
      <c r="BG19" s="3" t="n">
        <v>0</v>
      </c>
      <c r="BH19" s="3" t="n">
        <v>0</v>
      </c>
      <c r="BI19" s="3" t="n">
        <v>0</v>
      </c>
      <c r="BJ19" s="3" t="n">
        <v>0</v>
      </c>
      <c r="BK19" s="3" t="n">
        <v>0</v>
      </c>
      <c r="BL19" s="3" t="n">
        <v>0</v>
      </c>
      <c r="BM19" s="3" t="n">
        <v>0.6961583543269299</v>
      </c>
      <c r="BN19" s="3" t="n">
        <v>5.505974032457489</v>
      </c>
      <c r="BO19" s="3" t="n">
        <v>5.175163711618689</v>
      </c>
      <c r="BP19" s="3" t="n">
        <v>1.513197382409146</v>
      </c>
    </row>
    <row r="20">
      <c r="A20" s="3" t="inlineStr">
        <is>
          <t>EGY.distn.bsh.dec.ove.median.6</t>
        </is>
      </c>
      <c r="B20" s="3" t="inlineStr">
        <is>
          <t>EGY</t>
        </is>
      </c>
      <c r="C20" s="3" t="n">
        <v>2017</v>
      </c>
      <c r="D20" s="3" t="inlineStr">
        <is>
          <t>Overall</t>
        </is>
      </c>
      <c r="E20" s="3" t="inlineStr">
        <is>
          <t>Deciles</t>
        </is>
      </c>
      <c r="F20" s="3" t="inlineStr">
        <is>
          <t>median</t>
        </is>
      </c>
      <c r="G20" s="3" t="n">
        <v>6</v>
      </c>
      <c r="H20" s="3" t="n">
        <v>1.236691069620647</v>
      </c>
      <c r="I20" s="3" t="n">
        <v>0</v>
      </c>
      <c r="J20" s="3" t="n">
        <v>3.706169399236817</v>
      </c>
      <c r="K20" s="3" t="n">
        <v>5.444488462799545</v>
      </c>
      <c r="L20" s="3" t="n">
        <v>0</v>
      </c>
      <c r="M20" s="3" t="n">
        <v>2.351928967292523</v>
      </c>
      <c r="N20" s="3" t="n">
        <v>0</v>
      </c>
      <c r="O20" s="3" t="n">
        <v>1.749157858339707</v>
      </c>
      <c r="P20" s="3" t="n">
        <v>0</v>
      </c>
      <c r="Q20" s="3" t="n">
        <v>3.067013076463899</v>
      </c>
      <c r="R20" s="3" t="n">
        <v>57.19549483745864</v>
      </c>
      <c r="S20" s="3" t="n">
        <v>0</v>
      </c>
      <c r="T20" s="3" t="n">
        <v>0</v>
      </c>
      <c r="U20" s="3" t="n">
        <v>2.695395653428213</v>
      </c>
      <c r="V20" s="3" t="n">
        <v>2.846792257145518</v>
      </c>
      <c r="W20" s="3" t="n">
        <v>0</v>
      </c>
      <c r="X20" s="3" t="n">
        <v>1.64717283321337</v>
      </c>
      <c r="Y20" s="3" t="n">
        <v>0</v>
      </c>
      <c r="Z20" s="3" t="n">
        <v>0</v>
      </c>
      <c r="AA20" s="3" t="n">
        <v>0</v>
      </c>
      <c r="AB20" s="3" t="n">
        <v>1.506068865389754</v>
      </c>
      <c r="AC20" s="3" t="n">
        <v>4.361860259264778</v>
      </c>
      <c r="AD20" s="3" t="n">
        <v>6.388937710646855</v>
      </c>
      <c r="AE20" s="3" t="n">
        <v>0</v>
      </c>
      <c r="AF20" s="3" t="n">
        <v>4.050846457863214</v>
      </c>
      <c r="AG20" s="3" t="n">
        <v>3364.918892613223</v>
      </c>
      <c r="AH20" s="3" t="n">
        <v>6989.888476530133</v>
      </c>
      <c r="AI20" s="3" t="n">
        <v>6703.429947231711</v>
      </c>
      <c r="AJ20" s="3" t="n">
        <v>8703.769013933055</v>
      </c>
      <c r="AK20" s="3" t="n">
        <v>8151.053440369039</v>
      </c>
      <c r="AL20" s="3" t="n">
        <v>10383.17503680776</v>
      </c>
      <c r="AM20" s="3" t="n">
        <v>9455.284266084831</v>
      </c>
      <c r="AN20" s="3" t="n">
        <v>10259.78007750413</v>
      </c>
      <c r="AO20" s="3" t="n">
        <v>10982.53308727621</v>
      </c>
      <c r="AP20" s="3" t="n">
        <v>12374.97476259905</v>
      </c>
      <c r="AQ20" s="3" t="n">
        <v>11431.78901374508</v>
      </c>
      <c r="AR20" s="3" t="n">
        <v>14620.86983806229</v>
      </c>
      <c r="AS20" s="3" t="n">
        <v>14196.63521400508</v>
      </c>
      <c r="AT20" s="3" t="n">
        <v>15896.9632625058</v>
      </c>
      <c r="AU20" s="3" t="n">
        <v>15380.78541732988</v>
      </c>
      <c r="AV20" s="3" t="n">
        <v>19112.32986656008</v>
      </c>
      <c r="AW20" s="3" t="n">
        <v>17680.72965287491</v>
      </c>
      <c r="AX20" s="3" t="n">
        <v>21891.68319340429</v>
      </c>
      <c r="AY20" s="3" t="n">
        <v>21683.88907331666</v>
      </c>
      <c r="AZ20" s="3" t="n">
        <v>69396.43694605604</v>
      </c>
      <c r="BA20" s="3" t="n">
        <v>11792.2592211266</v>
      </c>
      <c r="BB20" s="3" t="n">
        <v>10240872.87386611</v>
      </c>
      <c r="BC20" s="3" t="n">
        <v>0</v>
      </c>
      <c r="BD20" s="3" t="n">
        <v>0</v>
      </c>
      <c r="BE20" s="3" t="n">
        <v>0</v>
      </c>
      <c r="BF20" s="3" t="n">
        <v>0</v>
      </c>
      <c r="BG20" s="3" t="n">
        <v>0</v>
      </c>
      <c r="BH20" s="3" t="n">
        <v>0</v>
      </c>
      <c r="BI20" s="3" t="n">
        <v>0</v>
      </c>
      <c r="BJ20" s="3" t="n">
        <v>0</v>
      </c>
      <c r="BK20" s="3" t="n">
        <v>0</v>
      </c>
      <c r="BL20" s="3" t="n">
        <v>0</v>
      </c>
      <c r="BM20" s="3" t="n">
        <v>0.1499723054198887</v>
      </c>
      <c r="BN20" s="3" t="n">
        <v>6.136830083843632</v>
      </c>
      <c r="BO20" s="3" t="n">
        <v>6.413815441869148</v>
      </c>
      <c r="BP20" s="3" t="n">
        <v>1.647771404386502</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1.170913300539822</v>
      </c>
      <c r="I21" s="3" t="n">
        <v>0</v>
      </c>
      <c r="J21" s="3" t="n">
        <v>3.674409273194379</v>
      </c>
      <c r="K21" s="3" t="n">
        <v>5.66462389345647</v>
      </c>
      <c r="L21" s="3" t="n">
        <v>0</v>
      </c>
      <c r="M21" s="3" t="n">
        <v>2.628818129945878</v>
      </c>
      <c r="N21" s="3" t="n">
        <v>0</v>
      </c>
      <c r="O21" s="3" t="n">
        <v>0.7283571665064783</v>
      </c>
      <c r="P21" s="3" t="n">
        <v>0</v>
      </c>
      <c r="Q21" s="3" t="n">
        <v>2.98248155966272</v>
      </c>
      <c r="R21" s="3" t="n">
        <v>55.44893885210313</v>
      </c>
      <c r="S21" s="3" t="n">
        <v>0</v>
      </c>
      <c r="T21" s="3" t="n">
        <v>0</v>
      </c>
      <c r="U21" s="3" t="n">
        <v>3.157515047648515</v>
      </c>
      <c r="V21" s="3" t="n">
        <v>2.815338980614735</v>
      </c>
      <c r="W21" s="3" t="n">
        <v>0</v>
      </c>
      <c r="X21" s="3" t="n">
        <v>1.56164070874491</v>
      </c>
      <c r="Y21" s="3" t="n">
        <v>0</v>
      </c>
      <c r="Z21" s="3" t="n">
        <v>0</v>
      </c>
      <c r="AA21" s="3" t="n">
        <v>0</v>
      </c>
      <c r="AB21" s="3" t="n">
        <v>1.219037470562587</v>
      </c>
      <c r="AC21" s="3" t="n">
        <v>4.770783641297846</v>
      </c>
      <c r="AD21" s="3" t="n">
        <v>6.345172945198234</v>
      </c>
      <c r="AE21" s="3" t="n">
        <v>0</v>
      </c>
      <c r="AF21" s="3" t="n">
        <v>4.174653893938769</v>
      </c>
      <c r="AG21" s="3" t="n">
        <v>3161.223150422111</v>
      </c>
      <c r="AH21" s="3" t="n">
        <v>6556.775874603182</v>
      </c>
      <c r="AI21" s="3" t="n">
        <v>7425.674659799783</v>
      </c>
      <c r="AJ21" s="3" t="n">
        <v>8625.374203029105</v>
      </c>
      <c r="AK21" s="3" t="n">
        <v>7938.289168690037</v>
      </c>
      <c r="AL21" s="3" t="n">
        <v>9920.23057227654</v>
      </c>
      <c r="AM21" s="3" t="n">
        <v>9228.572423347356</v>
      </c>
      <c r="AN21" s="3" t="n">
        <v>10377.47109524366</v>
      </c>
      <c r="AO21" s="3" t="n">
        <v>11041.63327165563</v>
      </c>
      <c r="AP21" s="3" t="n">
        <v>11594.23908854481</v>
      </c>
      <c r="AQ21" s="3" t="n">
        <v>11755.47761965187</v>
      </c>
      <c r="AR21" s="3" t="n">
        <v>13286.98135089175</v>
      </c>
      <c r="AS21" s="3" t="n">
        <v>13040.86627606142</v>
      </c>
      <c r="AT21" s="3" t="n">
        <v>14958.56534156711</v>
      </c>
      <c r="AU21" s="3" t="n">
        <v>16000.62005846071</v>
      </c>
      <c r="AV21" s="3" t="n">
        <v>18758.53656077389</v>
      </c>
      <c r="AW21" s="3" t="n">
        <v>17923.90680988895</v>
      </c>
      <c r="AX21" s="3" t="n">
        <v>23551.46996764599</v>
      </c>
      <c r="AY21" s="3" t="n">
        <v>24081.357291262</v>
      </c>
      <c r="AZ21" s="3" t="n">
        <v>62341.33868802439</v>
      </c>
      <c r="BA21" s="3" t="n">
        <v>13757.22813714085</v>
      </c>
      <c r="BB21" s="3" t="n">
        <v>9847221.413679557</v>
      </c>
      <c r="BC21" s="3" t="n">
        <v>0</v>
      </c>
      <c r="BD21" s="3" t="n">
        <v>0</v>
      </c>
      <c r="BE21" s="3" t="n">
        <v>0</v>
      </c>
      <c r="BF21" s="3" t="n">
        <v>0</v>
      </c>
      <c r="BG21" s="3" t="n">
        <v>0</v>
      </c>
      <c r="BH21" s="3" t="n">
        <v>0</v>
      </c>
      <c r="BI21" s="3" t="n">
        <v>0</v>
      </c>
      <c r="BJ21" s="3" t="n">
        <v>0</v>
      </c>
      <c r="BK21" s="3" t="n">
        <v>0</v>
      </c>
      <c r="BL21" s="3" t="n">
        <v>0</v>
      </c>
      <c r="BM21" s="3" t="n">
        <v>0.03171118439985462</v>
      </c>
      <c r="BN21" s="3" t="n">
        <v>7.923891598065369</v>
      </c>
      <c r="BO21" s="3" t="n">
        <v>8.072444670612034</v>
      </c>
      <c r="BP21" s="3" t="n">
        <v>1.499234158336577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1.075561479329238</v>
      </c>
      <c r="I22" s="3" t="n">
        <v>0</v>
      </c>
      <c r="J22" s="3" t="n">
        <v>3.520542326976587</v>
      </c>
      <c r="K22" s="3" t="n">
        <v>4.372334511371294</v>
      </c>
      <c r="L22" s="3" t="n">
        <v>0</v>
      </c>
      <c r="M22" s="3" t="n">
        <v>2.645695465058866</v>
      </c>
      <c r="N22" s="3" t="n">
        <v>0</v>
      </c>
      <c r="O22" s="3" t="n">
        <v>0</v>
      </c>
      <c r="P22" s="3" t="n">
        <v>0</v>
      </c>
      <c r="Q22" s="3" t="n">
        <v>3.110057622608414</v>
      </c>
      <c r="R22" s="3" t="n">
        <v>55.3048756072772</v>
      </c>
      <c r="S22" s="3" t="n">
        <v>0</v>
      </c>
      <c r="T22" s="3" t="n">
        <v>0</v>
      </c>
      <c r="U22" s="3" t="n">
        <v>3.074683734709939</v>
      </c>
      <c r="V22" s="3" t="n">
        <v>3.282604131458466</v>
      </c>
      <c r="W22" s="3" t="n">
        <v>0</v>
      </c>
      <c r="X22" s="3" t="n">
        <v>1.367942586146349</v>
      </c>
      <c r="Y22" s="3" t="n">
        <v>0</v>
      </c>
      <c r="Z22" s="3" t="n">
        <v>0</v>
      </c>
      <c r="AA22" s="3" t="n">
        <v>0</v>
      </c>
      <c r="AB22" s="3" t="n">
        <v>0.8016294608513658</v>
      </c>
      <c r="AC22" s="3" t="n">
        <v>5.607914428741509</v>
      </c>
      <c r="AD22" s="3" t="n">
        <v>5.484537925579732</v>
      </c>
      <c r="AE22" s="3" t="n">
        <v>0</v>
      </c>
      <c r="AF22" s="3" t="n">
        <v>3.779726091683994</v>
      </c>
      <c r="AG22" s="3" t="n">
        <v>2987.002603839882</v>
      </c>
      <c r="AH22" s="3" t="n">
        <v>7547.623482775587</v>
      </c>
      <c r="AI22" s="3" t="n">
        <v>7153.599995482652</v>
      </c>
      <c r="AJ22" s="3" t="n">
        <v>8074.82170373648</v>
      </c>
      <c r="AK22" s="3" t="n">
        <v>8476.322123564851</v>
      </c>
      <c r="AL22" s="3" t="n">
        <v>9429.97693197254</v>
      </c>
      <c r="AM22" s="3" t="n">
        <v>10178.37820108568</v>
      </c>
      <c r="AN22" s="3" t="n">
        <v>11041.11929989821</v>
      </c>
      <c r="AO22" s="3" t="n">
        <v>11193.5570713645</v>
      </c>
      <c r="AP22" s="3" t="n">
        <v>12723.97470075124</v>
      </c>
      <c r="AQ22" s="3" t="n">
        <v>11607.40023553066</v>
      </c>
      <c r="AR22" s="3" t="n">
        <v>14518.55164627881</v>
      </c>
      <c r="AS22" s="3" t="n">
        <v>12723.78821401245</v>
      </c>
      <c r="AT22" s="3" t="n">
        <v>14447.89056098764</v>
      </c>
      <c r="AU22" s="3" t="n">
        <v>15897.39435822857</v>
      </c>
      <c r="AV22" s="3" t="n">
        <v>18220.17711160219</v>
      </c>
      <c r="AW22" s="3" t="n">
        <v>18161.56326145058</v>
      </c>
      <c r="AX22" s="3" t="n">
        <v>22550.86363131824</v>
      </c>
      <c r="AY22" s="3" t="n">
        <v>21392.30636029106</v>
      </c>
      <c r="AZ22" s="3" t="n">
        <v>64457.64058201504</v>
      </c>
      <c r="BA22" s="3" t="n">
        <v>15329.51348087146</v>
      </c>
      <c r="BB22" s="3" t="n">
        <v>11098593.81349436</v>
      </c>
      <c r="BC22" s="3" t="n">
        <v>0</v>
      </c>
      <c r="BD22" s="3" t="n">
        <v>0</v>
      </c>
      <c r="BE22" s="3" t="n">
        <v>0</v>
      </c>
      <c r="BF22" s="3" t="n">
        <v>0</v>
      </c>
      <c r="BG22" s="3" t="n">
        <v>0</v>
      </c>
      <c r="BH22" s="3" t="n">
        <v>0</v>
      </c>
      <c r="BI22" s="3" t="n">
        <v>0</v>
      </c>
      <c r="BJ22" s="3" t="n">
        <v>0</v>
      </c>
      <c r="BK22" s="3" t="n">
        <v>0</v>
      </c>
      <c r="BL22" s="3" t="n">
        <v>0</v>
      </c>
      <c r="BM22" s="3" t="n">
        <v>0.01697807521159917</v>
      </c>
      <c r="BN22" s="3" t="n">
        <v>10.37255065597539</v>
      </c>
      <c r="BO22" s="3" t="n">
        <v>9.894852524001124</v>
      </c>
      <c r="BP22" s="3" t="n">
        <v>1.574717942741828</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1.228970703896416</v>
      </c>
      <c r="I23" s="3" t="n">
        <v>0</v>
      </c>
      <c r="J23" s="3" t="n">
        <v>3.435952841513448</v>
      </c>
      <c r="K23" s="3" t="n">
        <v>4.278490599667157</v>
      </c>
      <c r="L23" s="3" t="n">
        <v>0</v>
      </c>
      <c r="M23" s="3" t="n">
        <v>2.489797747960616</v>
      </c>
      <c r="N23" s="3" t="n">
        <v>0</v>
      </c>
      <c r="O23" s="3" t="n">
        <v>0</v>
      </c>
      <c r="P23" s="3" t="n">
        <v>0</v>
      </c>
      <c r="Q23" s="3" t="n">
        <v>3.318238988263145</v>
      </c>
      <c r="R23" s="3" t="n">
        <v>52.23837435643863</v>
      </c>
      <c r="S23" s="3" t="n">
        <v>0</v>
      </c>
      <c r="T23" s="3" t="n">
        <v>0</v>
      </c>
      <c r="U23" s="3" t="n">
        <v>3.363567849808065</v>
      </c>
      <c r="V23" s="3" t="n">
        <v>3.014306779380007</v>
      </c>
      <c r="W23" s="3" t="n">
        <v>0</v>
      </c>
      <c r="X23" s="3" t="n">
        <v>1.237615922414984</v>
      </c>
      <c r="Y23" s="3" t="n">
        <v>0</v>
      </c>
      <c r="Z23" s="3" t="n">
        <v>0</v>
      </c>
      <c r="AA23" s="3" t="n">
        <v>0</v>
      </c>
      <c r="AB23" s="3" t="n">
        <v>0.6280632204383446</v>
      </c>
      <c r="AC23" s="3" t="n">
        <v>6.714936265708041</v>
      </c>
      <c r="AD23" s="3" t="n">
        <v>5.201814008869318</v>
      </c>
      <c r="AE23" s="3" t="n">
        <v>0</v>
      </c>
      <c r="AF23" s="3" t="n">
        <v>4.017227878232507</v>
      </c>
      <c r="AG23" s="3" t="n">
        <v>3350.190385051921</v>
      </c>
      <c r="AH23" s="3" t="n">
        <v>6967.198404800316</v>
      </c>
      <c r="AI23" s="3" t="n">
        <v>7148.678358656461</v>
      </c>
      <c r="AJ23" s="3" t="n">
        <v>8183.897736699044</v>
      </c>
      <c r="AK23" s="3" t="n">
        <v>9042.446086032594</v>
      </c>
      <c r="AL23" s="3" t="n">
        <v>9132.260086515671</v>
      </c>
      <c r="AM23" s="3" t="n">
        <v>9432.58259119269</v>
      </c>
      <c r="AN23" s="3" t="n">
        <v>11431.44781241799</v>
      </c>
      <c r="AO23" s="3" t="n">
        <v>10549.74268984354</v>
      </c>
      <c r="AP23" s="3" t="n">
        <v>13059.33876712408</v>
      </c>
      <c r="AQ23" s="3" t="n">
        <v>11867.87107315474</v>
      </c>
      <c r="AR23" s="3" t="n">
        <v>12908.05918037489</v>
      </c>
      <c r="AS23" s="3" t="n">
        <v>13084.51109470964</v>
      </c>
      <c r="AT23" s="3" t="n">
        <v>14408.53466031028</v>
      </c>
      <c r="AU23" s="3" t="n">
        <v>16663.60966634649</v>
      </c>
      <c r="AV23" s="3" t="n">
        <v>19560.25066596221</v>
      </c>
      <c r="AW23" s="3" t="n">
        <v>19407.0677868254</v>
      </c>
      <c r="AX23" s="3" t="n">
        <v>23148.98002835057</v>
      </c>
      <c r="AY23" s="3" t="n">
        <v>21864.55190379317</v>
      </c>
      <c r="AZ23" s="3" t="n">
        <v>69016.59191115077</v>
      </c>
      <c r="BA23" s="3" t="n">
        <v>18170.75912647455</v>
      </c>
      <c r="BB23" s="3" t="n">
        <v>11058873.31927031</v>
      </c>
      <c r="BC23" s="3" t="n">
        <v>0</v>
      </c>
      <c r="BD23" s="3" t="n">
        <v>0</v>
      </c>
      <c r="BE23" s="3" t="n">
        <v>0</v>
      </c>
      <c r="BF23" s="3" t="n">
        <v>0</v>
      </c>
      <c r="BG23" s="3" t="n">
        <v>0</v>
      </c>
      <c r="BH23" s="3" t="n">
        <v>0</v>
      </c>
      <c r="BI23" s="3" t="n">
        <v>0</v>
      </c>
      <c r="BJ23" s="3" t="n">
        <v>0</v>
      </c>
      <c r="BK23" s="3" t="n">
        <v>0</v>
      </c>
      <c r="BL23" s="3" t="n">
        <v>0</v>
      </c>
      <c r="BM23" s="3" t="n">
        <v>0</v>
      </c>
      <c r="BN23" s="3" t="n">
        <v>14.40148177810288</v>
      </c>
      <c r="BO23" s="3" t="n">
        <v>15.1900824276944</v>
      </c>
      <c r="BP23" s="3" t="n">
        <v>1.547636131154802</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1.002357281235842</v>
      </c>
      <c r="I24" s="3" t="n">
        <v>0</v>
      </c>
      <c r="J24" s="3" t="n">
        <v>3.604316497605888</v>
      </c>
      <c r="K24" s="3" t="n">
        <v>3.319043779319986</v>
      </c>
      <c r="L24" s="3" t="n">
        <v>0</v>
      </c>
      <c r="M24" s="3" t="n">
        <v>2.582769976517536</v>
      </c>
      <c r="N24" s="3" t="n">
        <v>0</v>
      </c>
      <c r="O24" s="3" t="n">
        <v>0</v>
      </c>
      <c r="P24" s="3" t="n">
        <v>0</v>
      </c>
      <c r="Q24" s="3" t="n">
        <v>3.229790017798468</v>
      </c>
      <c r="R24" s="3" t="n">
        <v>53.40317365230101</v>
      </c>
      <c r="S24" s="3" t="n">
        <v>0</v>
      </c>
      <c r="T24" s="3" t="n">
        <v>0</v>
      </c>
      <c r="U24" s="3" t="n">
        <v>3.303807472538042</v>
      </c>
      <c r="V24" s="3" t="n">
        <v>4.040054832306422</v>
      </c>
      <c r="W24" s="3" t="n">
        <v>0</v>
      </c>
      <c r="X24" s="3" t="n">
        <v>0</v>
      </c>
      <c r="Y24" s="3" t="n">
        <v>0.3565615447165646</v>
      </c>
      <c r="Z24" s="3" t="n">
        <v>0</v>
      </c>
      <c r="AA24" s="3" t="n">
        <v>0</v>
      </c>
      <c r="AB24" s="3" t="n">
        <v>0.4191187911442383</v>
      </c>
      <c r="AC24" s="3" t="n">
        <v>7.06157062996287</v>
      </c>
      <c r="AD24" s="3" t="n">
        <v>4.441626234852251</v>
      </c>
      <c r="AE24" s="3" t="n">
        <v>0</v>
      </c>
      <c r="AF24" s="3" t="n">
        <v>3.838194130744883</v>
      </c>
      <c r="AG24" s="3" t="n">
        <v>3133.24551655811</v>
      </c>
      <c r="AH24" s="3" t="n">
        <v>7399.251711873515</v>
      </c>
      <c r="AI24" s="3" t="n">
        <v>7634.44709172886</v>
      </c>
      <c r="AJ24" s="3" t="n">
        <v>8070.717149861206</v>
      </c>
      <c r="AK24" s="3" t="n">
        <v>9001.274520174731</v>
      </c>
      <c r="AL24" s="3" t="n">
        <v>9488.352350525616</v>
      </c>
      <c r="AM24" s="3" t="n">
        <v>9749.656881862093</v>
      </c>
      <c r="AN24" s="3" t="n">
        <v>11391.94198191169</v>
      </c>
      <c r="AO24" s="3" t="n">
        <v>10903.26432568032</v>
      </c>
      <c r="AP24" s="3" t="n">
        <v>11253.91705210606</v>
      </c>
      <c r="AQ24" s="3" t="n">
        <v>11446.75109952804</v>
      </c>
      <c r="AR24" s="3" t="n">
        <v>14534.37024373109</v>
      </c>
      <c r="AS24" s="3" t="n">
        <v>14360.40904383992</v>
      </c>
      <c r="AT24" s="3" t="n">
        <v>14561.8642723776</v>
      </c>
      <c r="AU24" s="3" t="n">
        <v>14643.69662039541</v>
      </c>
      <c r="AV24" s="3" t="n">
        <v>17757.87455001514</v>
      </c>
      <c r="AW24" s="3" t="n">
        <v>17312.532289881</v>
      </c>
      <c r="AX24" s="3" t="n">
        <v>23585.72212342483</v>
      </c>
      <c r="AY24" s="3" t="n">
        <v>22033.49468438531</v>
      </c>
      <c r="AZ24" s="3" t="n">
        <v>63229.80209901652</v>
      </c>
      <c r="BA24" s="3" t="n">
        <v>25928.25689214894</v>
      </c>
      <c r="BB24" s="3" t="n">
        <v>10473918.35036369</v>
      </c>
      <c r="BC24" s="3" t="n">
        <v>0</v>
      </c>
      <c r="BD24" s="3" t="n">
        <v>0</v>
      </c>
      <c r="BE24" s="3" t="n">
        <v>0</v>
      </c>
      <c r="BF24" s="3" t="n">
        <v>0</v>
      </c>
      <c r="BG24" s="3" t="n">
        <v>0</v>
      </c>
      <c r="BH24" s="3" t="n">
        <v>0</v>
      </c>
      <c r="BI24" s="3" t="n">
        <v>0</v>
      </c>
      <c r="BJ24" s="3" t="n">
        <v>0</v>
      </c>
      <c r="BK24" s="3" t="n">
        <v>0</v>
      </c>
      <c r="BL24" s="3" t="n">
        <v>0</v>
      </c>
      <c r="BM24" s="3" t="n">
        <v>0</v>
      </c>
      <c r="BN24" s="3" t="n">
        <v>53.57288370343105</v>
      </c>
      <c r="BO24" s="3" t="n">
        <v>54.49385178872859</v>
      </c>
      <c r="BP24" s="3" t="n">
        <v>1.440833338543215</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1.208726618288266</v>
      </c>
      <c r="I25" s="3" t="n">
        <v>0</v>
      </c>
      <c r="J25" s="3" t="n">
        <v>3.361999111487858</v>
      </c>
      <c r="K25" s="3" t="n">
        <v>4.832608213381616</v>
      </c>
      <c r="L25" s="3" t="n">
        <v>0</v>
      </c>
      <c r="M25" s="3" t="n">
        <v>2.305855213338965</v>
      </c>
      <c r="N25" s="3" t="n">
        <v>0</v>
      </c>
      <c r="O25" s="3" t="n">
        <v>1.053152106017054</v>
      </c>
      <c r="P25" s="3" t="n">
        <v>0</v>
      </c>
      <c r="Q25" s="3" t="n">
        <v>3.158334647651799</v>
      </c>
      <c r="R25" s="3" t="n">
        <v>53.26916971216185</v>
      </c>
      <c r="S25" s="3" t="n">
        <v>0</v>
      </c>
      <c r="T25" s="3" t="n">
        <v>0</v>
      </c>
      <c r="U25" s="3" t="n">
        <v>2.50326067404316</v>
      </c>
      <c r="V25" s="3" t="n">
        <v>3.007252656747568</v>
      </c>
      <c r="W25" s="3" t="n">
        <v>0</v>
      </c>
      <c r="X25" s="3" t="n">
        <v>1.806776386702903</v>
      </c>
      <c r="Y25" s="3" t="n">
        <v>0</v>
      </c>
      <c r="Z25" s="3" t="n">
        <v>0</v>
      </c>
      <c r="AA25" s="3" t="n">
        <v>0</v>
      </c>
      <c r="AB25" s="3" t="n">
        <v>1.38575285891334</v>
      </c>
      <c r="AC25" s="3" t="n">
        <v>4.433156155770461</v>
      </c>
      <c r="AD25" s="3" t="n">
        <v>5.342508571289995</v>
      </c>
      <c r="AE25" s="3" t="n">
        <v>0</v>
      </c>
      <c r="AF25" s="3" t="n">
        <v>4.001296019936489</v>
      </c>
      <c r="AG25" s="3" t="n">
        <v>3015.149838733471</v>
      </c>
      <c r="AH25" s="3" t="n">
        <v>7448.505137231127</v>
      </c>
      <c r="AI25" s="3" t="n">
        <v>7309.748701551236</v>
      </c>
      <c r="AJ25" s="3" t="n">
        <v>8351.466625376786</v>
      </c>
      <c r="AK25" s="3" t="n">
        <v>8375.758048558755</v>
      </c>
      <c r="AL25" s="3" t="n">
        <v>9744.041605454971</v>
      </c>
      <c r="AM25" s="3" t="n">
        <v>10400.08692101675</v>
      </c>
      <c r="AN25" s="3" t="n">
        <v>10044.42639807492</v>
      </c>
      <c r="AO25" s="3" t="n">
        <v>10366.03105608284</v>
      </c>
      <c r="AP25" s="3" t="n">
        <v>13040.03563202475</v>
      </c>
      <c r="AQ25" s="3" t="n">
        <v>12651.03107248942</v>
      </c>
      <c r="AR25" s="3" t="n">
        <v>14279.71071160171</v>
      </c>
      <c r="AS25" s="3" t="n">
        <v>13796.05320433053</v>
      </c>
      <c r="AT25" s="3" t="n">
        <v>16185.69789185143</v>
      </c>
      <c r="AU25" s="3" t="n">
        <v>15420.8665793279</v>
      </c>
      <c r="AV25" s="3" t="n">
        <v>19592.76363335937</v>
      </c>
      <c r="AW25" s="3" t="n">
        <v>17024.81244547418</v>
      </c>
      <c r="AX25" s="3" t="n">
        <v>21735.13024183289</v>
      </c>
      <c r="AY25" s="3" t="n">
        <v>22486.88187487484</v>
      </c>
      <c r="AZ25" s="3" t="n">
        <v>67277.61615325375</v>
      </c>
      <c r="BA25" s="3" t="n">
        <v>11107.41904141976</v>
      </c>
      <c r="BB25" s="3" t="n">
        <v>109469635.9794998</v>
      </c>
      <c r="BC25" s="3" t="n">
        <v>0</v>
      </c>
      <c r="BD25" s="3" t="n">
        <v>0</v>
      </c>
      <c r="BE25" s="3" t="n">
        <v>0</v>
      </c>
      <c r="BF25" s="3" t="n">
        <v>0</v>
      </c>
      <c r="BG25" s="3" t="n">
        <v>0</v>
      </c>
      <c r="BH25" s="3" t="n">
        <v>0</v>
      </c>
      <c r="BI25" s="3" t="n">
        <v>0</v>
      </c>
      <c r="BJ25" s="3" t="n">
        <v>0</v>
      </c>
      <c r="BK25" s="3" t="n">
        <v>0.1720909988466304</v>
      </c>
      <c r="BL25" s="3" t="n">
        <v>2.858270906855246</v>
      </c>
      <c r="BM25" s="3" t="n">
        <v>35.02419333497839</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0.7738017020561148</v>
      </c>
      <c r="I26" s="3" t="n">
        <v>0</v>
      </c>
      <c r="J26" s="3" t="n">
        <v>2.835966430950685</v>
      </c>
      <c r="K26" s="3" t="n">
        <v>2.812544972890985</v>
      </c>
      <c r="L26" s="3" t="n">
        <v>0</v>
      </c>
      <c r="M26" s="3" t="n">
        <v>1.181513109258385</v>
      </c>
      <c r="N26" s="3" t="n">
        <v>0</v>
      </c>
      <c r="O26" s="3" t="n">
        <v>0.4718697913531077</v>
      </c>
      <c r="P26" s="3" t="n">
        <v>0</v>
      </c>
      <c r="Q26" s="3" t="n">
        <v>2.17474988785179</v>
      </c>
      <c r="R26" s="3" t="n">
        <v>48.6696813047862</v>
      </c>
      <c r="S26" s="3" t="n">
        <v>0</v>
      </c>
      <c r="T26" s="3" t="n">
        <v>0</v>
      </c>
      <c r="U26" s="3" t="n">
        <v>0.5758735784253032</v>
      </c>
      <c r="V26" s="3" t="n">
        <v>1.798903895083377</v>
      </c>
      <c r="W26" s="3" t="n">
        <v>0</v>
      </c>
      <c r="X26" s="3" t="n">
        <v>1.918837099030511</v>
      </c>
      <c r="Y26" s="3" t="n">
        <v>0</v>
      </c>
      <c r="Z26" s="3" t="n">
        <v>0</v>
      </c>
      <c r="AA26" s="3" t="n">
        <v>0</v>
      </c>
      <c r="AB26" s="3" t="n">
        <v>1.040789201530382</v>
      </c>
      <c r="AC26" s="3" t="n">
        <v>1.543887332323498</v>
      </c>
      <c r="AD26" s="3" t="n">
        <v>3.747510929979066</v>
      </c>
      <c r="AE26" s="3" t="n">
        <v>0</v>
      </c>
      <c r="AF26" s="3" t="n">
        <v>2.067448410588944</v>
      </c>
      <c r="AG26" s="3" t="n">
        <v>3285.320067365331</v>
      </c>
      <c r="AH26" s="3" t="n">
        <v>6722.348530483366</v>
      </c>
      <c r="AI26" s="3" t="n">
        <v>7424.935520981895</v>
      </c>
      <c r="AJ26" s="3" t="n">
        <v>9009.008967595948</v>
      </c>
      <c r="AK26" s="3" t="n">
        <v>8868.999409673648</v>
      </c>
      <c r="AL26" s="3" t="n">
        <v>9539.654580987795</v>
      </c>
      <c r="AM26" s="3" t="n">
        <v>10293.91255206237</v>
      </c>
      <c r="AN26" s="3" t="n">
        <v>10404.32394583046</v>
      </c>
      <c r="AO26" s="3" t="n">
        <v>10332.70992789852</v>
      </c>
      <c r="AP26" s="3" t="n">
        <v>13005.68763806849</v>
      </c>
      <c r="AQ26" s="3" t="n">
        <v>12109.77256477164</v>
      </c>
      <c r="AR26" s="3" t="n">
        <v>14045.71210671282</v>
      </c>
      <c r="AS26" s="3" t="n">
        <v>14318.48109772393</v>
      </c>
      <c r="AT26" s="3" t="n">
        <v>16644.78438997469</v>
      </c>
      <c r="AU26" s="3" t="n">
        <v>15122.99859577452</v>
      </c>
      <c r="AV26" s="3" t="n">
        <v>18498.17174071172</v>
      </c>
      <c r="AW26" s="3" t="n">
        <v>18503.22969719458</v>
      </c>
      <c r="AX26" s="3" t="n">
        <v>24208.64702432543</v>
      </c>
      <c r="AY26" s="3" t="n">
        <v>22251.13792356107</v>
      </c>
      <c r="AZ26" s="3" t="n">
        <v>65557.32919222544</v>
      </c>
      <c r="BA26" s="3" t="n">
        <v>4771.66252528602</v>
      </c>
      <c r="BB26" s="3" t="n">
        <v>11219240.86933755</v>
      </c>
      <c r="BC26" s="3" t="n">
        <v>0</v>
      </c>
      <c r="BD26" s="3" t="n">
        <v>0</v>
      </c>
      <c r="BE26" s="3" t="n">
        <v>109.393750032156</v>
      </c>
      <c r="BF26" s="3" t="n">
        <v>27.18921983286967</v>
      </c>
      <c r="BG26" s="3" t="n">
        <v>36.37322669224365</v>
      </c>
      <c r="BH26" s="3" t="n">
        <v>83.68527796746271</v>
      </c>
      <c r="BI26" s="3" t="n">
        <v>108.5639401325044</v>
      </c>
      <c r="BJ26" s="3" t="n">
        <v>78.33637474176356</v>
      </c>
      <c r="BK26" s="3" t="n">
        <v>0.1675921689437421</v>
      </c>
      <c r="BL26" s="3" t="n">
        <v>3.029632438138145</v>
      </c>
      <c r="BM26" s="3" t="n">
        <v>11.00560693181745</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0.6804661793755945</v>
      </c>
      <c r="I27" s="3" t="n">
        <v>0</v>
      </c>
      <c r="J27" s="3" t="n">
        <v>3.099215490549264</v>
      </c>
      <c r="K27" s="3" t="n">
        <v>3.359598036292753</v>
      </c>
      <c r="L27" s="3" t="n">
        <v>0</v>
      </c>
      <c r="M27" s="3" t="n">
        <v>1.325237957041979</v>
      </c>
      <c r="N27" s="3" t="n">
        <v>0</v>
      </c>
      <c r="O27" s="3" t="n">
        <v>0.5083261161124332</v>
      </c>
      <c r="P27" s="3" t="n">
        <v>0</v>
      </c>
      <c r="Q27" s="3" t="n">
        <v>2.185804966707028</v>
      </c>
      <c r="R27" s="3" t="n">
        <v>49.21433722175625</v>
      </c>
      <c r="S27" s="3" t="n">
        <v>0</v>
      </c>
      <c r="T27" s="3" t="n">
        <v>0</v>
      </c>
      <c r="U27" s="3" t="n">
        <v>0.643464820335402</v>
      </c>
      <c r="V27" s="3" t="n">
        <v>1.953242577999973</v>
      </c>
      <c r="W27" s="3" t="n">
        <v>0</v>
      </c>
      <c r="X27" s="3" t="n">
        <v>1.638542799769267</v>
      </c>
      <c r="Y27" s="3" t="n">
        <v>0</v>
      </c>
      <c r="Z27" s="3" t="n">
        <v>0</v>
      </c>
      <c r="AA27" s="3" t="n">
        <v>0</v>
      </c>
      <c r="AB27" s="3" t="n">
        <v>0.9874680562177216</v>
      </c>
      <c r="AC27" s="3" t="n">
        <v>1.491661525671811</v>
      </c>
      <c r="AD27" s="3" t="n">
        <v>3.821995144176167</v>
      </c>
      <c r="AE27" s="3" t="n">
        <v>0</v>
      </c>
      <c r="AF27" s="3" t="n">
        <v>2.164072717181431</v>
      </c>
      <c r="AG27" s="3" t="n">
        <v>3278.321931485591</v>
      </c>
      <c r="AH27" s="3" t="n">
        <v>7459.127757887295</v>
      </c>
      <c r="AI27" s="3" t="n">
        <v>6909.179698573543</v>
      </c>
      <c r="AJ27" s="3" t="n">
        <v>8170.977118594247</v>
      </c>
      <c r="AK27" s="3" t="n">
        <v>8883.798303908792</v>
      </c>
      <c r="AL27" s="3" t="n">
        <v>9323.488669833936</v>
      </c>
      <c r="AM27" s="3" t="n">
        <v>9888.451498523827</v>
      </c>
      <c r="AN27" s="3" t="n">
        <v>10984.81339954006</v>
      </c>
      <c r="AO27" s="3" t="n">
        <v>10864.05031606451</v>
      </c>
      <c r="AP27" s="3" t="n">
        <v>12849.53813901029</v>
      </c>
      <c r="AQ27" s="3" t="n">
        <v>12917.29694788657</v>
      </c>
      <c r="AR27" s="3" t="n">
        <v>14474.30010185288</v>
      </c>
      <c r="AS27" s="3" t="n">
        <v>14656.64867997647</v>
      </c>
      <c r="AT27" s="3" t="n">
        <v>16241.55617558572</v>
      </c>
      <c r="AU27" s="3" t="n">
        <v>15278.20638754028</v>
      </c>
      <c r="AV27" s="3" t="n">
        <v>17599.97366323041</v>
      </c>
      <c r="AW27" s="3" t="n">
        <v>18460.38216670537</v>
      </c>
      <c r="AX27" s="3" t="n">
        <v>22249.5423257271</v>
      </c>
      <c r="AY27" s="3" t="n">
        <v>21840.48246498969</v>
      </c>
      <c r="AZ27" s="3" t="n">
        <v>63066.06534253638</v>
      </c>
      <c r="BA27" s="3" t="n">
        <v>6512.206998494465</v>
      </c>
      <c r="BB27" s="3" t="n">
        <v>10905480.57513867</v>
      </c>
      <c r="BC27" s="3" t="n">
        <v>0</v>
      </c>
      <c r="BD27" s="3" t="n">
        <v>0</v>
      </c>
      <c r="BE27" s="3" t="n">
        <v>105.0385631173108</v>
      </c>
      <c r="BF27" s="3" t="n">
        <v>44.2243811714935</v>
      </c>
      <c r="BG27" s="3" t="n">
        <v>64.53500224321461</v>
      </c>
      <c r="BH27" s="3" t="n">
        <v>102.0676518500052</v>
      </c>
      <c r="BI27" s="3" t="n">
        <v>104.7810202318518</v>
      </c>
      <c r="BJ27" s="3" t="n">
        <v>86.37914960347646</v>
      </c>
      <c r="BK27" s="3" t="n">
        <v>0.009767253455876906</v>
      </c>
      <c r="BL27" s="3" t="n">
        <v>0.01173586878541249</v>
      </c>
      <c r="BM27" s="3" t="n">
        <v>9.902603010464603</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0.7657322790445923</v>
      </c>
      <c r="I28" s="3" t="n">
        <v>0</v>
      </c>
      <c r="J28" s="3" t="n">
        <v>2.815791352947913</v>
      </c>
      <c r="K28" s="3" t="n">
        <v>3.309537711304097</v>
      </c>
      <c r="L28" s="3" t="n">
        <v>0</v>
      </c>
      <c r="M28" s="3" t="n">
        <v>1.318831630105417</v>
      </c>
      <c r="N28" s="3" t="n">
        <v>0</v>
      </c>
      <c r="O28" s="3" t="n">
        <v>0.4081540430050591</v>
      </c>
      <c r="P28" s="3" t="n">
        <v>0</v>
      </c>
      <c r="Q28" s="3" t="n">
        <v>2.17068369160525</v>
      </c>
      <c r="R28" s="3" t="n">
        <v>52.86776385540028</v>
      </c>
      <c r="S28" s="3" t="n">
        <v>0</v>
      </c>
      <c r="T28" s="3" t="n">
        <v>0</v>
      </c>
      <c r="U28" s="3" t="n">
        <v>0.8332894006099441</v>
      </c>
      <c r="V28" s="3" t="n">
        <v>1.848471059348309</v>
      </c>
      <c r="W28" s="3" t="n">
        <v>0</v>
      </c>
      <c r="X28" s="3" t="n">
        <v>1.291239251019976</v>
      </c>
      <c r="Y28" s="3" t="n">
        <v>0</v>
      </c>
      <c r="Z28" s="3" t="n">
        <v>0</v>
      </c>
      <c r="AA28" s="3" t="n">
        <v>0</v>
      </c>
      <c r="AB28" s="3" t="n">
        <v>0.9340116544527106</v>
      </c>
      <c r="AC28" s="3" t="n">
        <v>1.607436046223937</v>
      </c>
      <c r="AD28" s="3" t="n">
        <v>4.452619810570934</v>
      </c>
      <c r="AE28" s="3" t="n">
        <v>0</v>
      </c>
      <c r="AF28" s="3" t="n">
        <v>2.169384758831987</v>
      </c>
      <c r="AG28" s="3" t="n">
        <v>3013.205052909568</v>
      </c>
      <c r="AH28" s="3" t="n">
        <v>6879.149562684135</v>
      </c>
      <c r="AI28" s="3" t="n">
        <v>6668.618267968453</v>
      </c>
      <c r="AJ28" s="3" t="n">
        <v>8443.053105646914</v>
      </c>
      <c r="AK28" s="3" t="n">
        <v>8096.080857481187</v>
      </c>
      <c r="AL28" s="3" t="n">
        <v>10392.58014454859</v>
      </c>
      <c r="AM28" s="3" t="n">
        <v>9235.328007692477</v>
      </c>
      <c r="AN28" s="3" t="n">
        <v>11596.185216404</v>
      </c>
      <c r="AO28" s="3" t="n">
        <v>10741.40578559386</v>
      </c>
      <c r="AP28" s="3" t="n">
        <v>11402.91065381108</v>
      </c>
      <c r="AQ28" s="3" t="n">
        <v>12000.36762562257</v>
      </c>
      <c r="AR28" s="3" t="n">
        <v>12728.14436807955</v>
      </c>
      <c r="AS28" s="3" t="n">
        <v>14628.55265438665</v>
      </c>
      <c r="AT28" s="3" t="n">
        <v>14741.37034297428</v>
      </c>
      <c r="AU28" s="3" t="n">
        <v>15308.76050716771</v>
      </c>
      <c r="AV28" s="3" t="n">
        <v>18857.49003921574</v>
      </c>
      <c r="AW28" s="3" t="n">
        <v>17470.99335576395</v>
      </c>
      <c r="AX28" s="3" t="n">
        <v>22257.64913987311</v>
      </c>
      <c r="AY28" s="3" t="n">
        <v>22866.15888803438</v>
      </c>
      <c r="AZ28" s="3" t="n">
        <v>61179.38289751054</v>
      </c>
      <c r="BA28" s="3" t="n">
        <v>7603.078669771854</v>
      </c>
      <c r="BB28" s="3" t="n">
        <v>11291712.35472059</v>
      </c>
      <c r="BC28" s="3" t="n">
        <v>0</v>
      </c>
      <c r="BD28" s="3" t="n">
        <v>0</v>
      </c>
      <c r="BE28" s="3" t="n">
        <v>108.0911408837404</v>
      </c>
      <c r="BF28" s="3" t="n">
        <v>54.77714797027924</v>
      </c>
      <c r="BG28" s="3" t="n">
        <v>72.91318996175274</v>
      </c>
      <c r="BH28" s="3" t="n">
        <v>109.2873978841241</v>
      </c>
      <c r="BI28" s="3" t="n">
        <v>102.9319820855977</v>
      </c>
      <c r="BJ28" s="3" t="n">
        <v>93.23881415703431</v>
      </c>
      <c r="BK28" s="3" t="n">
        <v>0</v>
      </c>
      <c r="BL28" s="3" t="n">
        <v>0.006479740003984756</v>
      </c>
      <c r="BM28" s="3" t="n">
        <v>10.61122439522412</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0.7895708339344103</v>
      </c>
      <c r="I29" s="3" t="n">
        <v>0</v>
      </c>
      <c r="J29" s="3" t="n">
        <v>2.904817460352627</v>
      </c>
      <c r="K29" s="3" t="n">
        <v>3.520633167704103</v>
      </c>
      <c r="L29" s="3" t="n">
        <v>0</v>
      </c>
      <c r="M29" s="3" t="n">
        <v>1.317280205228957</v>
      </c>
      <c r="N29" s="3" t="n">
        <v>0</v>
      </c>
      <c r="O29" s="3" t="n">
        <v>0</v>
      </c>
      <c r="P29" s="3" t="n">
        <v>0</v>
      </c>
      <c r="Q29" s="3" t="n">
        <v>2.099257719057613</v>
      </c>
      <c r="R29" s="3" t="n">
        <v>51.8229425199202</v>
      </c>
      <c r="S29" s="3" t="n">
        <v>0</v>
      </c>
      <c r="T29" s="3" t="n">
        <v>0</v>
      </c>
      <c r="U29" s="3" t="n">
        <v>0.935561358100228</v>
      </c>
      <c r="V29" s="3" t="n">
        <v>1.710871222691541</v>
      </c>
      <c r="W29" s="3" t="n">
        <v>0</v>
      </c>
      <c r="X29" s="3" t="n">
        <v>1.042274527202517</v>
      </c>
      <c r="Y29" s="3" t="n">
        <v>0</v>
      </c>
      <c r="Z29" s="3" t="n">
        <v>0</v>
      </c>
      <c r="AA29" s="3" t="n">
        <v>0</v>
      </c>
      <c r="AB29" s="3" t="n">
        <v>0.8144315808067014</v>
      </c>
      <c r="AC29" s="3" t="n">
        <v>1.704200550433507</v>
      </c>
      <c r="AD29" s="3" t="n">
        <v>4.277513156697587</v>
      </c>
      <c r="AE29" s="3" t="n">
        <v>0</v>
      </c>
      <c r="AF29" s="3" t="n">
        <v>2.31640929641127</v>
      </c>
      <c r="AG29" s="3" t="n">
        <v>3313.434190969352</v>
      </c>
      <c r="AH29" s="3" t="n">
        <v>6929.982516974473</v>
      </c>
      <c r="AI29" s="3" t="n">
        <v>7304.809714024882</v>
      </c>
      <c r="AJ29" s="3" t="n">
        <v>7890.572794539916</v>
      </c>
      <c r="AK29" s="3" t="n">
        <v>7859.56206051252</v>
      </c>
      <c r="AL29" s="3" t="n">
        <v>9512.749952893859</v>
      </c>
      <c r="AM29" s="3" t="n">
        <v>9496.864923165875</v>
      </c>
      <c r="AN29" s="3" t="n">
        <v>11227.85943453731</v>
      </c>
      <c r="AO29" s="3" t="n">
        <v>10720.43174863693</v>
      </c>
      <c r="AP29" s="3" t="n">
        <v>11801.67108498413</v>
      </c>
      <c r="AQ29" s="3" t="n">
        <v>12394.07300544725</v>
      </c>
      <c r="AR29" s="3" t="n">
        <v>13611.178301795</v>
      </c>
      <c r="AS29" s="3" t="n">
        <v>13418.02378191787</v>
      </c>
      <c r="AT29" s="3" t="n">
        <v>16728.89264163266</v>
      </c>
      <c r="AU29" s="3" t="n">
        <v>16044.51191506685</v>
      </c>
      <c r="AV29" s="3" t="n">
        <v>19380.11875195036</v>
      </c>
      <c r="AW29" s="3" t="n">
        <v>18143.50394922859</v>
      </c>
      <c r="AX29" s="3" t="n">
        <v>24722.48029189248</v>
      </c>
      <c r="AY29" s="3" t="n">
        <v>24533.12869656366</v>
      </c>
      <c r="AZ29" s="3" t="n">
        <v>62673.30187376515</v>
      </c>
      <c r="BA29" s="3" t="n">
        <v>8244.707520321681</v>
      </c>
      <c r="BB29" s="3" t="n">
        <v>9867798.8679602</v>
      </c>
      <c r="BC29" s="3" t="n">
        <v>0</v>
      </c>
      <c r="BD29" s="3" t="n">
        <v>0</v>
      </c>
      <c r="BE29" s="3" t="n">
        <v>110.9643664837208</v>
      </c>
      <c r="BF29" s="3" t="n">
        <v>54.3189376673491</v>
      </c>
      <c r="BG29" s="3" t="n">
        <v>76.43830768846342</v>
      </c>
      <c r="BH29" s="3" t="n">
        <v>96.1333616648879</v>
      </c>
      <c r="BI29" s="3" t="n">
        <v>113.3357503618084</v>
      </c>
      <c r="BJ29" s="3" t="n">
        <v>91.97871497534072</v>
      </c>
      <c r="BK29" s="3" t="n">
        <v>0</v>
      </c>
      <c r="BL29" s="3" t="n">
        <v>0</v>
      </c>
      <c r="BM29" s="3" t="n">
        <v>4.701960475736303</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0.724148470350694</v>
      </c>
      <c r="I30" s="3" t="n">
        <v>0</v>
      </c>
      <c r="J30" s="3" t="n">
        <v>2.686897908057465</v>
      </c>
      <c r="K30" s="3" t="n">
        <v>3.713454849571226</v>
      </c>
      <c r="L30" s="3" t="n">
        <v>0</v>
      </c>
      <c r="M30" s="3" t="n">
        <v>1.381527057119826</v>
      </c>
      <c r="N30" s="3" t="n">
        <v>0</v>
      </c>
      <c r="O30" s="3" t="n">
        <v>0</v>
      </c>
      <c r="P30" s="3" t="n">
        <v>0</v>
      </c>
      <c r="Q30" s="3" t="n">
        <v>2.149403859994824</v>
      </c>
      <c r="R30" s="3" t="n">
        <v>50.14478053215102</v>
      </c>
      <c r="S30" s="3" t="n">
        <v>0</v>
      </c>
      <c r="T30" s="3" t="n">
        <v>0</v>
      </c>
      <c r="U30" s="3" t="n">
        <v>0.9455135355067555</v>
      </c>
      <c r="V30" s="3" t="n">
        <v>2.126590860336787</v>
      </c>
      <c r="W30" s="3" t="n">
        <v>0</v>
      </c>
      <c r="X30" s="3" t="n">
        <v>0.09023873716412217</v>
      </c>
      <c r="Y30" s="3" t="n">
        <v>0</v>
      </c>
      <c r="Z30" s="3" t="n">
        <v>0</v>
      </c>
      <c r="AA30" s="3" t="n">
        <v>0</v>
      </c>
      <c r="AB30" s="3" t="n">
        <v>0.7277733781768236</v>
      </c>
      <c r="AC30" s="3" t="n">
        <v>1.871027050688038</v>
      </c>
      <c r="AD30" s="3" t="n">
        <v>4.020071842408863</v>
      </c>
      <c r="AE30" s="3" t="n">
        <v>0</v>
      </c>
      <c r="AF30" s="3" t="n">
        <v>2.118504483427194</v>
      </c>
      <c r="AG30" s="3" t="n">
        <v>3235.179471991237</v>
      </c>
      <c r="AH30" s="3" t="n">
        <v>7585.346798396148</v>
      </c>
      <c r="AI30" s="3" t="n">
        <v>7228.908416353103</v>
      </c>
      <c r="AJ30" s="3" t="n">
        <v>8481.838267015375</v>
      </c>
      <c r="AK30" s="3" t="n">
        <v>9074.010623821589</v>
      </c>
      <c r="AL30" s="3" t="n">
        <v>10345.97048569437</v>
      </c>
      <c r="AM30" s="3" t="n">
        <v>10145.80760007417</v>
      </c>
      <c r="AN30" s="3" t="n">
        <v>11160.51640138992</v>
      </c>
      <c r="AO30" s="3" t="n">
        <v>10365.46600071054</v>
      </c>
      <c r="AP30" s="3" t="n">
        <v>12043.46755295539</v>
      </c>
      <c r="AQ30" s="3" t="n">
        <v>13057.7674330368</v>
      </c>
      <c r="AR30" s="3" t="n">
        <v>14126.67895145262</v>
      </c>
      <c r="AS30" s="3" t="n">
        <v>12950.7601565546</v>
      </c>
      <c r="AT30" s="3" t="n">
        <v>16042.34041391772</v>
      </c>
      <c r="AU30" s="3" t="n">
        <v>16128.48487000758</v>
      </c>
      <c r="AV30" s="3" t="n">
        <v>18572.48063557599</v>
      </c>
      <c r="AW30" s="3" t="n">
        <v>17487.86671631004</v>
      </c>
      <c r="AX30" s="3" t="n">
        <v>22639.5759758905</v>
      </c>
      <c r="AY30" s="3" t="n">
        <v>22406.46185507933</v>
      </c>
      <c r="AZ30" s="3" t="n">
        <v>64558.25468284312</v>
      </c>
      <c r="BA30" s="3" t="n">
        <v>10428.08358267519</v>
      </c>
      <c r="BB30" s="3" t="n">
        <v>10807106.68925031</v>
      </c>
      <c r="BC30" s="3" t="n">
        <v>0</v>
      </c>
      <c r="BD30" s="3" t="n">
        <v>0</v>
      </c>
      <c r="BE30" s="3" t="n">
        <v>106.4201014143518</v>
      </c>
      <c r="BF30" s="3" t="n">
        <v>58.4453576056946</v>
      </c>
      <c r="BG30" s="3" t="n">
        <v>77.77490754440724</v>
      </c>
      <c r="BH30" s="3" t="n">
        <v>105.1010298204282</v>
      </c>
      <c r="BI30" s="3" t="n">
        <v>109.0295298717768</v>
      </c>
      <c r="BJ30" s="3" t="n">
        <v>86.57075740892883</v>
      </c>
      <c r="BK30" s="3" t="n">
        <v>0</v>
      </c>
      <c r="BL30" s="3" t="n">
        <v>0</v>
      </c>
      <c r="BM30" s="3" t="n">
        <v>0.6447202418866023</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0.7428163239385113</v>
      </c>
      <c r="I31" s="3" t="n">
        <v>0</v>
      </c>
      <c r="J31" s="3" t="n">
        <v>2.83132099516465</v>
      </c>
      <c r="K31" s="3" t="n">
        <v>3.217270951000853</v>
      </c>
      <c r="L31" s="3" t="n">
        <v>0</v>
      </c>
      <c r="M31" s="3" t="n">
        <v>1.536032825736565</v>
      </c>
      <c r="N31" s="3" t="n">
        <v>0</v>
      </c>
      <c r="O31" s="3" t="n">
        <v>0</v>
      </c>
      <c r="P31" s="3" t="n">
        <v>0</v>
      </c>
      <c r="Q31" s="3" t="n">
        <v>2.201837566254399</v>
      </c>
      <c r="R31" s="3" t="n">
        <v>45.49444209026692</v>
      </c>
      <c r="S31" s="3" t="n">
        <v>0</v>
      </c>
      <c r="T31" s="3" t="n">
        <v>0</v>
      </c>
      <c r="U31" s="3" t="n">
        <v>1.174193812168266</v>
      </c>
      <c r="V31" s="3" t="n">
        <v>1.959083777828956</v>
      </c>
      <c r="W31" s="3" t="n">
        <v>0</v>
      </c>
      <c r="X31" s="3" t="n">
        <v>0</v>
      </c>
      <c r="Y31" s="3" t="n">
        <v>0</v>
      </c>
      <c r="Z31" s="3" t="n">
        <v>0</v>
      </c>
      <c r="AA31" s="3" t="n">
        <v>0</v>
      </c>
      <c r="AB31" s="3" t="n">
        <v>0.6206795448121385</v>
      </c>
      <c r="AC31" s="3" t="n">
        <v>2.120962583539391</v>
      </c>
      <c r="AD31" s="3" t="n">
        <v>3.758482662295887</v>
      </c>
      <c r="AE31" s="3" t="n">
        <v>0</v>
      </c>
      <c r="AF31" s="3" t="n">
        <v>2.186631254514301</v>
      </c>
      <c r="AG31" s="3" t="n">
        <v>2959.636871510101</v>
      </c>
      <c r="AH31" s="3" t="n">
        <v>6924.029322468986</v>
      </c>
      <c r="AI31" s="3" t="n">
        <v>7019.286558989325</v>
      </c>
      <c r="AJ31" s="3" t="n">
        <v>8269.913742294015</v>
      </c>
      <c r="AK31" s="3" t="n">
        <v>8463.420291468334</v>
      </c>
      <c r="AL31" s="3" t="n">
        <v>8990.018930963239</v>
      </c>
      <c r="AM31" s="3" t="n">
        <v>9189.639462559739</v>
      </c>
      <c r="AN31" s="3" t="n">
        <v>11210.99914416686</v>
      </c>
      <c r="AO31" s="3" t="n">
        <v>11509.7073170707</v>
      </c>
      <c r="AP31" s="3" t="n">
        <v>11206.68202455715</v>
      </c>
      <c r="AQ31" s="3" t="n">
        <v>12921.99080005712</v>
      </c>
      <c r="AR31" s="3" t="n">
        <v>12848.97406286754</v>
      </c>
      <c r="AS31" s="3" t="n">
        <v>13268.5015116914</v>
      </c>
      <c r="AT31" s="3" t="n">
        <v>14593.89048272048</v>
      </c>
      <c r="AU31" s="3" t="n">
        <v>16357.13261192814</v>
      </c>
      <c r="AV31" s="3" t="n">
        <v>18011.56932188421</v>
      </c>
      <c r="AW31" s="3" t="n">
        <v>17109.38906664851</v>
      </c>
      <c r="AX31" s="3" t="n">
        <v>23962.20185974278</v>
      </c>
      <c r="AY31" s="3" t="n">
        <v>22596.6093627618</v>
      </c>
      <c r="AZ31" s="3" t="n">
        <v>62924.87189891136</v>
      </c>
      <c r="BA31" s="3" t="n">
        <v>11340.27944085063</v>
      </c>
      <c r="BB31" s="3" t="n">
        <v>9811215.710097795</v>
      </c>
      <c r="BC31" s="3" t="n">
        <v>0</v>
      </c>
      <c r="BD31" s="3" t="n">
        <v>0</v>
      </c>
      <c r="BE31" s="3" t="n">
        <v>113.0988849585036</v>
      </c>
      <c r="BF31" s="3" t="n">
        <v>60.60996393332604</v>
      </c>
      <c r="BG31" s="3" t="n">
        <v>78.83938897991133</v>
      </c>
      <c r="BH31" s="3" t="n">
        <v>97.80327695513344</v>
      </c>
      <c r="BI31" s="3" t="n">
        <v>98.59969683543795</v>
      </c>
      <c r="BJ31" s="3" t="n">
        <v>95.56792045223054</v>
      </c>
      <c r="BK31" s="3" t="n">
        <v>0</v>
      </c>
      <c r="BL31" s="3" t="n">
        <v>0</v>
      </c>
      <c r="BM31" s="3" t="n">
        <v>0.1646549320909727</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0.6854601993022966</v>
      </c>
      <c r="I32" s="3" t="n">
        <v>0</v>
      </c>
      <c r="J32" s="3" t="n">
        <v>2.782225745574843</v>
      </c>
      <c r="K32" s="3" t="n">
        <v>2.467488083195275</v>
      </c>
      <c r="L32" s="3" t="n">
        <v>0</v>
      </c>
      <c r="M32" s="3" t="n">
        <v>1.685208108020052</v>
      </c>
      <c r="N32" s="3" t="n">
        <v>0</v>
      </c>
      <c r="O32" s="3" t="n">
        <v>0</v>
      </c>
      <c r="P32" s="3" t="n">
        <v>0</v>
      </c>
      <c r="Q32" s="3" t="n">
        <v>2.233457537859086</v>
      </c>
      <c r="R32" s="3" t="n">
        <v>49.3235419669798</v>
      </c>
      <c r="S32" s="3" t="n">
        <v>0</v>
      </c>
      <c r="T32" s="3" t="n">
        <v>0</v>
      </c>
      <c r="U32" s="3" t="n">
        <v>1.198977719392209</v>
      </c>
      <c r="V32" s="3" t="n">
        <v>1.675178938375683</v>
      </c>
      <c r="W32" s="3" t="n">
        <v>0</v>
      </c>
      <c r="X32" s="3" t="n">
        <v>0</v>
      </c>
      <c r="Y32" s="3" t="n">
        <v>0</v>
      </c>
      <c r="Z32" s="3" t="n">
        <v>0</v>
      </c>
      <c r="AA32" s="3" t="n">
        <v>0</v>
      </c>
      <c r="AB32" s="3" t="n">
        <v>0.3686818791296761</v>
      </c>
      <c r="AC32" s="3" t="n">
        <v>2.097053536241082</v>
      </c>
      <c r="AD32" s="3" t="n">
        <v>3.61598032032364</v>
      </c>
      <c r="AE32" s="3" t="n">
        <v>0</v>
      </c>
      <c r="AF32" s="3" t="n">
        <v>2.472224942190044</v>
      </c>
      <c r="AG32" s="3" t="n">
        <v>3345.203631162811</v>
      </c>
      <c r="AH32" s="3" t="n">
        <v>7582.945591900666</v>
      </c>
      <c r="AI32" s="3" t="n">
        <v>6991.856112647992</v>
      </c>
      <c r="AJ32" s="3" t="n">
        <v>9075.740983242747</v>
      </c>
      <c r="AK32" s="3" t="n">
        <v>8153.310982914137</v>
      </c>
      <c r="AL32" s="3" t="n">
        <v>9690.722537839989</v>
      </c>
      <c r="AM32" s="3" t="n">
        <v>9493.847049384516</v>
      </c>
      <c r="AN32" s="3" t="n">
        <v>11588.88220296275</v>
      </c>
      <c r="AO32" s="3" t="n">
        <v>10979.95800593571</v>
      </c>
      <c r="AP32" s="3" t="n">
        <v>11577.56033645734</v>
      </c>
      <c r="AQ32" s="3" t="n">
        <v>12230.43417541896</v>
      </c>
      <c r="AR32" s="3" t="n">
        <v>13816.61795051937</v>
      </c>
      <c r="AS32" s="3" t="n">
        <v>13827.84064075647</v>
      </c>
      <c r="AT32" s="3" t="n">
        <v>15112.12680192632</v>
      </c>
      <c r="AU32" s="3" t="n">
        <v>16118.40979198297</v>
      </c>
      <c r="AV32" s="3" t="n">
        <v>17873.12822303431</v>
      </c>
      <c r="AW32" s="3" t="n">
        <v>17806.14928011487</v>
      </c>
      <c r="AX32" s="3" t="n">
        <v>24137.65590644816</v>
      </c>
      <c r="AY32" s="3" t="n">
        <v>22717.82810477164</v>
      </c>
      <c r="AZ32" s="3" t="n">
        <v>63681.85282413418</v>
      </c>
      <c r="BA32" s="3" t="n">
        <v>12703.36024065538</v>
      </c>
      <c r="BB32" s="3" t="n">
        <v>10836167.46523402</v>
      </c>
      <c r="BC32" s="3" t="n">
        <v>0</v>
      </c>
      <c r="BD32" s="3" t="n">
        <v>0</v>
      </c>
      <c r="BE32" s="3" t="n">
        <v>111.2148579341695</v>
      </c>
      <c r="BF32" s="3" t="n">
        <v>57.75265683682854</v>
      </c>
      <c r="BG32" s="3" t="n">
        <v>79.99013823547298</v>
      </c>
      <c r="BH32" s="3" t="n">
        <v>99.49116602470286</v>
      </c>
      <c r="BI32" s="3" t="n">
        <v>104.9257316542461</v>
      </c>
      <c r="BJ32" s="3" t="n">
        <v>98.43459708208763</v>
      </c>
      <c r="BK32" s="3" t="n">
        <v>0</v>
      </c>
      <c r="BL32" s="3" t="n">
        <v>0</v>
      </c>
      <c r="BM32" s="3" t="n">
        <v>0.03085314422456015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0.6413352766935342</v>
      </c>
      <c r="I33" s="3" t="n">
        <v>0</v>
      </c>
      <c r="J33" s="3" t="n">
        <v>2.907442187121051</v>
      </c>
      <c r="K33" s="3" t="n">
        <v>2.398799463715378</v>
      </c>
      <c r="L33" s="3" t="n">
        <v>0</v>
      </c>
      <c r="M33" s="3" t="n">
        <v>1.567759941164959</v>
      </c>
      <c r="N33" s="3" t="n">
        <v>0</v>
      </c>
      <c r="O33" s="3" t="n">
        <v>0</v>
      </c>
      <c r="P33" s="3" t="n">
        <v>0</v>
      </c>
      <c r="Q33" s="3" t="n">
        <v>2.171701717837072</v>
      </c>
      <c r="R33" s="3" t="n">
        <v>43.23403840864649</v>
      </c>
      <c r="S33" s="3" t="n">
        <v>0</v>
      </c>
      <c r="T33" s="3" t="n">
        <v>0</v>
      </c>
      <c r="U33" s="3" t="n">
        <v>1.510176212244082</v>
      </c>
      <c r="V33" s="3" t="n">
        <v>2.062040646173116</v>
      </c>
      <c r="W33" s="3" t="n">
        <v>0</v>
      </c>
      <c r="X33" s="3" t="n">
        <v>0</v>
      </c>
      <c r="Y33" s="3" t="n">
        <v>0</v>
      </c>
      <c r="Z33" s="3" t="n">
        <v>0</v>
      </c>
      <c r="AA33" s="3" t="n">
        <v>0</v>
      </c>
      <c r="AB33" s="3" t="n">
        <v>0.2734037000294436</v>
      </c>
      <c r="AC33" s="3" t="n">
        <v>2.218583710681239</v>
      </c>
      <c r="AD33" s="3" t="n">
        <v>3.33337777160185</v>
      </c>
      <c r="AE33" s="3" t="n">
        <v>0</v>
      </c>
      <c r="AF33" s="3" t="n">
        <v>2.286124381440388</v>
      </c>
      <c r="AG33" s="3" t="n">
        <v>3233.701542059845</v>
      </c>
      <c r="AH33" s="3" t="n">
        <v>7535.128164593172</v>
      </c>
      <c r="AI33" s="3" t="n">
        <v>7574.221806137539</v>
      </c>
      <c r="AJ33" s="3" t="n">
        <v>8845.454096824624</v>
      </c>
      <c r="AK33" s="3" t="n">
        <v>8571.40908595494</v>
      </c>
      <c r="AL33" s="3" t="n">
        <v>9418.305847617621</v>
      </c>
      <c r="AM33" s="3" t="n">
        <v>9739.244519393587</v>
      </c>
      <c r="AN33" s="3" t="n">
        <v>11421.86041682789</v>
      </c>
      <c r="AO33" s="3" t="n">
        <v>10190.69949758511</v>
      </c>
      <c r="AP33" s="3" t="n">
        <v>12979.69629629699</v>
      </c>
      <c r="AQ33" s="3" t="n">
        <v>12672.70606252681</v>
      </c>
      <c r="AR33" s="3" t="n">
        <v>13285.55115531203</v>
      </c>
      <c r="AS33" s="3" t="n">
        <v>12670.43574327254</v>
      </c>
      <c r="AT33" s="3" t="n">
        <v>16706.31593637033</v>
      </c>
      <c r="AU33" s="3" t="n">
        <v>16266.13663289546</v>
      </c>
      <c r="AV33" s="3" t="n">
        <v>18957.09070548366</v>
      </c>
      <c r="AW33" s="3" t="n">
        <v>17600.63655925714</v>
      </c>
      <c r="AX33" s="3" t="n">
        <v>24424.97631927133</v>
      </c>
      <c r="AY33" s="3" t="n">
        <v>23221.87419640068</v>
      </c>
      <c r="AZ33" s="3" t="n">
        <v>68040.98435468883</v>
      </c>
      <c r="BA33" s="3" t="n">
        <v>14517.08605908291</v>
      </c>
      <c r="BB33" s="3" t="n">
        <v>10838842.36050261</v>
      </c>
      <c r="BC33" s="3" t="n">
        <v>0</v>
      </c>
      <c r="BD33" s="3" t="n">
        <v>0</v>
      </c>
      <c r="BE33" s="3" t="n">
        <v>100.9543141951192</v>
      </c>
      <c r="BF33" s="3" t="n">
        <v>54.062746934491</v>
      </c>
      <c r="BG33" s="3" t="n">
        <v>84.21425912914187</v>
      </c>
      <c r="BH33" s="3" t="n">
        <v>107.6563045504283</v>
      </c>
      <c r="BI33" s="3" t="n">
        <v>104.7129240029337</v>
      </c>
      <c r="BJ33" s="3" t="n">
        <v>86.37252384722794</v>
      </c>
      <c r="BK33" s="3" t="n">
        <v>0</v>
      </c>
      <c r="BL33" s="3" t="n">
        <v>0</v>
      </c>
      <c r="BM33" s="3" t="n">
        <v>0.01806691306234052</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0.5859557557588656</v>
      </c>
      <c r="I34" s="3" t="n">
        <v>0</v>
      </c>
      <c r="J34" s="3" t="n">
        <v>2.524649508132838</v>
      </c>
      <c r="K34" s="3" t="n">
        <v>1.819554373597082</v>
      </c>
      <c r="L34" s="3" t="n">
        <v>0</v>
      </c>
      <c r="M34" s="3" t="n">
        <v>1.383126338415268</v>
      </c>
      <c r="N34" s="3" t="n">
        <v>0</v>
      </c>
      <c r="O34" s="3" t="n">
        <v>0</v>
      </c>
      <c r="P34" s="3" t="n">
        <v>0</v>
      </c>
      <c r="Q34" s="3" t="n">
        <v>2.261585656781844</v>
      </c>
      <c r="R34" s="3" t="n">
        <v>48.04453908416791</v>
      </c>
      <c r="S34" s="3" t="n">
        <v>0</v>
      </c>
      <c r="T34" s="3" t="n">
        <v>0</v>
      </c>
      <c r="U34" s="3" t="n">
        <v>1.210491591825971</v>
      </c>
      <c r="V34" s="3" t="n">
        <v>2.061509664914129</v>
      </c>
      <c r="W34" s="3" t="n">
        <v>0</v>
      </c>
      <c r="X34" s="3" t="n">
        <v>0</v>
      </c>
      <c r="Y34" s="3" t="n">
        <v>0</v>
      </c>
      <c r="Z34" s="3" t="n">
        <v>0</v>
      </c>
      <c r="AA34" s="3" t="n">
        <v>0</v>
      </c>
      <c r="AB34" s="3" t="n">
        <v>0.1842575051782431</v>
      </c>
      <c r="AC34" s="3" t="n">
        <v>2.237848953681964</v>
      </c>
      <c r="AD34" s="3" t="n">
        <v>2.925487738346656</v>
      </c>
      <c r="AE34" s="3" t="n">
        <v>0</v>
      </c>
      <c r="AF34" s="3" t="n">
        <v>2.163074390015905</v>
      </c>
      <c r="AG34" s="3" t="n">
        <v>3271.591875854449</v>
      </c>
      <c r="AH34" s="3" t="n">
        <v>7530.072818813919</v>
      </c>
      <c r="AI34" s="3" t="n">
        <v>6909.308631665614</v>
      </c>
      <c r="AJ34" s="3" t="n">
        <v>8815.462038343161</v>
      </c>
      <c r="AK34" s="3" t="n">
        <v>7926.976041367942</v>
      </c>
      <c r="AL34" s="3" t="n">
        <v>9367.666873932958</v>
      </c>
      <c r="AM34" s="3" t="n">
        <v>10025.04811630674</v>
      </c>
      <c r="AN34" s="3" t="n">
        <v>10953.95915617881</v>
      </c>
      <c r="AO34" s="3" t="n">
        <v>10649.3594171244</v>
      </c>
      <c r="AP34" s="3" t="n">
        <v>12419.3511274213</v>
      </c>
      <c r="AQ34" s="3" t="n">
        <v>12812.77316872329</v>
      </c>
      <c r="AR34" s="3" t="n">
        <v>14243.55376077919</v>
      </c>
      <c r="AS34" s="3" t="n">
        <v>14244.13929107261</v>
      </c>
      <c r="AT34" s="3" t="n">
        <v>16323.34814864534</v>
      </c>
      <c r="AU34" s="3" t="n">
        <v>16699.26455663668</v>
      </c>
      <c r="AV34" s="3" t="n">
        <v>17722.4259457993</v>
      </c>
      <c r="AW34" s="3" t="n">
        <v>17740.19525295445</v>
      </c>
      <c r="AX34" s="3" t="n">
        <v>21537.44760768932</v>
      </c>
      <c r="AY34" s="3" t="n">
        <v>21883.67739240314</v>
      </c>
      <c r="AZ34" s="3" t="n">
        <v>63765.63366002738</v>
      </c>
      <c r="BA34" s="3" t="n">
        <v>15148.76500025217</v>
      </c>
      <c r="BB34" s="3" t="n">
        <v>10877871.98273869</v>
      </c>
      <c r="BC34" s="3" t="n">
        <v>0</v>
      </c>
      <c r="BD34" s="3" t="n">
        <v>0</v>
      </c>
      <c r="BE34" s="3" t="n">
        <v>110.6253173126798</v>
      </c>
      <c r="BF34" s="3" t="n">
        <v>55.78765682551104</v>
      </c>
      <c r="BG34" s="3" t="n">
        <v>85.66184864685931</v>
      </c>
      <c r="BH34" s="3" t="n">
        <v>106.3611759702172</v>
      </c>
      <c r="BI34" s="3" t="n">
        <v>112.0121313092442</v>
      </c>
      <c r="BJ34" s="3" t="n">
        <v>99.59187807853687</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0.5357704071455348</v>
      </c>
      <c r="I35" s="3" t="n">
        <v>0</v>
      </c>
      <c r="J35" s="3" t="n">
        <v>2.653628305374431</v>
      </c>
      <c r="K35" s="3" t="n">
        <v>1.270298564763905</v>
      </c>
      <c r="L35" s="3" t="n">
        <v>0</v>
      </c>
      <c r="M35" s="3" t="n">
        <v>1.482279153565742</v>
      </c>
      <c r="N35" s="3" t="n">
        <v>0</v>
      </c>
      <c r="O35" s="3" t="n">
        <v>0</v>
      </c>
      <c r="P35" s="3" t="n">
        <v>0</v>
      </c>
      <c r="Q35" s="3" t="n">
        <v>2.244509907504375</v>
      </c>
      <c r="R35" s="3" t="n">
        <v>45.38613669088227</v>
      </c>
      <c r="S35" s="3" t="n">
        <v>0</v>
      </c>
      <c r="T35" s="3" t="n">
        <v>0</v>
      </c>
      <c r="U35" s="3" t="n">
        <v>1.475067940883683</v>
      </c>
      <c r="V35" s="3" t="n">
        <v>2.002567798816307</v>
      </c>
      <c r="W35" s="3" t="n">
        <v>0</v>
      </c>
      <c r="X35" s="3" t="n">
        <v>0</v>
      </c>
      <c r="Y35" s="3" t="n">
        <v>0</v>
      </c>
      <c r="Z35" s="3" t="n">
        <v>0</v>
      </c>
      <c r="AA35" s="3" t="n">
        <v>0</v>
      </c>
      <c r="AB35" s="3" t="n">
        <v>0.147702124356621</v>
      </c>
      <c r="AC35" s="3" t="n">
        <v>2.406791301560946</v>
      </c>
      <c r="AD35" s="3" t="n">
        <v>2.470516337137194</v>
      </c>
      <c r="AE35" s="3" t="n">
        <v>0</v>
      </c>
      <c r="AF35" s="3" t="n">
        <v>1.980328750598723</v>
      </c>
      <c r="AG35" s="3" t="n">
        <v>3169.97964894173</v>
      </c>
      <c r="AH35" s="3" t="n">
        <v>6629.809653308901</v>
      </c>
      <c r="AI35" s="3" t="n">
        <v>6733.687517160318</v>
      </c>
      <c r="AJ35" s="3" t="n">
        <v>9082.738911860317</v>
      </c>
      <c r="AK35" s="3" t="n">
        <v>8780.489272624431</v>
      </c>
      <c r="AL35" s="3" t="n">
        <v>10105.73544657059</v>
      </c>
      <c r="AM35" s="3" t="n">
        <v>10081.28589602717</v>
      </c>
      <c r="AN35" s="3" t="n">
        <v>10710.36441420472</v>
      </c>
      <c r="AO35" s="3" t="n">
        <v>10817.1492715857</v>
      </c>
      <c r="AP35" s="3" t="n">
        <v>12964.09903797559</v>
      </c>
      <c r="AQ35" s="3" t="n">
        <v>12225.09651267126</v>
      </c>
      <c r="AR35" s="3" t="n">
        <v>14348.60845942848</v>
      </c>
      <c r="AS35" s="3" t="n">
        <v>12666.83573773248</v>
      </c>
      <c r="AT35" s="3" t="n">
        <v>15687.38278552048</v>
      </c>
      <c r="AU35" s="3" t="n">
        <v>15875.34716418103</v>
      </c>
      <c r="AV35" s="3" t="n">
        <v>17241.78839739268</v>
      </c>
      <c r="AW35" s="3" t="n">
        <v>18090.23638550148</v>
      </c>
      <c r="AX35" s="3" t="n">
        <v>23956.92031497683</v>
      </c>
      <c r="AY35" s="3" t="n">
        <v>22715.83771554882</v>
      </c>
      <c r="AZ35" s="3" t="n">
        <v>61570.62837255235</v>
      </c>
      <c r="BA35" s="3" t="n">
        <v>21569.56983444604</v>
      </c>
      <c r="BB35" s="3" t="n">
        <v>11204486.8522335</v>
      </c>
      <c r="BC35" s="3" t="n">
        <v>0</v>
      </c>
      <c r="BD35" s="3" t="n">
        <v>0</v>
      </c>
      <c r="BE35" s="3" t="n">
        <v>108.6832845183948</v>
      </c>
      <c r="BF35" s="3" t="n">
        <v>50.43787732183119</v>
      </c>
      <c r="BG35" s="3" t="n">
        <v>96.14004190331137</v>
      </c>
      <c r="BH35" s="3" t="n">
        <v>99.39391363918941</v>
      </c>
      <c r="BI35" s="3" t="n">
        <v>97.85833461715345</v>
      </c>
      <c r="BJ35" s="3" t="n">
        <v>93.49512359790978</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0.6281572204998236</v>
      </c>
      <c r="I36" s="3" t="n">
        <v>0</v>
      </c>
      <c r="J36" s="3" t="n">
        <v>2.74358369986596</v>
      </c>
      <c r="K36" s="3" t="n">
        <v>2.514372630107833</v>
      </c>
      <c r="L36" s="3" t="n">
        <v>0</v>
      </c>
      <c r="M36" s="3" t="n">
        <v>1.313504703246164</v>
      </c>
      <c r="N36" s="3" t="n">
        <v>0</v>
      </c>
      <c r="O36" s="3" t="n">
        <v>0</v>
      </c>
      <c r="P36" s="3" t="n">
        <v>0</v>
      </c>
      <c r="Q36" s="3" t="n">
        <v>2.249868302706854</v>
      </c>
      <c r="R36" s="3" t="n">
        <v>49.56233916146615</v>
      </c>
      <c r="S36" s="3" t="n">
        <v>0</v>
      </c>
      <c r="T36" s="3" t="n">
        <v>0</v>
      </c>
      <c r="U36" s="3" t="n">
        <v>1.033932925142766</v>
      </c>
      <c r="V36" s="3" t="n">
        <v>2.000694497931005</v>
      </c>
      <c r="W36" s="3" t="n">
        <v>0</v>
      </c>
      <c r="X36" s="3" t="n">
        <v>0</v>
      </c>
      <c r="Y36" s="3" t="n">
        <v>0</v>
      </c>
      <c r="Z36" s="3" t="n">
        <v>0</v>
      </c>
      <c r="AA36" s="3" t="n">
        <v>0</v>
      </c>
      <c r="AB36" s="3" t="n">
        <v>0.4881782976760939</v>
      </c>
      <c r="AC36" s="3" t="n">
        <v>1.731559508413489</v>
      </c>
      <c r="AD36" s="3" t="n">
        <v>3.508057563506498</v>
      </c>
      <c r="AE36" s="3" t="n">
        <v>0</v>
      </c>
      <c r="AF36" s="3" t="n">
        <v>2.038801443967827</v>
      </c>
      <c r="AG36" s="3" t="n">
        <v>3226.79290414035</v>
      </c>
      <c r="AH36" s="3" t="n">
        <v>6624.034143210628</v>
      </c>
      <c r="AI36" s="3" t="n">
        <v>7324.007950670332</v>
      </c>
      <c r="AJ36" s="3" t="n">
        <v>8591.808239691261</v>
      </c>
      <c r="AK36" s="3" t="n">
        <v>8302.638931423055</v>
      </c>
      <c r="AL36" s="3" t="n">
        <v>9296.07423789005</v>
      </c>
      <c r="AM36" s="3" t="n">
        <v>9492.060263408222</v>
      </c>
      <c r="AN36" s="3" t="n">
        <v>10259.94360030313</v>
      </c>
      <c r="AO36" s="3" t="n">
        <v>10574.96948092094</v>
      </c>
      <c r="AP36" s="3" t="n">
        <v>12246.97254143513</v>
      </c>
      <c r="AQ36" s="3" t="n">
        <v>11868.88070892114</v>
      </c>
      <c r="AR36" s="3" t="n">
        <v>14009.14082673453</v>
      </c>
      <c r="AS36" s="3" t="n">
        <v>13701.21567916623</v>
      </c>
      <c r="AT36" s="3" t="n">
        <v>16794.01821821145</v>
      </c>
      <c r="AU36" s="3" t="n">
        <v>14840.26174821258</v>
      </c>
      <c r="AV36" s="3" t="n">
        <v>19139.49124019827</v>
      </c>
      <c r="AW36" s="3" t="n">
        <v>16977.89396305794</v>
      </c>
      <c r="AX36" s="3" t="n">
        <v>23782.61035590291</v>
      </c>
      <c r="AY36" s="3" t="n">
        <v>24555.87373801461</v>
      </c>
      <c r="AZ36" s="3" t="n">
        <v>61630.27330230859</v>
      </c>
      <c r="BA36" s="3" t="n">
        <v>7928.080980427386</v>
      </c>
      <c r="BB36" s="3" t="n">
        <v>99119795.00318915</v>
      </c>
      <c r="BC36" s="3" t="n">
        <v>0</v>
      </c>
      <c r="BD36" s="3" t="n">
        <v>0</v>
      </c>
      <c r="BE36" s="3" t="n">
        <v>0</v>
      </c>
      <c r="BF36" s="3" t="n">
        <v>0</v>
      </c>
      <c r="BG36" s="3" t="n">
        <v>0</v>
      </c>
      <c r="BH36" s="3" t="n">
        <v>0</v>
      </c>
      <c r="BI36" s="3" t="n">
        <v>0</v>
      </c>
      <c r="BJ36" s="3" t="n">
        <v>0</v>
      </c>
      <c r="BK36" s="3" t="n">
        <v>0.1699182167841621</v>
      </c>
      <c r="BL36" s="3" t="n">
        <v>2.978981338800941</v>
      </c>
      <c r="BM36" s="3" t="n">
        <v>39.51820607376286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1.957471038922421</v>
      </c>
      <c r="I37" s="3" t="n">
        <v>0</v>
      </c>
      <c r="J37" s="3" t="n">
        <v>5.244856436153234</v>
      </c>
      <c r="K37" s="3" t="n">
        <v>7.988578745035845</v>
      </c>
      <c r="L37" s="3" t="n">
        <v>0</v>
      </c>
      <c r="M37" s="3" t="n">
        <v>2.85051534729077</v>
      </c>
      <c r="N37" s="3" t="n">
        <v>0</v>
      </c>
      <c r="O37" s="3" t="n">
        <v>3.678179042481929</v>
      </c>
      <c r="P37" s="3" t="n">
        <v>0</v>
      </c>
      <c r="Q37" s="3" t="n">
        <v>4.484599741305569</v>
      </c>
      <c r="R37" s="3" t="n">
        <v>69.14058347255582</v>
      </c>
      <c r="S37" s="3" t="n">
        <v>0</v>
      </c>
      <c r="T37" s="3" t="n">
        <v>0</v>
      </c>
      <c r="U37" s="3" t="n">
        <v>3.831678422282673</v>
      </c>
      <c r="V37" s="3" t="n">
        <v>5.58446141822338</v>
      </c>
      <c r="W37" s="3" t="n">
        <v>0</v>
      </c>
      <c r="X37" s="3" t="n">
        <v>3.829968876932207</v>
      </c>
      <c r="Y37" s="3" t="n">
        <v>0</v>
      </c>
      <c r="Z37" s="3" t="n">
        <v>0</v>
      </c>
      <c r="AA37" s="3" t="n">
        <v>0</v>
      </c>
      <c r="AB37" s="3" t="n">
        <v>3.021103084461062</v>
      </c>
      <c r="AC37" s="3" t="n">
        <v>5.745162242110645</v>
      </c>
      <c r="AD37" s="3" t="n">
        <v>9.313920955149676</v>
      </c>
      <c r="AE37" s="3" t="n">
        <v>0</v>
      </c>
      <c r="AF37" s="3" t="n">
        <v>5.660553658692708</v>
      </c>
      <c r="AG37" s="3" t="n">
        <v>3185.81174821076</v>
      </c>
      <c r="AH37" s="3" t="n">
        <v>7498.341943233804</v>
      </c>
      <c r="AI37" s="3" t="n">
        <v>7340.537319870634</v>
      </c>
      <c r="AJ37" s="3" t="n">
        <v>7891.900874281448</v>
      </c>
      <c r="AK37" s="3" t="n">
        <v>8351.400459083925</v>
      </c>
      <c r="AL37" s="3" t="n">
        <v>10345.89898230025</v>
      </c>
      <c r="AM37" s="3" t="n">
        <v>9697.259276698229</v>
      </c>
      <c r="AN37" s="3" t="n">
        <v>11475.24442126432</v>
      </c>
      <c r="AO37" s="3" t="n">
        <v>10337.16606731146</v>
      </c>
      <c r="AP37" s="3" t="n">
        <v>12311.26350925215</v>
      </c>
      <c r="AQ37" s="3" t="n">
        <v>12565.54165500533</v>
      </c>
      <c r="AR37" s="3" t="n">
        <v>14716.46462475201</v>
      </c>
      <c r="AS37" s="3" t="n">
        <v>14519.5953630335</v>
      </c>
      <c r="AT37" s="3" t="n">
        <v>14725.72302075703</v>
      </c>
      <c r="AU37" s="3" t="n">
        <v>14930.4945620058</v>
      </c>
      <c r="AV37" s="3" t="n">
        <v>18398.03029636533</v>
      </c>
      <c r="AW37" s="3" t="n">
        <v>19284.64778172894</v>
      </c>
      <c r="AX37" s="3" t="n">
        <v>24367.16559490841</v>
      </c>
      <c r="AY37" s="3" t="n">
        <v>22010.75511909079</v>
      </c>
      <c r="AZ37" s="3" t="n">
        <v>68600.61541108524</v>
      </c>
      <c r="BA37" s="3" t="n">
        <v>5526.562361644365</v>
      </c>
      <c r="BB37" s="3" t="n">
        <v>11181927.27176582</v>
      </c>
      <c r="BC37" s="3" t="n">
        <v>0</v>
      </c>
      <c r="BD37" s="3" t="n">
        <v>0</v>
      </c>
      <c r="BE37" s="3" t="n">
        <v>113.8952267317526</v>
      </c>
      <c r="BF37" s="3" t="n">
        <v>38.00417087196833</v>
      </c>
      <c r="BG37" s="3" t="n">
        <v>55.49634862876458</v>
      </c>
      <c r="BH37" s="3" t="n">
        <v>97.62769319918753</v>
      </c>
      <c r="BI37" s="3" t="n">
        <v>108.8798671845358</v>
      </c>
      <c r="BJ37" s="3" t="n">
        <v>80.65508419145723</v>
      </c>
      <c r="BK37" s="3" t="n">
        <v>0.1653331359634123</v>
      </c>
      <c r="BL37" s="3" t="n">
        <v>3.166430630769438</v>
      </c>
      <c r="BM37" s="3" t="n">
        <v>11.21947482667269</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2.043053460475704</v>
      </c>
      <c r="I38" s="3" t="n">
        <v>0</v>
      </c>
      <c r="J38" s="3" t="n">
        <v>4.874573320770249</v>
      </c>
      <c r="K38" s="3" t="n">
        <v>8.941619819738651</v>
      </c>
      <c r="L38" s="3" t="n">
        <v>0</v>
      </c>
      <c r="M38" s="3" t="n">
        <v>3.009795407444107</v>
      </c>
      <c r="N38" s="3" t="n">
        <v>0</v>
      </c>
      <c r="O38" s="3" t="n">
        <v>5.174125645524692</v>
      </c>
      <c r="P38" s="3" t="n">
        <v>0</v>
      </c>
      <c r="Q38" s="3" t="n">
        <v>4.123853531538755</v>
      </c>
      <c r="R38" s="3" t="n">
        <v>65.18219966664806</v>
      </c>
      <c r="S38" s="3" t="n">
        <v>0</v>
      </c>
      <c r="T38" s="3" t="n">
        <v>0</v>
      </c>
      <c r="U38" s="3" t="n">
        <v>4.158517032290509</v>
      </c>
      <c r="V38" s="3" t="n">
        <v>4.418965682618224</v>
      </c>
      <c r="W38" s="3" t="n">
        <v>0</v>
      </c>
      <c r="X38" s="3" t="n">
        <v>3.181847138858112</v>
      </c>
      <c r="Y38" s="3" t="n">
        <v>0</v>
      </c>
      <c r="Z38" s="3" t="n">
        <v>0</v>
      </c>
      <c r="AA38" s="3" t="n">
        <v>0</v>
      </c>
      <c r="AB38" s="3" t="n">
        <v>3.204071313026316</v>
      </c>
      <c r="AC38" s="3" t="n">
        <v>6.84714592112822</v>
      </c>
      <c r="AD38" s="3" t="n">
        <v>8.394077301132551</v>
      </c>
      <c r="AE38" s="3" t="n">
        <v>0</v>
      </c>
      <c r="AF38" s="3" t="n">
        <v>5.701221553493566</v>
      </c>
      <c r="AG38" s="3" t="n">
        <v>2927.136813024665</v>
      </c>
      <c r="AH38" s="3" t="n">
        <v>7636.909883952342</v>
      </c>
      <c r="AI38" s="3" t="n">
        <v>7636.620476556962</v>
      </c>
      <c r="AJ38" s="3" t="n">
        <v>8379.478692164028</v>
      </c>
      <c r="AK38" s="3" t="n">
        <v>8942.579636050657</v>
      </c>
      <c r="AL38" s="3" t="n">
        <v>9066.838280884356</v>
      </c>
      <c r="AM38" s="3" t="n">
        <v>10260.06683287027</v>
      </c>
      <c r="AN38" s="3" t="n">
        <v>11000.58532041743</v>
      </c>
      <c r="AO38" s="3" t="n">
        <v>10544.27616320257</v>
      </c>
      <c r="AP38" s="3" t="n">
        <v>13064.33713614045</v>
      </c>
      <c r="AQ38" s="3" t="n">
        <v>12699.55096810727</v>
      </c>
      <c r="AR38" s="3" t="n">
        <v>13991.5806688735</v>
      </c>
      <c r="AS38" s="3" t="n">
        <v>13585.57730472689</v>
      </c>
      <c r="AT38" s="3" t="n">
        <v>14616.76544125196</v>
      </c>
      <c r="AU38" s="3" t="n">
        <v>15357.33387758528</v>
      </c>
      <c r="AV38" s="3" t="n">
        <v>19341.77271907066</v>
      </c>
      <c r="AW38" s="3" t="n">
        <v>18497.93379268483</v>
      </c>
      <c r="AX38" s="3" t="n">
        <v>21751.5963484055</v>
      </c>
      <c r="AY38" s="3" t="n">
        <v>22406.34224423992</v>
      </c>
      <c r="AZ38" s="3" t="n">
        <v>63506.8950521648</v>
      </c>
      <c r="BA38" s="3" t="n">
        <v>7065.255841121972</v>
      </c>
      <c r="BB38" s="3" t="n">
        <v>10310338.57592364</v>
      </c>
      <c r="BC38" s="3" t="n">
        <v>0</v>
      </c>
      <c r="BD38" s="3" t="n">
        <v>0</v>
      </c>
      <c r="BE38" s="3" t="n">
        <v>110.8063408391614</v>
      </c>
      <c r="BF38" s="3" t="n">
        <v>50.6222207367257</v>
      </c>
      <c r="BG38" s="3" t="n">
        <v>66.51196172228181</v>
      </c>
      <c r="BH38" s="3" t="n">
        <v>104.6344888167734</v>
      </c>
      <c r="BI38" s="3" t="n">
        <v>101.1619861867407</v>
      </c>
      <c r="BJ38" s="3" t="n">
        <v>93.73738652062711</v>
      </c>
      <c r="BK38" s="3" t="n">
        <v>0.01005655391577032</v>
      </c>
      <c r="BL38" s="3" t="n">
        <v>0.01229316691875488</v>
      </c>
      <c r="BM38" s="3" t="n">
        <v>10.2782096151264</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1.980036593290307</v>
      </c>
      <c r="I39" s="3" t="n">
        <v>0</v>
      </c>
      <c r="J39" s="3" t="n">
        <v>4.298866639580118</v>
      </c>
      <c r="K39" s="3" t="n">
        <v>8.782915495953805</v>
      </c>
      <c r="L39" s="3" t="n">
        <v>0</v>
      </c>
      <c r="M39" s="3" t="n">
        <v>3.033775631427543</v>
      </c>
      <c r="N39" s="3" t="n">
        <v>0</v>
      </c>
      <c r="O39" s="3" t="n">
        <v>6.475686646320821</v>
      </c>
      <c r="P39" s="3" t="n">
        <v>0</v>
      </c>
      <c r="Q39" s="3" t="n">
        <v>4.097642490764975</v>
      </c>
      <c r="R39" s="3" t="n">
        <v>64.78680125535155</v>
      </c>
      <c r="S39" s="3" t="n">
        <v>0</v>
      </c>
      <c r="T39" s="3" t="n">
        <v>0</v>
      </c>
      <c r="U39" s="3" t="n">
        <v>4.490143746524718</v>
      </c>
      <c r="V39" s="3" t="n">
        <v>4.95174189485874</v>
      </c>
      <c r="W39" s="3" t="n">
        <v>0</v>
      </c>
      <c r="X39" s="3" t="n">
        <v>2.826769542929933</v>
      </c>
      <c r="Y39" s="3" t="n">
        <v>0</v>
      </c>
      <c r="Z39" s="3" t="n">
        <v>0</v>
      </c>
      <c r="AA39" s="3" t="n">
        <v>0</v>
      </c>
      <c r="AB39" s="3" t="n">
        <v>3.237204092513115</v>
      </c>
      <c r="AC39" s="3" t="n">
        <v>6.705128209317096</v>
      </c>
      <c r="AD39" s="3" t="n">
        <v>9.074154078899806</v>
      </c>
      <c r="AE39" s="3" t="n">
        <v>0</v>
      </c>
      <c r="AF39" s="3" t="n">
        <v>5.890395030630222</v>
      </c>
      <c r="AG39" s="3" t="n">
        <v>2920.075988860288</v>
      </c>
      <c r="AH39" s="3" t="n">
        <v>7255.000492296752</v>
      </c>
      <c r="AI39" s="3" t="n">
        <v>6650.783098955038</v>
      </c>
      <c r="AJ39" s="3" t="n">
        <v>8258.892824261216</v>
      </c>
      <c r="AK39" s="3" t="n">
        <v>8749.934866677784</v>
      </c>
      <c r="AL39" s="3" t="n">
        <v>9776.882371733378</v>
      </c>
      <c r="AM39" s="3" t="n">
        <v>10383.48840914119</v>
      </c>
      <c r="AN39" s="3" t="n">
        <v>10280.58623560507</v>
      </c>
      <c r="AO39" s="3" t="n">
        <v>10637.90550143527</v>
      </c>
      <c r="AP39" s="3" t="n">
        <v>13037.79890379388</v>
      </c>
      <c r="AQ39" s="3" t="n">
        <v>12110.31852611616</v>
      </c>
      <c r="AR39" s="3" t="n">
        <v>13347.87461348789</v>
      </c>
      <c r="AS39" s="3" t="n">
        <v>12690.21739859447</v>
      </c>
      <c r="AT39" s="3" t="n">
        <v>14649.1778640233</v>
      </c>
      <c r="AU39" s="3" t="n">
        <v>16466.77317278376</v>
      </c>
      <c r="AV39" s="3" t="n">
        <v>19436.42221638536</v>
      </c>
      <c r="AW39" s="3" t="n">
        <v>17049.3521424801</v>
      </c>
      <c r="AX39" s="3" t="n">
        <v>22564.08555558358</v>
      </c>
      <c r="AY39" s="3" t="n">
        <v>22288.41874186674</v>
      </c>
      <c r="AZ39" s="3" t="n">
        <v>63136.97866945824</v>
      </c>
      <c r="BA39" s="3" t="n">
        <v>8945.450005916116</v>
      </c>
      <c r="BB39" s="3" t="n">
        <v>10242647.62366372</v>
      </c>
      <c r="BC39" s="3" t="n">
        <v>0</v>
      </c>
      <c r="BD39" s="3" t="n">
        <v>0</v>
      </c>
      <c r="BE39" s="3" t="n">
        <v>109.1785175627265</v>
      </c>
      <c r="BF39" s="3" t="n">
        <v>55.76090794977882</v>
      </c>
      <c r="BG39" s="3" t="n">
        <v>69.81225330579811</v>
      </c>
      <c r="BH39" s="3" t="n">
        <v>103.347070569655</v>
      </c>
      <c r="BI39" s="3" t="n">
        <v>107.459009875834</v>
      </c>
      <c r="BJ39" s="3" t="n">
        <v>97.92231994470545</v>
      </c>
      <c r="BK39" s="3" t="n">
        <v>0</v>
      </c>
      <c r="BL39" s="3" t="n">
        <v>0.00710223828046614</v>
      </c>
      <c r="BM39" s="3" t="n">
        <v>10.65442213260742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2.209024781499585</v>
      </c>
      <c r="I40" s="3" t="n">
        <v>0</v>
      </c>
      <c r="J40" s="3" t="n">
        <v>4.669498784223463</v>
      </c>
      <c r="K40" s="3" t="n">
        <v>8.351919318827177</v>
      </c>
      <c r="L40" s="3" t="n">
        <v>0</v>
      </c>
      <c r="M40" s="3" t="n">
        <v>3.362246618954059</v>
      </c>
      <c r="N40" s="3" t="n">
        <v>0</v>
      </c>
      <c r="O40" s="3" t="n">
        <v>6.528718972607013</v>
      </c>
      <c r="P40" s="3" t="n">
        <v>0</v>
      </c>
      <c r="Q40" s="3" t="n">
        <v>3.733912497222509</v>
      </c>
      <c r="R40" s="3" t="n">
        <v>64.55047386411702</v>
      </c>
      <c r="S40" s="3" t="n">
        <v>0</v>
      </c>
      <c r="T40" s="3" t="n">
        <v>0</v>
      </c>
      <c r="U40" s="3" t="n">
        <v>5.073986558106773</v>
      </c>
      <c r="V40" s="3" t="n">
        <v>5.111798563589444</v>
      </c>
      <c r="W40" s="3" t="n">
        <v>0</v>
      </c>
      <c r="X40" s="3" t="n">
        <v>2.449037339071132</v>
      </c>
      <c r="Y40" s="3" t="n">
        <v>0</v>
      </c>
      <c r="Z40" s="3" t="n">
        <v>0</v>
      </c>
      <c r="AA40" s="3" t="n">
        <v>0</v>
      </c>
      <c r="AB40" s="3" t="n">
        <v>2.959194211416329</v>
      </c>
      <c r="AC40" s="3" t="n">
        <v>7.627077623042604</v>
      </c>
      <c r="AD40" s="3" t="n">
        <v>8.188033566038788</v>
      </c>
      <c r="AE40" s="3" t="n">
        <v>0</v>
      </c>
      <c r="AF40" s="3" t="n">
        <v>5.97097947404329</v>
      </c>
      <c r="AG40" s="3" t="n">
        <v>3132.932945086618</v>
      </c>
      <c r="AH40" s="3" t="n">
        <v>6624.094665689456</v>
      </c>
      <c r="AI40" s="3" t="n">
        <v>6924.786364160552</v>
      </c>
      <c r="AJ40" s="3" t="n">
        <v>8826.461137464903</v>
      </c>
      <c r="AK40" s="3" t="n">
        <v>8969.05161489445</v>
      </c>
      <c r="AL40" s="3" t="n">
        <v>9388.643011158385</v>
      </c>
      <c r="AM40" s="3" t="n">
        <v>9617.375434289732</v>
      </c>
      <c r="AN40" s="3" t="n">
        <v>10117.91670126619</v>
      </c>
      <c r="AO40" s="3" t="n">
        <v>11602.22151816684</v>
      </c>
      <c r="AP40" s="3" t="n">
        <v>11707.23416202996</v>
      </c>
      <c r="AQ40" s="3" t="n">
        <v>12521.83294485311</v>
      </c>
      <c r="AR40" s="3" t="n">
        <v>14025.14887863546</v>
      </c>
      <c r="AS40" s="3" t="n">
        <v>14667.85780078963</v>
      </c>
      <c r="AT40" s="3" t="n">
        <v>16551.50577591009</v>
      </c>
      <c r="AU40" s="3" t="n">
        <v>15950.15532964506</v>
      </c>
      <c r="AV40" s="3" t="n">
        <v>18813.20128265438</v>
      </c>
      <c r="AW40" s="3" t="n">
        <v>17597.81718840019</v>
      </c>
      <c r="AX40" s="3" t="n">
        <v>24099.0365183053</v>
      </c>
      <c r="AY40" s="3" t="n">
        <v>22707.00971335455</v>
      </c>
      <c r="AZ40" s="3" t="n">
        <v>63333.98876376824</v>
      </c>
      <c r="BA40" s="3" t="n">
        <v>9208.494884884891</v>
      </c>
      <c r="BB40" s="3" t="n">
        <v>11073445.47590699</v>
      </c>
      <c r="BC40" s="3" t="n">
        <v>0</v>
      </c>
      <c r="BD40" s="3" t="n">
        <v>0</v>
      </c>
      <c r="BE40" s="3" t="n">
        <v>112.6574833370672</v>
      </c>
      <c r="BF40" s="3" t="n">
        <v>61.33431681475829</v>
      </c>
      <c r="BG40" s="3" t="n">
        <v>78.48835563627699</v>
      </c>
      <c r="BH40" s="3" t="n">
        <v>101.4353357289194</v>
      </c>
      <c r="BI40" s="3" t="n">
        <v>106.3223312816222</v>
      </c>
      <c r="BJ40" s="3" t="n">
        <v>96.79129815155817</v>
      </c>
      <c r="BK40" s="3" t="n">
        <v>0</v>
      </c>
      <c r="BL40" s="3" t="n">
        <v>0</v>
      </c>
      <c r="BM40" s="3" t="n">
        <v>4.858484248153345</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2.234913382254715</v>
      </c>
      <c r="I41" s="3" t="n">
        <v>0</v>
      </c>
      <c r="J41" s="3" t="n">
        <v>4.243660364226559</v>
      </c>
      <c r="K41" s="3" t="n">
        <v>8.653536981187937</v>
      </c>
      <c r="L41" s="3" t="n">
        <v>0</v>
      </c>
      <c r="M41" s="3" t="n">
        <v>3.825813986748904</v>
      </c>
      <c r="N41" s="3" t="n">
        <v>0</v>
      </c>
      <c r="O41" s="3" t="n">
        <v>6.855984913091683</v>
      </c>
      <c r="P41" s="3" t="n">
        <v>0</v>
      </c>
      <c r="Q41" s="3" t="n">
        <v>4.123141203747419</v>
      </c>
      <c r="R41" s="3" t="n">
        <v>62.81294126951603</v>
      </c>
      <c r="S41" s="3" t="n">
        <v>0</v>
      </c>
      <c r="T41" s="3" t="n">
        <v>0</v>
      </c>
      <c r="U41" s="3" t="n">
        <v>5.091684490613137</v>
      </c>
      <c r="V41" s="3" t="n">
        <v>4.78062356519232</v>
      </c>
      <c r="W41" s="3" t="n">
        <v>0</v>
      </c>
      <c r="X41" s="3" t="n">
        <v>2.351228569164279</v>
      </c>
      <c r="Y41" s="3" t="n">
        <v>0.5660329026886206</v>
      </c>
      <c r="Z41" s="3" t="n">
        <v>0</v>
      </c>
      <c r="AA41" s="3" t="n">
        <v>0</v>
      </c>
      <c r="AB41" s="3" t="n">
        <v>2.82277385198474</v>
      </c>
      <c r="AC41" s="3" t="n">
        <v>7.469387888812697</v>
      </c>
      <c r="AD41" s="3" t="n">
        <v>8.701676344900054</v>
      </c>
      <c r="AE41" s="3" t="n">
        <v>0</v>
      </c>
      <c r="AF41" s="3" t="n">
        <v>6.016690527168073</v>
      </c>
      <c r="AG41" s="3" t="n">
        <v>2991.189853414474</v>
      </c>
      <c r="AH41" s="3" t="n">
        <v>7569.044980597222</v>
      </c>
      <c r="AI41" s="3" t="n">
        <v>7266.695888078656</v>
      </c>
      <c r="AJ41" s="3" t="n">
        <v>7904.531179184294</v>
      </c>
      <c r="AK41" s="3" t="n">
        <v>9135.082010712405</v>
      </c>
      <c r="AL41" s="3" t="n">
        <v>9560.21263187628</v>
      </c>
      <c r="AM41" s="3" t="n">
        <v>10088.03538095828</v>
      </c>
      <c r="AN41" s="3" t="n">
        <v>11562.75446440061</v>
      </c>
      <c r="AO41" s="3" t="n">
        <v>10288.4402173165</v>
      </c>
      <c r="AP41" s="3" t="n">
        <v>12158.51706140967</v>
      </c>
      <c r="AQ41" s="3" t="n">
        <v>12145.57119002097</v>
      </c>
      <c r="AR41" s="3" t="n">
        <v>13497.78580830457</v>
      </c>
      <c r="AS41" s="3" t="n">
        <v>14316.57244599559</v>
      </c>
      <c r="AT41" s="3" t="n">
        <v>16513.7290546433</v>
      </c>
      <c r="AU41" s="3" t="n">
        <v>15820.37545093834</v>
      </c>
      <c r="AV41" s="3" t="n">
        <v>18030.88888271036</v>
      </c>
      <c r="AW41" s="3" t="n">
        <v>17034.64108451265</v>
      </c>
      <c r="AX41" s="3" t="n">
        <v>21610.04195063517</v>
      </c>
      <c r="AY41" s="3" t="n">
        <v>24635.16233419752</v>
      </c>
      <c r="AZ41" s="3" t="n">
        <v>59785.90703368495</v>
      </c>
      <c r="BA41" s="3" t="n">
        <v>10638.91960668415</v>
      </c>
      <c r="BB41" s="3" t="n">
        <v>11293955.56122193</v>
      </c>
      <c r="BC41" s="3" t="n">
        <v>0</v>
      </c>
      <c r="BD41" s="3" t="n">
        <v>0</v>
      </c>
      <c r="BE41" s="3" t="n">
        <v>101.6274951421327</v>
      </c>
      <c r="BF41" s="3" t="n">
        <v>69.46865459012766</v>
      </c>
      <c r="BG41" s="3" t="n">
        <v>85.97823435588117</v>
      </c>
      <c r="BH41" s="3" t="n">
        <v>108.0431641820222</v>
      </c>
      <c r="BI41" s="3" t="n">
        <v>112.3136182348239</v>
      </c>
      <c r="BJ41" s="3" t="n">
        <v>101.5121858436332</v>
      </c>
      <c r="BK41" s="3" t="n">
        <v>0</v>
      </c>
      <c r="BL41" s="3" t="n">
        <v>0</v>
      </c>
      <c r="BM41" s="3" t="n">
        <v>0.6643062316040075</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2.079703596366952</v>
      </c>
      <c r="I42" s="3" t="n">
        <v>0</v>
      </c>
      <c r="J42" s="3" t="n">
        <v>4.471759765777997</v>
      </c>
      <c r="K42" s="3" t="n">
        <v>7.883789044116251</v>
      </c>
      <c r="L42" s="3" t="n">
        <v>0</v>
      </c>
      <c r="M42" s="3" t="n">
        <v>3.886682523805735</v>
      </c>
      <c r="N42" s="3" t="n">
        <v>0</v>
      </c>
      <c r="O42" s="3" t="n">
        <v>6.515209422333507</v>
      </c>
      <c r="P42" s="3" t="n">
        <v>0</v>
      </c>
      <c r="Q42" s="3" t="n">
        <v>3.938379193930158</v>
      </c>
      <c r="R42" s="3" t="n">
        <v>67.63642100656207</v>
      </c>
      <c r="S42" s="3" t="n">
        <v>0</v>
      </c>
      <c r="T42" s="3" t="n">
        <v>0</v>
      </c>
      <c r="U42" s="3" t="n">
        <v>5.624045902684828</v>
      </c>
      <c r="V42" s="3" t="n">
        <v>5.100361993626047</v>
      </c>
      <c r="W42" s="3" t="n">
        <v>0</v>
      </c>
      <c r="X42" s="3" t="n">
        <v>2.345521796475255</v>
      </c>
      <c r="Y42" s="3" t="n">
        <v>0.5944405213443578</v>
      </c>
      <c r="Z42" s="3" t="n">
        <v>0</v>
      </c>
      <c r="AA42" s="3" t="n">
        <v>0</v>
      </c>
      <c r="AB42" s="3" t="n">
        <v>2.849143128233005</v>
      </c>
      <c r="AC42" s="3" t="n">
        <v>9.091647136941253</v>
      </c>
      <c r="AD42" s="3" t="n">
        <v>8.3693907658601</v>
      </c>
      <c r="AE42" s="3" t="n">
        <v>0</v>
      </c>
      <c r="AF42" s="3" t="n">
        <v>5.564854884039643</v>
      </c>
      <c r="AG42" s="3" t="n">
        <v>2983.164593520494</v>
      </c>
      <c r="AH42" s="3" t="n">
        <v>7276.260876482633</v>
      </c>
      <c r="AI42" s="3" t="n">
        <v>7676.688791006066</v>
      </c>
      <c r="AJ42" s="3" t="n">
        <v>9091.484167521048</v>
      </c>
      <c r="AK42" s="3" t="n">
        <v>8861.698466546632</v>
      </c>
      <c r="AL42" s="3" t="n">
        <v>9183.145312081466</v>
      </c>
      <c r="AM42" s="3" t="n">
        <v>10007.33419426181</v>
      </c>
      <c r="AN42" s="3" t="n">
        <v>10451.90068982037</v>
      </c>
      <c r="AO42" s="3" t="n">
        <v>10774.85564324556</v>
      </c>
      <c r="AP42" s="3" t="n">
        <v>12065.50050894633</v>
      </c>
      <c r="AQ42" s="3" t="n">
        <v>11391.08789445069</v>
      </c>
      <c r="AR42" s="3" t="n">
        <v>12981.16725459736</v>
      </c>
      <c r="AS42" s="3" t="n">
        <v>14254.58524970257</v>
      </c>
      <c r="AT42" s="3" t="n">
        <v>14900.52680283819</v>
      </c>
      <c r="AU42" s="3" t="n">
        <v>16258.93062383634</v>
      </c>
      <c r="AV42" s="3" t="n">
        <v>18220.38435249821</v>
      </c>
      <c r="AW42" s="3" t="n">
        <v>17506.62135016077</v>
      </c>
      <c r="AX42" s="3" t="n">
        <v>21580.82112671495</v>
      </c>
      <c r="AY42" s="3" t="n">
        <v>21795.94775875102</v>
      </c>
      <c r="AZ42" s="3" t="n">
        <v>65398.39747317811</v>
      </c>
      <c r="BA42" s="3" t="n">
        <v>12015.98297233811</v>
      </c>
      <c r="BB42" s="3" t="n">
        <v>10449659.95490799</v>
      </c>
      <c r="BC42" s="3" t="n">
        <v>0</v>
      </c>
      <c r="BD42" s="3" t="n">
        <v>0</v>
      </c>
      <c r="BE42" s="3" t="n">
        <v>108.1463696586457</v>
      </c>
      <c r="BF42" s="3" t="n">
        <v>78.19832844052836</v>
      </c>
      <c r="BG42" s="3" t="n">
        <v>83.76319210379792</v>
      </c>
      <c r="BH42" s="3" t="n">
        <v>112.6762945981849</v>
      </c>
      <c r="BI42" s="3" t="n">
        <v>98.33404092560231</v>
      </c>
      <c r="BJ42" s="3" t="n">
        <v>101.7290872962773</v>
      </c>
      <c r="BK42" s="3" t="n">
        <v>0</v>
      </c>
      <c r="BL42" s="3" t="n">
        <v>0</v>
      </c>
      <c r="BM42" s="3" t="n">
        <v>0.1585115590325069</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2.09536753346762</v>
      </c>
      <c r="I43" s="3" t="n">
        <v>0</v>
      </c>
      <c r="J43" s="3" t="n">
        <v>4.135056754039037</v>
      </c>
      <c r="K43" s="3" t="n">
        <v>7.829166155830248</v>
      </c>
      <c r="L43" s="3" t="n">
        <v>0</v>
      </c>
      <c r="M43" s="3" t="n">
        <v>3.885326324170422</v>
      </c>
      <c r="N43" s="3" t="n">
        <v>0</v>
      </c>
      <c r="O43" s="3" t="n">
        <v>5.779945393518525</v>
      </c>
      <c r="P43" s="3" t="n">
        <v>0</v>
      </c>
      <c r="Q43" s="3" t="n">
        <v>4.386334541898809</v>
      </c>
      <c r="R43" s="3" t="n">
        <v>64.38029036329293</v>
      </c>
      <c r="S43" s="3" t="n">
        <v>0</v>
      </c>
      <c r="T43" s="3" t="n">
        <v>0</v>
      </c>
      <c r="U43" s="3" t="n">
        <v>6.244459034219815</v>
      </c>
      <c r="V43" s="3" t="n">
        <v>5.35328392649637</v>
      </c>
      <c r="W43" s="3" t="n">
        <v>0</v>
      </c>
      <c r="X43" s="3" t="n">
        <v>2.143066359925527</v>
      </c>
      <c r="Y43" s="3" t="n">
        <v>0.6104280029663651</v>
      </c>
      <c r="Z43" s="3" t="n">
        <v>0</v>
      </c>
      <c r="AA43" s="3" t="n">
        <v>0</v>
      </c>
      <c r="AB43" s="3" t="n">
        <v>2.455238104118021</v>
      </c>
      <c r="AC43" s="3" t="n">
        <v>8.772046819577437</v>
      </c>
      <c r="AD43" s="3" t="n">
        <v>8.80976921450579</v>
      </c>
      <c r="AE43" s="3" t="n">
        <v>0</v>
      </c>
      <c r="AF43" s="3" t="n">
        <v>6.250412588117505</v>
      </c>
      <c r="AG43" s="3" t="n">
        <v>2936.207045657143</v>
      </c>
      <c r="AH43" s="3" t="n">
        <v>7257.385818606979</v>
      </c>
      <c r="AI43" s="3" t="n">
        <v>6680.316149257839</v>
      </c>
      <c r="AJ43" s="3" t="n">
        <v>7821.597016367604</v>
      </c>
      <c r="AK43" s="3" t="n">
        <v>9140.230761292009</v>
      </c>
      <c r="AL43" s="3" t="n">
        <v>9956.589052152605</v>
      </c>
      <c r="AM43" s="3" t="n">
        <v>9473.970192955507</v>
      </c>
      <c r="AN43" s="3" t="n">
        <v>10914.33806550865</v>
      </c>
      <c r="AO43" s="3" t="n">
        <v>10616.72152075274</v>
      </c>
      <c r="AP43" s="3" t="n">
        <v>12000.52217547903</v>
      </c>
      <c r="AQ43" s="3" t="n">
        <v>11695.35257771958</v>
      </c>
      <c r="AR43" s="3" t="n">
        <v>13444.89468978314</v>
      </c>
      <c r="AS43" s="3" t="n">
        <v>12942.41069292891</v>
      </c>
      <c r="AT43" s="3" t="n">
        <v>15587.48761493548</v>
      </c>
      <c r="AU43" s="3" t="n">
        <v>15975.87608685366</v>
      </c>
      <c r="AV43" s="3" t="n">
        <v>17222.80129557266</v>
      </c>
      <c r="AW43" s="3" t="n">
        <v>19403.48126468383</v>
      </c>
      <c r="AX43" s="3" t="n">
        <v>21901.60848766781</v>
      </c>
      <c r="AY43" s="3" t="n">
        <v>24172.95996098995</v>
      </c>
      <c r="AZ43" s="3" t="n">
        <v>66412.09000252641</v>
      </c>
      <c r="BA43" s="3" t="n">
        <v>13589.78862412024</v>
      </c>
      <c r="BB43" s="3" t="n">
        <v>10024778.26647443</v>
      </c>
      <c r="BC43" s="3" t="n">
        <v>0</v>
      </c>
      <c r="BD43" s="3" t="n">
        <v>0</v>
      </c>
      <c r="BE43" s="3" t="n">
        <v>99.57891616600581</v>
      </c>
      <c r="BF43" s="3" t="n">
        <v>71.70307993821584</v>
      </c>
      <c r="BG43" s="3" t="n">
        <v>94.16967788066974</v>
      </c>
      <c r="BH43" s="3" t="n">
        <v>102.7836851248487</v>
      </c>
      <c r="BI43" s="3" t="n">
        <v>98.56871729679666</v>
      </c>
      <c r="BJ43" s="3" t="n">
        <v>104.415946944649</v>
      </c>
      <c r="BK43" s="3" t="n">
        <v>0</v>
      </c>
      <c r="BL43" s="3" t="n">
        <v>0</v>
      </c>
      <c r="BM43" s="3" t="n">
        <v>0.03111929225815159</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1.950565210178997</v>
      </c>
      <c r="I44" s="3" t="n">
        <v>0</v>
      </c>
      <c r="J44" s="3" t="n">
        <v>4.424558749267963</v>
      </c>
      <c r="K44" s="3" t="n">
        <v>7.439060164366879</v>
      </c>
      <c r="L44" s="3" t="n">
        <v>0</v>
      </c>
      <c r="M44" s="3" t="n">
        <v>4.364700391578761</v>
      </c>
      <c r="N44" s="3" t="n">
        <v>0</v>
      </c>
      <c r="O44" s="3" t="n">
        <v>4.661429946005198</v>
      </c>
      <c r="P44" s="3" t="n">
        <v>0</v>
      </c>
      <c r="Q44" s="3" t="n">
        <v>4.250848977798611</v>
      </c>
      <c r="R44" s="3" t="n">
        <v>66.1941909430375</v>
      </c>
      <c r="S44" s="3" t="n">
        <v>0</v>
      </c>
      <c r="T44" s="3" t="n">
        <v>0</v>
      </c>
      <c r="U44" s="3" t="n">
        <v>6.386733304684721</v>
      </c>
      <c r="V44" s="3" t="n">
        <v>5.58803462923481</v>
      </c>
      <c r="W44" s="3" t="n">
        <v>0</v>
      </c>
      <c r="X44" s="3" t="n">
        <v>2.4505815639816</v>
      </c>
      <c r="Y44" s="3" t="n">
        <v>0.6584782427914853</v>
      </c>
      <c r="Z44" s="3" t="n">
        <v>0</v>
      </c>
      <c r="AA44" s="3" t="n">
        <v>0</v>
      </c>
      <c r="AB44" s="3" t="n">
        <v>2.105194165952879</v>
      </c>
      <c r="AC44" s="3" t="n">
        <v>11.90880362440524</v>
      </c>
      <c r="AD44" s="3" t="n">
        <v>8.632728303002919</v>
      </c>
      <c r="AE44" s="3" t="n">
        <v>0</v>
      </c>
      <c r="AF44" s="3" t="n">
        <v>6.527944202183029</v>
      </c>
      <c r="AG44" s="3" t="n">
        <v>3126.707792586389</v>
      </c>
      <c r="AH44" s="3" t="n">
        <v>7022.076656672884</v>
      </c>
      <c r="AI44" s="3" t="n">
        <v>7401.002808735964</v>
      </c>
      <c r="AJ44" s="3" t="n">
        <v>8919.095962279578</v>
      </c>
      <c r="AK44" s="3" t="n">
        <v>8613.552510484982</v>
      </c>
      <c r="AL44" s="3" t="n">
        <v>9325.852041791073</v>
      </c>
      <c r="AM44" s="3" t="n">
        <v>10272.5959186527</v>
      </c>
      <c r="AN44" s="3" t="n">
        <v>11152.9515211301</v>
      </c>
      <c r="AO44" s="3" t="n">
        <v>11369.07618487014</v>
      </c>
      <c r="AP44" s="3" t="n">
        <v>12002.65634565639</v>
      </c>
      <c r="AQ44" s="3" t="n">
        <v>11673.54185804701</v>
      </c>
      <c r="AR44" s="3" t="n">
        <v>12950.89338637005</v>
      </c>
      <c r="AS44" s="3" t="n">
        <v>14338.18050430917</v>
      </c>
      <c r="AT44" s="3" t="n">
        <v>14631.73535867137</v>
      </c>
      <c r="AU44" s="3" t="n">
        <v>16368.52067217776</v>
      </c>
      <c r="AV44" s="3" t="n">
        <v>17655.01686721376</v>
      </c>
      <c r="AW44" s="3" t="n">
        <v>17801.75220381766</v>
      </c>
      <c r="AX44" s="3" t="n">
        <v>22688.56784056052</v>
      </c>
      <c r="AY44" s="3" t="n">
        <v>21616.82436721623</v>
      </c>
      <c r="AZ44" s="3" t="n">
        <v>65588.97974989194</v>
      </c>
      <c r="BA44" s="3" t="n">
        <v>16824.95803672995</v>
      </c>
      <c r="BB44" s="3" t="n">
        <v>10159205.73220991</v>
      </c>
      <c r="BC44" s="3" t="n">
        <v>0</v>
      </c>
      <c r="BD44" s="3" t="n">
        <v>0</v>
      </c>
      <c r="BE44" s="3" t="n">
        <v>104.2612657064858</v>
      </c>
      <c r="BF44" s="3" t="n">
        <v>75.78612711142563</v>
      </c>
      <c r="BG44" s="3" t="n">
        <v>94.27323440046112</v>
      </c>
      <c r="BH44" s="3" t="n">
        <v>104.1633953886678</v>
      </c>
      <c r="BI44" s="3" t="n">
        <v>108.1167182795495</v>
      </c>
      <c r="BJ44" s="3" t="n">
        <v>97.65678996284153</v>
      </c>
      <c r="BK44" s="3" t="n">
        <v>0</v>
      </c>
      <c r="BL44" s="3" t="n">
        <v>0</v>
      </c>
      <c r="BM44" s="3" t="n">
        <v>0.01839138581008379</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2.070457014509688</v>
      </c>
      <c r="I45" s="3" t="n">
        <v>0</v>
      </c>
      <c r="J45" s="3" t="n">
        <v>4.251456146050774</v>
      </c>
      <c r="K45" s="3" t="n">
        <v>6.979937002005753</v>
      </c>
      <c r="L45" s="3" t="n">
        <v>0</v>
      </c>
      <c r="M45" s="3" t="n">
        <v>4.296137476233661</v>
      </c>
      <c r="N45" s="3" t="n">
        <v>0</v>
      </c>
      <c r="O45" s="3" t="n">
        <v>2.743461618579272</v>
      </c>
      <c r="P45" s="3" t="n">
        <v>0</v>
      </c>
      <c r="Q45" s="3" t="n">
        <v>4.278519676422768</v>
      </c>
      <c r="R45" s="3" t="n">
        <v>65.15090935166236</v>
      </c>
      <c r="S45" s="3" t="n">
        <v>0</v>
      </c>
      <c r="T45" s="3" t="n">
        <v>0</v>
      </c>
      <c r="U45" s="3" t="n">
        <v>6.062015788377844</v>
      </c>
      <c r="V45" s="3" t="n">
        <v>5.174983143545376</v>
      </c>
      <c r="W45" s="3" t="n">
        <v>0</v>
      </c>
      <c r="X45" s="3" t="n">
        <v>2.076860681807636</v>
      </c>
      <c r="Y45" s="3" t="n">
        <v>0.7330862042002592</v>
      </c>
      <c r="Z45" s="3" t="n">
        <v>0</v>
      </c>
      <c r="AA45" s="3" t="n">
        <v>0</v>
      </c>
      <c r="AB45" s="3" t="n">
        <v>1.483342891608223</v>
      </c>
      <c r="AC45" s="3" t="n">
        <v>11.78133081497576</v>
      </c>
      <c r="AD45" s="3" t="n">
        <v>8.682380369997926</v>
      </c>
      <c r="AE45" s="3" t="n">
        <v>0</v>
      </c>
      <c r="AF45" s="3" t="n">
        <v>6.128574761281985</v>
      </c>
      <c r="AG45" s="3" t="n">
        <v>3360.304788245823</v>
      </c>
      <c r="AH45" s="3" t="n">
        <v>7067.090415058058</v>
      </c>
      <c r="AI45" s="3" t="n">
        <v>6713.572392445339</v>
      </c>
      <c r="AJ45" s="3" t="n">
        <v>8798.10604261042</v>
      </c>
      <c r="AK45" s="3" t="n">
        <v>9062.935023332706</v>
      </c>
      <c r="AL45" s="3" t="n">
        <v>9215.405502738908</v>
      </c>
      <c r="AM45" s="3" t="n">
        <v>10061.37113066204</v>
      </c>
      <c r="AN45" s="3" t="n">
        <v>10405.44092023335</v>
      </c>
      <c r="AO45" s="3" t="n">
        <v>11623.79036860103</v>
      </c>
      <c r="AP45" s="3" t="n">
        <v>12894.83959402806</v>
      </c>
      <c r="AQ45" s="3" t="n">
        <v>12419.39607137895</v>
      </c>
      <c r="AR45" s="3" t="n">
        <v>13623.5775286341</v>
      </c>
      <c r="AS45" s="3" t="n">
        <v>12976.74136220221</v>
      </c>
      <c r="AT45" s="3" t="n">
        <v>16571.71124209322</v>
      </c>
      <c r="AU45" s="3" t="n">
        <v>16598.2051168648</v>
      </c>
      <c r="AV45" s="3" t="n">
        <v>18302.35394438812</v>
      </c>
      <c r="AW45" s="3" t="n">
        <v>17159.99339916314</v>
      </c>
      <c r="AX45" s="3" t="n">
        <v>22262.71999069113</v>
      </c>
      <c r="AY45" s="3" t="n">
        <v>22406.6839320383</v>
      </c>
      <c r="AZ45" s="3" t="n">
        <v>63875.29014524943</v>
      </c>
      <c r="BA45" s="3" t="n">
        <v>18528.836349519</v>
      </c>
      <c r="BB45" s="3" t="n">
        <v>11334798.62690986</v>
      </c>
      <c r="BC45" s="3" t="n">
        <v>0</v>
      </c>
      <c r="BD45" s="3" t="n">
        <v>0</v>
      </c>
      <c r="BE45" s="3" t="n">
        <v>102.1443838207408</v>
      </c>
      <c r="BF45" s="3" t="n">
        <v>65.85326593840946</v>
      </c>
      <c r="BG45" s="3" t="n">
        <v>92.47037355895702</v>
      </c>
      <c r="BH45" s="3" t="n">
        <v>99.16575348695176</v>
      </c>
      <c r="BI45" s="3" t="n">
        <v>109.9950608612369</v>
      </c>
      <c r="BJ45" s="3" t="n">
        <v>93.80644598764825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2.138236911907208</v>
      </c>
      <c r="I46" s="3" t="n">
        <v>0</v>
      </c>
      <c r="J46" s="3" t="n">
        <v>4.85543539471561</v>
      </c>
      <c r="K46" s="3" t="n">
        <v>5.994548512084888</v>
      </c>
      <c r="L46" s="3" t="n">
        <v>0</v>
      </c>
      <c r="M46" s="3" t="n">
        <v>4.185772867989453</v>
      </c>
      <c r="N46" s="3" t="n">
        <v>0</v>
      </c>
      <c r="O46" s="3" t="n">
        <v>0</v>
      </c>
      <c r="P46" s="3" t="n">
        <v>0</v>
      </c>
      <c r="Q46" s="3" t="n">
        <v>4.749770026646138</v>
      </c>
      <c r="R46" s="3" t="n">
        <v>59.0059707246857</v>
      </c>
      <c r="S46" s="3" t="n">
        <v>0</v>
      </c>
      <c r="T46" s="3" t="n">
        <v>0</v>
      </c>
      <c r="U46" s="3" t="n">
        <v>7.238294657614914</v>
      </c>
      <c r="V46" s="3" t="n">
        <v>7.206640229949982</v>
      </c>
      <c r="W46" s="3" t="n">
        <v>0</v>
      </c>
      <c r="X46" s="3" t="n">
        <v>2.08949082374322</v>
      </c>
      <c r="Y46" s="3" t="n">
        <v>0.9131478562704274</v>
      </c>
      <c r="Z46" s="3" t="n">
        <v>0</v>
      </c>
      <c r="AA46" s="3" t="n">
        <v>0</v>
      </c>
      <c r="AB46" s="3" t="n">
        <v>0.9882856261251934</v>
      </c>
      <c r="AC46" s="3" t="n">
        <v>16.11671066297489</v>
      </c>
      <c r="AD46" s="3" t="n">
        <v>10.18748404299606</v>
      </c>
      <c r="AE46" s="3" t="n">
        <v>0</v>
      </c>
      <c r="AF46" s="3" t="n">
        <v>6.311598457663919</v>
      </c>
      <c r="AG46" s="3" t="n">
        <v>3048.367544440638</v>
      </c>
      <c r="AH46" s="3" t="n">
        <v>7402.944193671145</v>
      </c>
      <c r="AI46" s="3" t="n">
        <v>6909.488677286504</v>
      </c>
      <c r="AJ46" s="3" t="n">
        <v>8886.250619463428</v>
      </c>
      <c r="AK46" s="3" t="n">
        <v>7972.186534310134</v>
      </c>
      <c r="AL46" s="3" t="n">
        <v>8931.66063908692</v>
      </c>
      <c r="AM46" s="3" t="n">
        <v>10350.47738436889</v>
      </c>
      <c r="AN46" s="3" t="n">
        <v>11625.65889246468</v>
      </c>
      <c r="AO46" s="3" t="n">
        <v>11626.56908813169</v>
      </c>
      <c r="AP46" s="3" t="n">
        <v>12509.96341739999</v>
      </c>
      <c r="AQ46" s="3" t="n">
        <v>12978.57199563539</v>
      </c>
      <c r="AR46" s="3" t="n">
        <v>13031.68888591127</v>
      </c>
      <c r="AS46" s="3" t="n">
        <v>14348.11495640099</v>
      </c>
      <c r="AT46" s="3" t="n">
        <v>16164.97681919356</v>
      </c>
      <c r="AU46" s="3" t="n">
        <v>16813.11671920818</v>
      </c>
      <c r="AV46" s="3" t="n">
        <v>19306.86263038349</v>
      </c>
      <c r="AW46" s="3" t="n">
        <v>19241.26938941943</v>
      </c>
      <c r="AX46" s="3" t="n">
        <v>21471.83666273628</v>
      </c>
      <c r="AY46" s="3" t="n">
        <v>22580.3158538513</v>
      </c>
      <c r="AZ46" s="3" t="n">
        <v>65719.65613100253</v>
      </c>
      <c r="BA46" s="3" t="n">
        <v>29650.44606615336</v>
      </c>
      <c r="BB46" s="3" t="n">
        <v>10591983.55883046</v>
      </c>
      <c r="BC46" s="3" t="n">
        <v>0</v>
      </c>
      <c r="BD46" s="3" t="n">
        <v>0</v>
      </c>
      <c r="BE46" s="3" t="n">
        <v>114.0488229551105</v>
      </c>
      <c r="BF46" s="3" t="n">
        <v>61.7824884466923</v>
      </c>
      <c r="BG46" s="3" t="n">
        <v>102.041978715815</v>
      </c>
      <c r="BH46" s="3" t="n">
        <v>105.484171727952</v>
      </c>
      <c r="BI46" s="3" t="n">
        <v>101.7406896842361</v>
      </c>
      <c r="BJ46" s="3" t="n">
        <v>96.83963359238092</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2.071309595142169</v>
      </c>
      <c r="I47" s="3" t="n">
        <v>0</v>
      </c>
      <c r="J47" s="3" t="n">
        <v>4.323927938597741</v>
      </c>
      <c r="K47" s="3" t="n">
        <v>8.346024735816437</v>
      </c>
      <c r="L47" s="3" t="n">
        <v>0</v>
      </c>
      <c r="M47" s="3" t="n">
        <v>3.870797494863823</v>
      </c>
      <c r="N47" s="3" t="n">
        <v>0</v>
      </c>
      <c r="O47" s="3" t="n">
        <v>5.279450819577201</v>
      </c>
      <c r="P47" s="3" t="n">
        <v>0</v>
      </c>
      <c r="Q47" s="3" t="n">
        <v>4.031742622750766</v>
      </c>
      <c r="R47" s="3" t="n">
        <v>58.84172320437069</v>
      </c>
      <c r="S47" s="3" t="n">
        <v>0</v>
      </c>
      <c r="T47" s="3" t="n">
        <v>0</v>
      </c>
      <c r="U47" s="3" t="n">
        <v>5.344058183552008</v>
      </c>
      <c r="V47" s="3" t="n">
        <v>5.826332561726746</v>
      </c>
      <c r="W47" s="3" t="n">
        <v>0</v>
      </c>
      <c r="X47" s="3" t="n">
        <v>2.740773225298546</v>
      </c>
      <c r="Y47" s="3" t="n">
        <v>0.6093034529921685</v>
      </c>
      <c r="Z47" s="3" t="n">
        <v>0</v>
      </c>
      <c r="AA47" s="3" t="n">
        <v>0</v>
      </c>
      <c r="AB47" s="3" t="n">
        <v>2.388948144192817</v>
      </c>
      <c r="AC47" s="3" t="n">
        <v>9.806383238565738</v>
      </c>
      <c r="AD47" s="3" t="n">
        <v>9.048657365846372</v>
      </c>
      <c r="AE47" s="3" t="n">
        <v>0</v>
      </c>
      <c r="AF47" s="3" t="n">
        <v>6.022669224776098</v>
      </c>
      <c r="AG47" s="3" t="n">
        <v>3209.429574102711</v>
      </c>
      <c r="AH47" s="3" t="n">
        <v>7209.376938936982</v>
      </c>
      <c r="AI47" s="3" t="n">
        <v>7321.013214187024</v>
      </c>
      <c r="AJ47" s="3" t="n">
        <v>8693.517655780486</v>
      </c>
      <c r="AK47" s="3" t="n">
        <v>8838.559835150896</v>
      </c>
      <c r="AL47" s="3" t="n">
        <v>10380.99909278851</v>
      </c>
      <c r="AM47" s="3" t="n">
        <v>9329.530997866639</v>
      </c>
      <c r="AN47" s="3" t="n">
        <v>10271.698811865</v>
      </c>
      <c r="AO47" s="3" t="n">
        <v>11215.91636428228</v>
      </c>
      <c r="AP47" s="3" t="n">
        <v>11353.47643658697</v>
      </c>
      <c r="AQ47" s="3" t="n">
        <v>11806.72430400696</v>
      </c>
      <c r="AR47" s="3" t="n">
        <v>12688.32362491229</v>
      </c>
      <c r="AS47" s="3" t="n">
        <v>14402.22807870708</v>
      </c>
      <c r="AT47" s="3" t="n">
        <v>14448.30608846607</v>
      </c>
      <c r="AU47" s="3" t="n">
        <v>15266.94987127577</v>
      </c>
      <c r="AV47" s="3" t="n">
        <v>18990.3266519534</v>
      </c>
      <c r="AW47" s="3" t="n">
        <v>18920.19067273572</v>
      </c>
      <c r="AX47" s="3" t="n">
        <v>21645.68084566153</v>
      </c>
      <c r="AY47" s="3" t="n">
        <v>23383.39469647198</v>
      </c>
      <c r="AZ47" s="3" t="n">
        <v>66253.09976057477</v>
      </c>
      <c r="BA47" s="3" t="n">
        <v>15198.54609493461</v>
      </c>
      <c r="BB47" s="3" t="n">
        <v>107807691.104876</v>
      </c>
      <c r="BC47" s="3" t="n">
        <v>0</v>
      </c>
      <c r="BD47" s="3" t="n">
        <v>0</v>
      </c>
      <c r="BE47" s="3" t="n">
        <v>0</v>
      </c>
      <c r="BF47" s="3" t="n">
        <v>0</v>
      </c>
      <c r="BG47" s="3" t="n">
        <v>0</v>
      </c>
      <c r="BH47" s="3" t="n">
        <v>0</v>
      </c>
      <c r="BI47" s="3" t="n">
        <v>0</v>
      </c>
      <c r="BJ47" s="3" t="n">
        <v>0</v>
      </c>
      <c r="BK47" s="3" t="n">
        <v>0.186951495726541</v>
      </c>
      <c r="BL47" s="3" t="n">
        <v>3.043612881063158</v>
      </c>
      <c r="BM47" s="3" t="n">
        <v>38.92615180090094</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1.879542788049068</v>
      </c>
      <c r="I48" s="3" t="n">
        <v>0.01555293480840495</v>
      </c>
      <c r="J48" s="3" t="n">
        <v>4.407434376136224</v>
      </c>
      <c r="K48" s="3" t="n">
        <v>5.648843930760583</v>
      </c>
      <c r="L48" s="3" t="n">
        <v>0</v>
      </c>
      <c r="M48" s="3" t="n">
        <v>2.068840523814151</v>
      </c>
      <c r="N48" s="3" t="n">
        <v>0</v>
      </c>
      <c r="O48" s="3" t="n">
        <v>2.380105194916422</v>
      </c>
      <c r="P48" s="3" t="n">
        <v>0</v>
      </c>
      <c r="Q48" s="3" t="n">
        <v>3.867463341514283</v>
      </c>
      <c r="R48" s="3" t="n">
        <v>59.01859060132116</v>
      </c>
      <c r="S48" s="3" t="n">
        <v>0.0007504727775062445</v>
      </c>
      <c r="T48" s="3" t="n">
        <v>0.2915665238860788</v>
      </c>
      <c r="U48" s="3" t="n">
        <v>3.541135047022626</v>
      </c>
      <c r="V48" s="3" t="n">
        <v>4.140983234779765</v>
      </c>
      <c r="W48" s="3" t="n">
        <v>3.289626598349788e-05</v>
      </c>
      <c r="X48" s="3" t="n">
        <v>3.168428222432481</v>
      </c>
      <c r="Y48" s="3" t="n">
        <v>0.04944062147035148</v>
      </c>
      <c r="Z48" s="3" t="n">
        <v>0.0954658668812858</v>
      </c>
      <c r="AA48" s="3" t="n">
        <v>0.01285345989779803</v>
      </c>
      <c r="AB48" s="3" t="n">
        <v>2.138886207885075</v>
      </c>
      <c r="AC48" s="3" t="n">
        <v>5.214189093061323</v>
      </c>
      <c r="AD48" s="3" t="n">
        <v>6.335779204762412</v>
      </c>
      <c r="AE48" s="3" t="n">
        <v>0.2034198686967544</v>
      </c>
      <c r="AF48" s="3" t="n">
        <v>4.388985495668153</v>
      </c>
      <c r="AG48" s="3" t="n">
        <v>3378.652123990567</v>
      </c>
      <c r="AH48" s="3" t="n">
        <v>7471.17142139834</v>
      </c>
      <c r="AI48" s="3" t="n">
        <v>6972.733182902024</v>
      </c>
      <c r="AJ48" s="3" t="n">
        <v>7851.924568628444</v>
      </c>
      <c r="AK48" s="3" t="n">
        <v>8887.381745052919</v>
      </c>
      <c r="AL48" s="3" t="n">
        <v>8942.567781009802</v>
      </c>
      <c r="AM48" s="3" t="n">
        <v>10430.50896695785</v>
      </c>
      <c r="AN48" s="3" t="n">
        <v>10808.06384922891</v>
      </c>
      <c r="AO48" s="3" t="n">
        <v>10128.94504687619</v>
      </c>
      <c r="AP48" s="3" t="n">
        <v>12263.28850716471</v>
      </c>
      <c r="AQ48" s="3" t="n">
        <v>12784.51059172011</v>
      </c>
      <c r="AR48" s="3" t="n">
        <v>13611.45757038676</v>
      </c>
      <c r="AS48" s="3" t="n">
        <v>12854.03713969838</v>
      </c>
      <c r="AT48" s="3" t="n">
        <v>14661.26864451147</v>
      </c>
      <c r="AU48" s="3" t="n">
        <v>15890.74108119491</v>
      </c>
      <c r="AV48" s="3" t="n">
        <v>17478.0745260561</v>
      </c>
      <c r="AW48" s="3" t="n">
        <v>18618.26835564033</v>
      </c>
      <c r="AX48" s="3" t="n">
        <v>22359.70100345452</v>
      </c>
      <c r="AY48" s="3" t="n">
        <v>22241.40073602146</v>
      </c>
      <c r="AZ48" s="3" t="n">
        <v>61599.23640904943</v>
      </c>
      <c r="BA48" s="3" t="n">
        <v>4933.522185744353</v>
      </c>
      <c r="BB48" s="3" t="n">
        <v>5573784.109320075</v>
      </c>
      <c r="BC48" s="3" t="n">
        <v>113.2358142760992</v>
      </c>
      <c r="BD48" s="3" t="n">
        <v>100.6553019858855</v>
      </c>
      <c r="BE48" s="3" t="n">
        <v>109.9055024626813</v>
      </c>
      <c r="BF48" s="3" t="n">
        <v>24.21496365864058</v>
      </c>
      <c r="BG48" s="3" t="n">
        <v>25.53087143681882</v>
      </c>
      <c r="BH48" s="3" t="n">
        <v>92.86881399865615</v>
      </c>
      <c r="BI48" s="3" t="n">
        <v>101.4656511164438</v>
      </c>
      <c r="BJ48" s="3" t="n">
        <v>67.9794772576432</v>
      </c>
      <c r="BK48" s="3" t="n">
        <v>0.1046328634193131</v>
      </c>
      <c r="BL48" s="3" t="n">
        <v>2.053358193953617</v>
      </c>
      <c r="BM48" s="3" t="n">
        <v>5.806212292864665</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1.743539221804992</v>
      </c>
      <c r="I49" s="3" t="n">
        <v>0.007973368485374202</v>
      </c>
      <c r="J49" s="3" t="n">
        <v>3.710899103846873</v>
      </c>
      <c r="K49" s="3" t="n">
        <v>5.755690762190004</v>
      </c>
      <c r="L49" s="3" t="n">
        <v>0</v>
      </c>
      <c r="M49" s="3" t="n">
        <v>1.877990330512614</v>
      </c>
      <c r="N49" s="3" t="n">
        <v>0</v>
      </c>
      <c r="O49" s="3" t="n">
        <v>3.295123449749078</v>
      </c>
      <c r="P49" s="3" t="n">
        <v>0</v>
      </c>
      <c r="Q49" s="3" t="n">
        <v>3.591988846398894</v>
      </c>
      <c r="R49" s="3" t="n">
        <v>61.08300123197901</v>
      </c>
      <c r="S49" s="3" t="n">
        <v>0.000421790567605348</v>
      </c>
      <c r="T49" s="3" t="n">
        <v>0.3522783865105002</v>
      </c>
      <c r="U49" s="3" t="n">
        <v>3.489106094071634</v>
      </c>
      <c r="V49" s="3" t="n">
        <v>3.622059386932924</v>
      </c>
      <c r="W49" s="3" t="n">
        <v>0</v>
      </c>
      <c r="X49" s="3" t="n">
        <v>2.645794505935402</v>
      </c>
      <c r="Y49" s="3" t="n">
        <v>0.06623382352392303</v>
      </c>
      <c r="Z49" s="3" t="n">
        <v>0.1046386823851101</v>
      </c>
      <c r="AA49" s="3" t="n">
        <v>0.003818489555440318</v>
      </c>
      <c r="AB49" s="3" t="n">
        <v>2.269921053268085</v>
      </c>
      <c r="AC49" s="3" t="n">
        <v>4.761194953012367</v>
      </c>
      <c r="AD49" s="3" t="n">
        <v>6.408673286599216</v>
      </c>
      <c r="AE49" s="3" t="n">
        <v>0.172133940844579</v>
      </c>
      <c r="AF49" s="3" t="n">
        <v>3.621816317248966</v>
      </c>
      <c r="AG49" s="3" t="n">
        <v>3123.702881257146</v>
      </c>
      <c r="AH49" s="3" t="n">
        <v>7107.671084121166</v>
      </c>
      <c r="AI49" s="3" t="n">
        <v>7371.220167078771</v>
      </c>
      <c r="AJ49" s="3" t="n">
        <v>8296.916499812756</v>
      </c>
      <c r="AK49" s="3" t="n">
        <v>8825.281361569692</v>
      </c>
      <c r="AL49" s="3" t="n">
        <v>9834.330935687032</v>
      </c>
      <c r="AM49" s="3" t="n">
        <v>9000.904532128814</v>
      </c>
      <c r="AN49" s="3" t="n">
        <v>11043.88114901835</v>
      </c>
      <c r="AO49" s="3" t="n">
        <v>11650.8035639857</v>
      </c>
      <c r="AP49" s="3" t="n">
        <v>12984.08760885443</v>
      </c>
      <c r="AQ49" s="3" t="n">
        <v>12370.02534048088</v>
      </c>
      <c r="AR49" s="3" t="n">
        <v>14649.9378502527</v>
      </c>
      <c r="AS49" s="3" t="n">
        <v>13075.75684939222</v>
      </c>
      <c r="AT49" s="3" t="n">
        <v>15870.51045227865</v>
      </c>
      <c r="AU49" s="3" t="n">
        <v>16318.21888428035</v>
      </c>
      <c r="AV49" s="3" t="n">
        <v>16964.8673282142</v>
      </c>
      <c r="AW49" s="3" t="n">
        <v>17449.49333611837</v>
      </c>
      <c r="AX49" s="3" t="n">
        <v>22507.77005690436</v>
      </c>
      <c r="AY49" s="3" t="n">
        <v>22506.26146486241</v>
      </c>
      <c r="AZ49" s="3" t="n">
        <v>69661.5250116103</v>
      </c>
      <c r="BA49" s="3" t="n">
        <v>6059.764558952622</v>
      </c>
      <c r="BB49" s="3" t="n">
        <v>5414998.267393229</v>
      </c>
      <c r="BC49" s="3" t="n">
        <v>114.9510293927291</v>
      </c>
      <c r="BD49" s="3" t="n">
        <v>113.3000017991243</v>
      </c>
      <c r="BE49" s="3" t="n">
        <v>107.4009909430729</v>
      </c>
      <c r="BF49" s="3" t="n">
        <v>34.06017458958388</v>
      </c>
      <c r="BG49" s="3" t="n">
        <v>40.79339784358035</v>
      </c>
      <c r="BH49" s="3" t="n">
        <v>96.30998091529598</v>
      </c>
      <c r="BI49" s="3" t="n">
        <v>107.1457723397145</v>
      </c>
      <c r="BJ49" s="3" t="n">
        <v>73.22720768583567</v>
      </c>
      <c r="BK49" s="3" t="n">
        <v>0</v>
      </c>
      <c r="BL49" s="3" t="n">
        <v>0.0009156104448590429</v>
      </c>
      <c r="BM49" s="3" t="n">
        <v>6.114472118556734</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1.783154080679662</v>
      </c>
      <c r="I50" s="3" t="n">
        <v>0.007343745383681627</v>
      </c>
      <c r="J50" s="3" t="n">
        <v>3.740036054884253</v>
      </c>
      <c r="K50" s="3" t="n">
        <v>6.071616161624573</v>
      </c>
      <c r="L50" s="3" t="n">
        <v>0</v>
      </c>
      <c r="M50" s="3" t="n">
        <v>2.388587749388407</v>
      </c>
      <c r="N50" s="3" t="n">
        <v>0</v>
      </c>
      <c r="O50" s="3" t="n">
        <v>3.810587473766784</v>
      </c>
      <c r="P50" s="3" t="n">
        <v>0</v>
      </c>
      <c r="Q50" s="3" t="n">
        <v>3.197052444148484</v>
      </c>
      <c r="R50" s="3" t="n">
        <v>57.54600454081508</v>
      </c>
      <c r="S50" s="3" t="n">
        <v>0.0003465330906707626</v>
      </c>
      <c r="T50" s="3" t="n">
        <v>0.4305511282743019</v>
      </c>
      <c r="U50" s="3" t="n">
        <v>3.45640662153002</v>
      </c>
      <c r="V50" s="3" t="n">
        <v>4.045728750312001</v>
      </c>
      <c r="W50" s="3" t="n">
        <v>2.218534492813698e-05</v>
      </c>
      <c r="X50" s="3" t="n">
        <v>2.460524590613363</v>
      </c>
      <c r="Y50" s="3" t="n">
        <v>0.07055568294267385</v>
      </c>
      <c r="Z50" s="3" t="n">
        <v>0.1220848323878889</v>
      </c>
      <c r="AA50" s="3" t="n">
        <v>0.009855990014688674</v>
      </c>
      <c r="AB50" s="3" t="n">
        <v>2.066329520690246</v>
      </c>
      <c r="AC50" s="3" t="n">
        <v>4.800484408332764</v>
      </c>
      <c r="AD50" s="3" t="n">
        <v>5.981697087937182</v>
      </c>
      <c r="AE50" s="3" t="n">
        <v>0.3055482489577888</v>
      </c>
      <c r="AF50" s="3" t="n">
        <v>3.499513445572404</v>
      </c>
      <c r="AG50" s="3" t="n">
        <v>3027.119831737212</v>
      </c>
      <c r="AH50" s="3" t="n">
        <v>6905.739072999658</v>
      </c>
      <c r="AI50" s="3" t="n">
        <v>7358.767416420277</v>
      </c>
      <c r="AJ50" s="3" t="n">
        <v>8605.482879486093</v>
      </c>
      <c r="AK50" s="3" t="n">
        <v>8680.775766811172</v>
      </c>
      <c r="AL50" s="3" t="n">
        <v>9226.64714480433</v>
      </c>
      <c r="AM50" s="3" t="n">
        <v>9332.602851269643</v>
      </c>
      <c r="AN50" s="3" t="n">
        <v>11494.40572249524</v>
      </c>
      <c r="AO50" s="3" t="n">
        <v>10811.08310406592</v>
      </c>
      <c r="AP50" s="3" t="n">
        <v>11226.58762194724</v>
      </c>
      <c r="AQ50" s="3" t="n">
        <v>11634.87992630616</v>
      </c>
      <c r="AR50" s="3" t="n">
        <v>14554.61619634195</v>
      </c>
      <c r="AS50" s="3" t="n">
        <v>13249.87532728047</v>
      </c>
      <c r="AT50" s="3" t="n">
        <v>16461.06486880496</v>
      </c>
      <c r="AU50" s="3" t="n">
        <v>15102.65739799393</v>
      </c>
      <c r="AV50" s="3" t="n">
        <v>18567.82114371687</v>
      </c>
      <c r="AW50" s="3" t="n">
        <v>18095.80664114627</v>
      </c>
      <c r="AX50" s="3" t="n">
        <v>23139.88627186662</v>
      </c>
      <c r="AY50" s="3" t="n">
        <v>22088.07568601376</v>
      </c>
      <c r="AZ50" s="3" t="n">
        <v>69606.1119690114</v>
      </c>
      <c r="BA50" s="3" t="n">
        <v>7036.150878595643</v>
      </c>
      <c r="BB50" s="3" t="n">
        <v>6004874.284119667</v>
      </c>
      <c r="BC50" s="3" t="n">
        <v>110.1493717700752</v>
      </c>
      <c r="BD50" s="3" t="n">
        <v>98.96751518021746</v>
      </c>
      <c r="BE50" s="3" t="n">
        <v>115.3197338549867</v>
      </c>
      <c r="BF50" s="3" t="n">
        <v>41.02374689637558</v>
      </c>
      <c r="BG50" s="3" t="n">
        <v>45.23142807969286</v>
      </c>
      <c r="BH50" s="3" t="n">
        <v>103.9611452963183</v>
      </c>
      <c r="BI50" s="3" t="n">
        <v>100.6089165676101</v>
      </c>
      <c r="BJ50" s="3" t="n">
        <v>78.6857330333069</v>
      </c>
      <c r="BK50" s="3" t="n">
        <v>0</v>
      </c>
      <c r="BL50" s="3" t="n">
        <v>0</v>
      </c>
      <c r="BM50" s="3" t="n">
        <v>5.520655727690078</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1.814822037192709</v>
      </c>
      <c r="I51" s="3" t="n">
        <v>0.007678296619090623</v>
      </c>
      <c r="J51" s="3" t="n">
        <v>3.222358134307143</v>
      </c>
      <c r="K51" s="3" t="n">
        <v>6.487014324470495</v>
      </c>
      <c r="L51" s="3" t="n">
        <v>0</v>
      </c>
      <c r="M51" s="3" t="n">
        <v>2.269783097855518</v>
      </c>
      <c r="N51" s="3" t="n">
        <v>0</v>
      </c>
      <c r="O51" s="3" t="n">
        <v>3.788506218926283</v>
      </c>
      <c r="P51" s="3" t="n">
        <v>0</v>
      </c>
      <c r="Q51" s="3" t="n">
        <v>3.322595810946034</v>
      </c>
      <c r="R51" s="3" t="n">
        <v>56.57975535275786</v>
      </c>
      <c r="S51" s="3" t="n">
        <v>0.0003835159771422782</v>
      </c>
      <c r="T51" s="3" t="n">
        <v>0.5021903726059321</v>
      </c>
      <c r="U51" s="3" t="n">
        <v>4.264732759864678</v>
      </c>
      <c r="V51" s="3" t="n">
        <v>3.303126995766689</v>
      </c>
      <c r="W51" s="3" t="n">
        <v>0</v>
      </c>
      <c r="X51" s="3" t="n">
        <v>2.460623513645465</v>
      </c>
      <c r="Y51" s="3" t="n">
        <v>0.06137762731811509</v>
      </c>
      <c r="Z51" s="3" t="n">
        <v>0.1499945772592889</v>
      </c>
      <c r="AA51" s="3" t="n">
        <v>0.007568271205781139</v>
      </c>
      <c r="AB51" s="3" t="n">
        <v>2.144627571134747</v>
      </c>
      <c r="AC51" s="3" t="n">
        <v>5.223400228207054</v>
      </c>
      <c r="AD51" s="3" t="n">
        <v>6.225836621662298</v>
      </c>
      <c r="AE51" s="3" t="n">
        <v>0.349534937636663</v>
      </c>
      <c r="AF51" s="3" t="n">
        <v>4.036251934519123</v>
      </c>
      <c r="AG51" s="3" t="n">
        <v>3013.538746647256</v>
      </c>
      <c r="AH51" s="3" t="n">
        <v>6925.737530666831</v>
      </c>
      <c r="AI51" s="3" t="n">
        <v>7291.76283814373</v>
      </c>
      <c r="AJ51" s="3" t="n">
        <v>8919.056135536621</v>
      </c>
      <c r="AK51" s="3" t="n">
        <v>8772.093221310262</v>
      </c>
      <c r="AL51" s="3" t="n">
        <v>9122.446001952576</v>
      </c>
      <c r="AM51" s="3" t="n">
        <v>10159.4115933642</v>
      </c>
      <c r="AN51" s="3" t="n">
        <v>10897.40005918215</v>
      </c>
      <c r="AO51" s="3" t="n">
        <v>11222.33076623017</v>
      </c>
      <c r="AP51" s="3" t="n">
        <v>12031.91814152317</v>
      </c>
      <c r="AQ51" s="3" t="n">
        <v>12709.9155287156</v>
      </c>
      <c r="AR51" s="3" t="n">
        <v>12679.15987467552</v>
      </c>
      <c r="AS51" s="3" t="n">
        <v>13361.34814470414</v>
      </c>
      <c r="AT51" s="3" t="n">
        <v>16107.81585612933</v>
      </c>
      <c r="AU51" s="3" t="n">
        <v>16518.7606209052</v>
      </c>
      <c r="AV51" s="3" t="n">
        <v>19255.07629717338</v>
      </c>
      <c r="AW51" s="3" t="n">
        <v>17750.13487798643</v>
      </c>
      <c r="AX51" s="3" t="n">
        <v>24126.96161944191</v>
      </c>
      <c r="AY51" s="3" t="n">
        <v>22803.60122401038</v>
      </c>
      <c r="AZ51" s="3" t="n">
        <v>66220.69899341058</v>
      </c>
      <c r="BA51" s="3" t="n">
        <v>8169.529035932927</v>
      </c>
      <c r="BB51" s="3" t="n">
        <v>5466352.08139727</v>
      </c>
      <c r="BC51" s="3" t="n">
        <v>101.3676094032961</v>
      </c>
      <c r="BD51" s="3" t="n">
        <v>108.4809100188616</v>
      </c>
      <c r="BE51" s="3" t="n">
        <v>102.8737969790564</v>
      </c>
      <c r="BF51" s="3" t="n">
        <v>46.39452777125397</v>
      </c>
      <c r="BG51" s="3" t="n">
        <v>49.98767233427176</v>
      </c>
      <c r="BH51" s="3" t="n">
        <v>103.7472710065317</v>
      </c>
      <c r="BI51" s="3" t="n">
        <v>111.0620995578718</v>
      </c>
      <c r="BJ51" s="3" t="n">
        <v>86.77285473491706</v>
      </c>
      <c r="BK51" s="3" t="n">
        <v>0</v>
      </c>
      <c r="BL51" s="3" t="n">
        <v>0</v>
      </c>
      <c r="BM51" s="3" t="n">
        <v>4.866408787030422</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1.693917688693682</v>
      </c>
      <c r="I52" s="3" t="n">
        <v>0.005538568632057609</v>
      </c>
      <c r="J52" s="3" t="n">
        <v>3.478166845463198</v>
      </c>
      <c r="K52" s="3" t="n">
        <v>6.542085610837093</v>
      </c>
      <c r="L52" s="3" t="n">
        <v>0</v>
      </c>
      <c r="M52" s="3" t="n">
        <v>2.286926611391667</v>
      </c>
      <c r="N52" s="3" t="n">
        <v>0</v>
      </c>
      <c r="O52" s="3" t="n">
        <v>4.081073586579905</v>
      </c>
      <c r="P52" s="3" t="n">
        <v>0</v>
      </c>
      <c r="Q52" s="3" t="n">
        <v>3.263704457931803</v>
      </c>
      <c r="R52" s="3" t="n">
        <v>56.37307689781229</v>
      </c>
      <c r="S52" s="3" t="n">
        <v>0.000257195056654545</v>
      </c>
      <c r="T52" s="3" t="n">
        <v>0.4182961888003599</v>
      </c>
      <c r="U52" s="3" t="n">
        <v>4.050190276689155</v>
      </c>
      <c r="V52" s="3" t="n">
        <v>3.153568078743218</v>
      </c>
      <c r="W52" s="3" t="n">
        <v>0.0001168976601605742</v>
      </c>
      <c r="X52" s="3" t="n">
        <v>2.334039158460947</v>
      </c>
      <c r="Y52" s="3" t="n">
        <v>0.06734831964254501</v>
      </c>
      <c r="Z52" s="3" t="n">
        <v>0.1141126506102825</v>
      </c>
      <c r="AA52" s="3" t="n">
        <v>0.009854633185376507</v>
      </c>
      <c r="AB52" s="3" t="n">
        <v>2.091416534501572</v>
      </c>
      <c r="AC52" s="3" t="n">
        <v>5.48532312079687</v>
      </c>
      <c r="AD52" s="3" t="n">
        <v>5.877138914107699</v>
      </c>
      <c r="AE52" s="3" t="n">
        <v>0.275382914603985</v>
      </c>
      <c r="AF52" s="3" t="n">
        <v>4.269437227121559</v>
      </c>
      <c r="AG52" s="3" t="n">
        <v>3110.673951807619</v>
      </c>
      <c r="AH52" s="3" t="n">
        <v>6807.005619617777</v>
      </c>
      <c r="AI52" s="3" t="n">
        <v>7580.031645515594</v>
      </c>
      <c r="AJ52" s="3" t="n">
        <v>8161.065486557213</v>
      </c>
      <c r="AK52" s="3" t="n">
        <v>8510.075336843094</v>
      </c>
      <c r="AL52" s="3" t="n">
        <v>10118.23557176915</v>
      </c>
      <c r="AM52" s="3" t="n">
        <v>9653.451459573216</v>
      </c>
      <c r="AN52" s="3" t="n">
        <v>11624.55617760668</v>
      </c>
      <c r="AO52" s="3" t="n">
        <v>10212.76581625311</v>
      </c>
      <c r="AP52" s="3" t="n">
        <v>11627.53088372302</v>
      </c>
      <c r="AQ52" s="3" t="n">
        <v>12608.75239713226</v>
      </c>
      <c r="AR52" s="3" t="n">
        <v>14360.01588670645</v>
      </c>
      <c r="AS52" s="3" t="n">
        <v>13673.36513868734</v>
      </c>
      <c r="AT52" s="3" t="n">
        <v>14726.40516331438</v>
      </c>
      <c r="AU52" s="3" t="n">
        <v>14561.34308217871</v>
      </c>
      <c r="AV52" s="3" t="n">
        <v>18730.36522306412</v>
      </c>
      <c r="AW52" s="3" t="n">
        <v>18004.6743569318</v>
      </c>
      <c r="AX52" s="3" t="n">
        <v>24055.76021507601</v>
      </c>
      <c r="AY52" s="3" t="n">
        <v>22908.67182328919</v>
      </c>
      <c r="AZ52" s="3" t="n">
        <v>67036.81392662725</v>
      </c>
      <c r="BA52" s="3" t="n">
        <v>9297.91647447429</v>
      </c>
      <c r="BB52" s="3" t="n">
        <v>5425208.03895509</v>
      </c>
      <c r="BC52" s="3" t="n">
        <v>108.1589039330696</v>
      </c>
      <c r="BD52" s="3" t="n">
        <v>111.7694591374601</v>
      </c>
      <c r="BE52" s="3" t="n">
        <v>101.1704432901827</v>
      </c>
      <c r="BF52" s="3" t="n">
        <v>57.59766761198263</v>
      </c>
      <c r="BG52" s="3" t="n">
        <v>52.39844345936175</v>
      </c>
      <c r="BH52" s="3" t="n">
        <v>102.6780259772527</v>
      </c>
      <c r="BI52" s="3" t="n">
        <v>109.9798137595374</v>
      </c>
      <c r="BJ52" s="3" t="n">
        <v>88.66235543078997</v>
      </c>
      <c r="BK52" s="3" t="n">
        <v>0</v>
      </c>
      <c r="BL52" s="3" t="n">
        <v>0</v>
      </c>
      <c r="BM52" s="3" t="n">
        <v>1.478656701951139</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1.781387452988999</v>
      </c>
      <c r="I53" s="3" t="n">
        <v>0.004099945481844555</v>
      </c>
      <c r="J53" s="3" t="n">
        <v>3.551867479539571</v>
      </c>
      <c r="K53" s="3" t="n">
        <v>6.756671550230346</v>
      </c>
      <c r="L53" s="3" t="n">
        <v>0</v>
      </c>
      <c r="M53" s="3" t="n">
        <v>2.319866899889963</v>
      </c>
      <c r="N53" s="3" t="n">
        <v>0</v>
      </c>
      <c r="O53" s="3" t="n">
        <v>4.239665084498549</v>
      </c>
      <c r="P53" s="3" t="n">
        <v>0</v>
      </c>
      <c r="Q53" s="3" t="n">
        <v>3.514304313962979</v>
      </c>
      <c r="R53" s="3" t="n">
        <v>57.52235665888539</v>
      </c>
      <c r="S53" s="3" t="n">
        <v>0.000208005606832865</v>
      </c>
      <c r="T53" s="3" t="n">
        <v>0.499599354680722</v>
      </c>
      <c r="U53" s="3" t="n">
        <v>4.166882356326603</v>
      </c>
      <c r="V53" s="3" t="n">
        <v>3.913224116241119</v>
      </c>
      <c r="W53" s="3" t="n">
        <v>6.73178202163453e-05</v>
      </c>
      <c r="X53" s="3" t="n">
        <v>2.044491115226444</v>
      </c>
      <c r="Y53" s="3" t="n">
        <v>0.0685397927184544</v>
      </c>
      <c r="Z53" s="3" t="n">
        <v>0.1447447949277801</v>
      </c>
      <c r="AA53" s="3" t="n">
        <v>0.01228655600403062</v>
      </c>
      <c r="AB53" s="3" t="n">
        <v>2.047573808742969</v>
      </c>
      <c r="AC53" s="3" t="n">
        <v>5.840034720957946</v>
      </c>
      <c r="AD53" s="3" t="n">
        <v>5.815207033626367</v>
      </c>
      <c r="AE53" s="3" t="n">
        <v>0.3905795558215163</v>
      </c>
      <c r="AF53" s="3" t="n">
        <v>4.054665777796236</v>
      </c>
      <c r="AG53" s="3" t="n">
        <v>3097.312239742299</v>
      </c>
      <c r="AH53" s="3" t="n">
        <v>7585.862579074212</v>
      </c>
      <c r="AI53" s="3" t="n">
        <v>7364.164956476047</v>
      </c>
      <c r="AJ53" s="3" t="n">
        <v>8081.603687031365</v>
      </c>
      <c r="AK53" s="3" t="n">
        <v>8998.651723124573</v>
      </c>
      <c r="AL53" s="3" t="n">
        <v>8972.961025528222</v>
      </c>
      <c r="AM53" s="3" t="n">
        <v>10369.0472524417</v>
      </c>
      <c r="AN53" s="3" t="n">
        <v>10308.70931152674</v>
      </c>
      <c r="AO53" s="3" t="n">
        <v>10078.69810741954</v>
      </c>
      <c r="AP53" s="3" t="n">
        <v>12691.12767951443</v>
      </c>
      <c r="AQ53" s="3" t="n">
        <v>12527.11168699228</v>
      </c>
      <c r="AR53" s="3" t="n">
        <v>12911.92015682981</v>
      </c>
      <c r="AS53" s="3" t="n">
        <v>13696.5692498501</v>
      </c>
      <c r="AT53" s="3" t="n">
        <v>16712.26887151249</v>
      </c>
      <c r="AU53" s="3" t="n">
        <v>15308.25262646806</v>
      </c>
      <c r="AV53" s="3" t="n">
        <v>18128.75813668915</v>
      </c>
      <c r="AW53" s="3" t="n">
        <v>16908.69622700946</v>
      </c>
      <c r="AX53" s="3" t="n">
        <v>23320.97802727169</v>
      </c>
      <c r="AY53" s="3" t="n">
        <v>22216.53111740764</v>
      </c>
      <c r="AZ53" s="3" t="n">
        <v>62984.80588244528</v>
      </c>
      <c r="BA53" s="3" t="n">
        <v>9907.063542247186</v>
      </c>
      <c r="BB53" s="3" t="n">
        <v>5871779.921327601</v>
      </c>
      <c r="BC53" s="3" t="n">
        <v>111.4753535111628</v>
      </c>
      <c r="BD53" s="3" t="n">
        <v>105.723975072752</v>
      </c>
      <c r="BE53" s="3" t="n">
        <v>107.4779674915355</v>
      </c>
      <c r="BF53" s="3" t="n">
        <v>59.77377507937019</v>
      </c>
      <c r="BG53" s="3" t="n">
        <v>61.92393654731241</v>
      </c>
      <c r="BH53" s="3" t="n">
        <v>99.80333809638152</v>
      </c>
      <c r="BI53" s="3" t="n">
        <v>109.3503739031083</v>
      </c>
      <c r="BJ53" s="3" t="n">
        <v>84.65564962687053</v>
      </c>
      <c r="BK53" s="3" t="n">
        <v>0</v>
      </c>
      <c r="BL53" s="3" t="n">
        <v>0</v>
      </c>
      <c r="BM53" s="3" t="n">
        <v>0.1619962411815478</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2.014264312191511</v>
      </c>
      <c r="I54" s="3" t="n">
        <v>0.005589543788052097</v>
      </c>
      <c r="J54" s="3" t="n">
        <v>3.83131277790851</v>
      </c>
      <c r="K54" s="3" t="n">
        <v>6.652801593058796</v>
      </c>
      <c r="L54" s="3" t="n">
        <v>0</v>
      </c>
      <c r="M54" s="3" t="n">
        <v>2.361444602796878</v>
      </c>
      <c r="N54" s="3" t="n">
        <v>0</v>
      </c>
      <c r="O54" s="3" t="n">
        <v>3.603877187274332</v>
      </c>
      <c r="P54" s="3" t="n">
        <v>0</v>
      </c>
      <c r="Q54" s="3" t="n">
        <v>3.172059660006232</v>
      </c>
      <c r="R54" s="3" t="n">
        <v>56.70125084338451</v>
      </c>
      <c r="S54" s="3" t="n">
        <v>0.0002914197021998647</v>
      </c>
      <c r="T54" s="3" t="n">
        <v>0.5474447959043053</v>
      </c>
      <c r="U54" s="3" t="n">
        <v>4.870229694314116</v>
      </c>
      <c r="V54" s="3" t="n">
        <v>3.542149476569108</v>
      </c>
      <c r="W54" s="3" t="n">
        <v>0</v>
      </c>
      <c r="X54" s="3" t="n">
        <v>2.051631443345378</v>
      </c>
      <c r="Y54" s="3" t="n">
        <v>0.0728758852755465</v>
      </c>
      <c r="Z54" s="3" t="n">
        <v>0.1389675588726499</v>
      </c>
      <c r="AA54" s="3" t="n">
        <v>0.01504468097281721</v>
      </c>
      <c r="AB54" s="3" t="n">
        <v>1.572120461159425</v>
      </c>
      <c r="AC54" s="3" t="n">
        <v>6.683201533633145</v>
      </c>
      <c r="AD54" s="3" t="n">
        <v>5.960076320508481</v>
      </c>
      <c r="AE54" s="3" t="n">
        <v>0.3911387443237112</v>
      </c>
      <c r="AF54" s="3" t="n">
        <v>4.268766428231986</v>
      </c>
      <c r="AG54" s="3" t="n">
        <v>3187.181167301248</v>
      </c>
      <c r="AH54" s="3" t="n">
        <v>6686.983188381203</v>
      </c>
      <c r="AI54" s="3" t="n">
        <v>6931.343652228615</v>
      </c>
      <c r="AJ54" s="3" t="n">
        <v>9108.540689383237</v>
      </c>
      <c r="AK54" s="3" t="n">
        <v>8964.055995981411</v>
      </c>
      <c r="AL54" s="3" t="n">
        <v>9233.289671010596</v>
      </c>
      <c r="AM54" s="3" t="n">
        <v>9607.585491563217</v>
      </c>
      <c r="AN54" s="3" t="n">
        <v>10039.41735536058</v>
      </c>
      <c r="AO54" s="3" t="n">
        <v>10662.89756736766</v>
      </c>
      <c r="AP54" s="3" t="n">
        <v>12081.86192731641</v>
      </c>
      <c r="AQ54" s="3" t="n">
        <v>11665.40182991152</v>
      </c>
      <c r="AR54" s="3" t="n">
        <v>14362.33914198251</v>
      </c>
      <c r="AS54" s="3" t="n">
        <v>13452.54444943</v>
      </c>
      <c r="AT54" s="3" t="n">
        <v>15199.63282691582</v>
      </c>
      <c r="AU54" s="3" t="n">
        <v>16267.71045166085</v>
      </c>
      <c r="AV54" s="3" t="n">
        <v>18369.45601477085</v>
      </c>
      <c r="AW54" s="3" t="n">
        <v>18053.22920257498</v>
      </c>
      <c r="AX54" s="3" t="n">
        <v>22982.60707276563</v>
      </c>
      <c r="AY54" s="3" t="n">
        <v>21416.86818458256</v>
      </c>
      <c r="AZ54" s="3" t="n">
        <v>68406.32333612177</v>
      </c>
      <c r="BA54" s="3" t="n">
        <v>11600.95726950613</v>
      </c>
      <c r="BB54" s="3" t="n">
        <v>6015692.788052627</v>
      </c>
      <c r="BC54" s="3" t="n">
        <v>100.0278416526882</v>
      </c>
      <c r="BD54" s="3" t="n">
        <v>103.8909553701832</v>
      </c>
      <c r="BE54" s="3" t="n">
        <v>109.3012614577778</v>
      </c>
      <c r="BF54" s="3" t="n">
        <v>60.71108865901572</v>
      </c>
      <c r="BG54" s="3" t="n">
        <v>62.85229990598851</v>
      </c>
      <c r="BH54" s="3" t="n">
        <v>96.42485760030462</v>
      </c>
      <c r="BI54" s="3" t="n">
        <v>100.383868208766</v>
      </c>
      <c r="BJ54" s="3" t="n">
        <v>87.92761433442986</v>
      </c>
      <c r="BK54" s="3" t="n">
        <v>0</v>
      </c>
      <c r="BL54" s="3" t="n">
        <v>0</v>
      </c>
      <c r="BM54" s="3" t="n">
        <v>0.01895893886688871</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1.85100529953291</v>
      </c>
      <c r="I55" s="3" t="n">
        <v>0.003416288618904363</v>
      </c>
      <c r="J55" s="3" t="n">
        <v>3.422393562325169</v>
      </c>
      <c r="K55" s="3" t="n">
        <v>5.471219155276308</v>
      </c>
      <c r="L55" s="3" t="n">
        <v>0</v>
      </c>
      <c r="M55" s="3" t="n">
        <v>2.357398675368995</v>
      </c>
      <c r="N55" s="3" t="n">
        <v>0</v>
      </c>
      <c r="O55" s="3" t="n">
        <v>3.523736867141016</v>
      </c>
      <c r="P55" s="3" t="n">
        <v>0</v>
      </c>
      <c r="Q55" s="3" t="n">
        <v>3.342433409705069</v>
      </c>
      <c r="R55" s="3" t="n">
        <v>56.43542931684811</v>
      </c>
      <c r="S55" s="3" t="n">
        <v>0.0001810826505013663</v>
      </c>
      <c r="T55" s="3" t="n">
        <v>0.6617335873039887</v>
      </c>
      <c r="U55" s="3" t="n">
        <v>5.324684178535967</v>
      </c>
      <c r="V55" s="3" t="n">
        <v>4.05932318337402</v>
      </c>
      <c r="W55" s="3" t="n">
        <v>0</v>
      </c>
      <c r="X55" s="3" t="n">
        <v>2.124692707137839</v>
      </c>
      <c r="Y55" s="3" t="n">
        <v>0.08091666072106744</v>
      </c>
      <c r="Z55" s="3" t="n">
        <v>0.1512495690405913</v>
      </c>
      <c r="AA55" s="3" t="n">
        <v>0.01347173601110624</v>
      </c>
      <c r="AB55" s="3" t="n">
        <v>1.42957103397246</v>
      </c>
      <c r="AC55" s="3" t="n">
        <v>6.876931679120071</v>
      </c>
      <c r="AD55" s="3" t="n">
        <v>6.069795297797183</v>
      </c>
      <c r="AE55" s="3" t="n">
        <v>0.4998074201018744</v>
      </c>
      <c r="AF55" s="3" t="n">
        <v>4.302822858194474</v>
      </c>
      <c r="AG55" s="3" t="n">
        <v>3358.592340028888</v>
      </c>
      <c r="AH55" s="3" t="n">
        <v>6642.258338598397</v>
      </c>
      <c r="AI55" s="3" t="n">
        <v>7330.908475853444</v>
      </c>
      <c r="AJ55" s="3" t="n">
        <v>8190.039933217939</v>
      </c>
      <c r="AK55" s="3" t="n">
        <v>8559.277081212742</v>
      </c>
      <c r="AL55" s="3" t="n">
        <v>10202.92570261668</v>
      </c>
      <c r="AM55" s="3" t="n">
        <v>10255.86877813608</v>
      </c>
      <c r="AN55" s="3" t="n">
        <v>10070.2458483368</v>
      </c>
      <c r="AO55" s="3" t="n">
        <v>10269.67136882735</v>
      </c>
      <c r="AP55" s="3" t="n">
        <v>11475.00471624555</v>
      </c>
      <c r="AQ55" s="3" t="n">
        <v>12620.83434080264</v>
      </c>
      <c r="AR55" s="3" t="n">
        <v>14650.02021634386</v>
      </c>
      <c r="AS55" s="3" t="n">
        <v>12991.23881482131</v>
      </c>
      <c r="AT55" s="3" t="n">
        <v>15590.57835767925</v>
      </c>
      <c r="AU55" s="3" t="n">
        <v>15380.57839146046</v>
      </c>
      <c r="AV55" s="3" t="n">
        <v>19131.75580530737</v>
      </c>
      <c r="AW55" s="3" t="n">
        <v>17267.38556292779</v>
      </c>
      <c r="AX55" s="3" t="n">
        <v>22602.80555461948</v>
      </c>
      <c r="AY55" s="3" t="n">
        <v>21808.9272343351</v>
      </c>
      <c r="AZ55" s="3" t="n">
        <v>65086.83678547428</v>
      </c>
      <c r="BA55" s="3" t="n">
        <v>12407.28319683883</v>
      </c>
      <c r="BB55" s="3" t="n">
        <v>5786366.546880573</v>
      </c>
      <c r="BC55" s="3" t="n">
        <v>108.4265293972479</v>
      </c>
      <c r="BD55" s="3" t="n">
        <v>108.9638076525568</v>
      </c>
      <c r="BE55" s="3" t="n">
        <v>99.45359586967436</v>
      </c>
      <c r="BF55" s="3" t="n">
        <v>51.9846968342076</v>
      </c>
      <c r="BG55" s="3" t="n">
        <v>66.61747606208678</v>
      </c>
      <c r="BH55" s="3" t="n">
        <v>102.0724556657892</v>
      </c>
      <c r="BI55" s="3" t="n">
        <v>101.5256590300757</v>
      </c>
      <c r="BJ55" s="3" t="n">
        <v>85.63572709566586</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1.715754127308399</v>
      </c>
      <c r="I56" s="3" t="n">
        <v>0.004574763410416949</v>
      </c>
      <c r="J56" s="3" t="n">
        <v>3.624933342482892</v>
      </c>
      <c r="K56" s="3" t="n">
        <v>5.462987734924165</v>
      </c>
      <c r="L56" s="3" t="n">
        <v>0</v>
      </c>
      <c r="M56" s="3" t="n">
        <v>2.184786713076266</v>
      </c>
      <c r="N56" s="3" t="n">
        <v>0</v>
      </c>
      <c r="O56" s="3" t="n">
        <v>2.433773750698195</v>
      </c>
      <c r="P56" s="3" t="n">
        <v>0</v>
      </c>
      <c r="Q56" s="3" t="n">
        <v>3.410669087922874</v>
      </c>
      <c r="R56" s="3" t="n">
        <v>52.49740541900011</v>
      </c>
      <c r="S56" s="3" t="n">
        <v>0.0002607206848363123</v>
      </c>
      <c r="T56" s="3" t="n">
        <v>0.5748146476947085</v>
      </c>
      <c r="U56" s="3" t="n">
        <v>5.479746215279581</v>
      </c>
      <c r="V56" s="3" t="n">
        <v>4.007110149869988</v>
      </c>
      <c r="W56" s="3" t="n">
        <v>4.277761527397158e-05</v>
      </c>
      <c r="X56" s="3" t="n">
        <v>2.30369773914465</v>
      </c>
      <c r="Y56" s="3" t="n">
        <v>0.06013406157575685</v>
      </c>
      <c r="Z56" s="3" t="n">
        <v>0.1560199706149037</v>
      </c>
      <c r="AA56" s="3" t="n">
        <v>0.007885962520881711</v>
      </c>
      <c r="AB56" s="3" t="n">
        <v>1.207919092581116</v>
      </c>
      <c r="AC56" s="3" t="n">
        <v>9.224486937155069</v>
      </c>
      <c r="AD56" s="3" t="n">
        <v>5.57335042549055</v>
      </c>
      <c r="AE56" s="3" t="n">
        <v>0.5886828662129374</v>
      </c>
      <c r="AF56" s="3" t="n">
        <v>4.013243384355132</v>
      </c>
      <c r="AG56" s="3" t="n">
        <v>3371.519721841804</v>
      </c>
      <c r="AH56" s="3" t="n">
        <v>7288.496972464044</v>
      </c>
      <c r="AI56" s="3" t="n">
        <v>7050.359268881925</v>
      </c>
      <c r="AJ56" s="3" t="n">
        <v>9013.831579040549</v>
      </c>
      <c r="AK56" s="3" t="n">
        <v>7994.129407307228</v>
      </c>
      <c r="AL56" s="3" t="n">
        <v>9446.07527182078</v>
      </c>
      <c r="AM56" s="3" t="n">
        <v>10358.15198842817</v>
      </c>
      <c r="AN56" s="3" t="n">
        <v>11111.13642135086</v>
      </c>
      <c r="AO56" s="3" t="n">
        <v>10358.03189288936</v>
      </c>
      <c r="AP56" s="3" t="n">
        <v>11916.27780781064</v>
      </c>
      <c r="AQ56" s="3" t="n">
        <v>12622.04382636643</v>
      </c>
      <c r="AR56" s="3" t="n">
        <v>13388.42440453765</v>
      </c>
      <c r="AS56" s="3" t="n">
        <v>14253.04049329172</v>
      </c>
      <c r="AT56" s="3" t="n">
        <v>14678.15557169608</v>
      </c>
      <c r="AU56" s="3" t="n">
        <v>16488.38286986342</v>
      </c>
      <c r="AV56" s="3" t="n">
        <v>16841.41260793924</v>
      </c>
      <c r="AW56" s="3" t="n">
        <v>18102.97727384483</v>
      </c>
      <c r="AX56" s="3" t="n">
        <v>21847.68615402274</v>
      </c>
      <c r="AY56" s="3" t="n">
        <v>23916.61379762855</v>
      </c>
      <c r="AZ56" s="3" t="n">
        <v>62133.22071913427</v>
      </c>
      <c r="BA56" s="3" t="n">
        <v>14484.34245577603</v>
      </c>
      <c r="BB56" s="3" t="n">
        <v>5528665.514331621</v>
      </c>
      <c r="BC56" s="3" t="n">
        <v>100.8856335240929</v>
      </c>
      <c r="BD56" s="3" t="n">
        <v>110.7748993306819</v>
      </c>
      <c r="BE56" s="3" t="n">
        <v>109.1297055307918</v>
      </c>
      <c r="BF56" s="3" t="n">
        <v>48.82158057044648</v>
      </c>
      <c r="BG56" s="3" t="n">
        <v>70.67943441671939</v>
      </c>
      <c r="BH56" s="3" t="n">
        <v>98.71577638725911</v>
      </c>
      <c r="BI56" s="3" t="n">
        <v>105.9739374711002</v>
      </c>
      <c r="BJ56" s="3" t="n">
        <v>84.03216877464148</v>
      </c>
      <c r="BK56" s="3" t="n">
        <v>0</v>
      </c>
      <c r="BL56" s="3" t="n">
        <v>0</v>
      </c>
      <c r="BM56" s="3" t="n">
        <v>0.0009433534929313604</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2.045723422883226</v>
      </c>
      <c r="I57" s="3" t="n">
        <v>0.004602943055539408</v>
      </c>
      <c r="J57" s="3" t="n">
        <v>3.413248296702931</v>
      </c>
      <c r="K57" s="3" t="n">
        <v>4.14296493299701</v>
      </c>
      <c r="L57" s="3" t="n">
        <v>0</v>
      </c>
      <c r="M57" s="3" t="n">
        <v>2.160597313855024</v>
      </c>
      <c r="N57" s="3" t="n">
        <v>0</v>
      </c>
      <c r="O57" s="3" t="n">
        <v>1.298150068093604</v>
      </c>
      <c r="P57" s="3" t="n">
        <v>0</v>
      </c>
      <c r="Q57" s="3" t="n">
        <v>3.949383935315841</v>
      </c>
      <c r="R57" s="3" t="n">
        <v>51.63652343217402</v>
      </c>
      <c r="S57" s="3" t="n">
        <v>0.0002197149610442684</v>
      </c>
      <c r="T57" s="3" t="n">
        <v>0.5075134516052643</v>
      </c>
      <c r="U57" s="3" t="n">
        <v>6.96639209189749</v>
      </c>
      <c r="V57" s="3" t="n">
        <v>4.782574213216113</v>
      </c>
      <c r="W57" s="3" t="n">
        <v>0.0001606829772746656</v>
      </c>
      <c r="X57" s="3" t="n">
        <v>2.175246489471406</v>
      </c>
      <c r="Y57" s="3" t="n">
        <v>0.06076379107470515</v>
      </c>
      <c r="Z57" s="3" t="n">
        <v>0.1309022859293773</v>
      </c>
      <c r="AA57" s="3" t="n">
        <v>0.01688506449086971</v>
      </c>
      <c r="AB57" s="3" t="n">
        <v>0.6885025091385351</v>
      </c>
      <c r="AC57" s="3" t="n">
        <v>12.19646634843558</v>
      </c>
      <c r="AD57" s="3" t="n">
        <v>5.941046080577915</v>
      </c>
      <c r="AE57" s="3" t="n">
        <v>0.5267192930544984</v>
      </c>
      <c r="AF57" s="3" t="n">
        <v>3.648139712101226</v>
      </c>
      <c r="AG57" s="3" t="n">
        <v>3192.934240908668</v>
      </c>
      <c r="AH57" s="3" t="n">
        <v>6939.851219087104</v>
      </c>
      <c r="AI57" s="3" t="n">
        <v>6667.742257868333</v>
      </c>
      <c r="AJ57" s="3" t="n">
        <v>8013.614057843788</v>
      </c>
      <c r="AK57" s="3" t="n">
        <v>8694.774273439754</v>
      </c>
      <c r="AL57" s="3" t="n">
        <v>10012.12190858504</v>
      </c>
      <c r="AM57" s="3" t="n">
        <v>9533.201973844327</v>
      </c>
      <c r="AN57" s="3" t="n">
        <v>10308.45717355779</v>
      </c>
      <c r="AO57" s="3" t="n">
        <v>10582.42877190829</v>
      </c>
      <c r="AP57" s="3" t="n">
        <v>12979.83846610877</v>
      </c>
      <c r="AQ57" s="3" t="n">
        <v>12987.56357787329</v>
      </c>
      <c r="AR57" s="3" t="n">
        <v>13108.19287407336</v>
      </c>
      <c r="AS57" s="3" t="n">
        <v>13967.04129792631</v>
      </c>
      <c r="AT57" s="3" t="n">
        <v>15045.01771215191</v>
      </c>
      <c r="AU57" s="3" t="n">
        <v>14469.51239648827</v>
      </c>
      <c r="AV57" s="3" t="n">
        <v>19365.52429752972</v>
      </c>
      <c r="AW57" s="3" t="n">
        <v>17189.81504733429</v>
      </c>
      <c r="AX57" s="3" t="n">
        <v>22424.93848968775</v>
      </c>
      <c r="AY57" s="3" t="n">
        <v>24434.02012317436</v>
      </c>
      <c r="AZ57" s="3" t="n">
        <v>63288.83449740396</v>
      </c>
      <c r="BA57" s="3" t="n">
        <v>21796.62360205073</v>
      </c>
      <c r="BB57" s="3" t="n">
        <v>6113359.319069593</v>
      </c>
      <c r="BC57" s="3" t="n">
        <v>103.5936390033904</v>
      </c>
      <c r="BD57" s="3" t="n">
        <v>109.6009485051644</v>
      </c>
      <c r="BE57" s="3" t="n">
        <v>106.1515205341598</v>
      </c>
      <c r="BF57" s="3" t="n">
        <v>37.69190283797357</v>
      </c>
      <c r="BG57" s="3" t="n">
        <v>67.34640449026713</v>
      </c>
      <c r="BH57" s="3" t="n">
        <v>97.13481702868303</v>
      </c>
      <c r="BI57" s="3" t="n">
        <v>99.97436715526322</v>
      </c>
      <c r="BJ57" s="3" t="n">
        <v>80.05990278103917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1.816141424444008</v>
      </c>
      <c r="I58" s="3" t="n">
        <v>0.006681622990447581</v>
      </c>
      <c r="J58" s="3" t="n">
        <v>3.592612314099672</v>
      </c>
      <c r="K58" s="3" t="n">
        <v>6.097139487990662</v>
      </c>
      <c r="L58" s="3" t="n">
        <v>0</v>
      </c>
      <c r="M58" s="3" t="n">
        <v>2.400468122593723</v>
      </c>
      <c r="N58" s="3" t="n">
        <v>0</v>
      </c>
      <c r="O58" s="3" t="n">
        <v>2.985442763340571</v>
      </c>
      <c r="P58" s="3" t="n">
        <v>0</v>
      </c>
      <c r="Q58" s="3" t="n">
        <v>3.722971704224237</v>
      </c>
      <c r="R58" s="3" t="n">
        <v>61.14838534838243</v>
      </c>
      <c r="S58" s="3" t="n">
        <v>0.0003277565972418044</v>
      </c>
      <c r="T58" s="3" t="n">
        <v>0.4554884466998885</v>
      </c>
      <c r="U58" s="3" t="n">
        <v>4.528581805231499</v>
      </c>
      <c r="V58" s="3" t="n">
        <v>3.952000501822543</v>
      </c>
      <c r="W58" s="3" t="n">
        <v>4.200346815603528e-05</v>
      </c>
      <c r="X58" s="3" t="n">
        <v>2.206085716172975</v>
      </c>
      <c r="Y58" s="3" t="n">
        <v>0.06048503101918802</v>
      </c>
      <c r="Z58" s="3" t="n">
        <v>0.125545193193915</v>
      </c>
      <c r="AA58" s="3" t="n">
        <v>0.01056292993279169</v>
      </c>
      <c r="AB58" s="3" t="n">
        <v>1.774567622657703</v>
      </c>
      <c r="AC58" s="3" t="n">
        <v>6.203470957159648</v>
      </c>
      <c r="AD58" s="3" t="n">
        <v>6.225398258048809</v>
      </c>
      <c r="AE58" s="3" t="n">
        <v>0.3731325850332927</v>
      </c>
      <c r="AF58" s="3" t="n">
        <v>4.060442764245239</v>
      </c>
      <c r="AG58" s="3" t="n">
        <v>2942.186513130131</v>
      </c>
      <c r="AH58" s="3" t="n">
        <v>6584.46989530181</v>
      </c>
      <c r="AI58" s="3" t="n">
        <v>6959.493931676864</v>
      </c>
      <c r="AJ58" s="3" t="n">
        <v>8399.24682287243</v>
      </c>
      <c r="AK58" s="3" t="n">
        <v>8808.102963445694</v>
      </c>
      <c r="AL58" s="3" t="n">
        <v>8929.238665245168</v>
      </c>
      <c r="AM58" s="3" t="n">
        <v>9042.207263547703</v>
      </c>
      <c r="AN58" s="3" t="n">
        <v>10296.50139349338</v>
      </c>
      <c r="AO58" s="3" t="n">
        <v>10574.56787224998</v>
      </c>
      <c r="AP58" s="3" t="n">
        <v>11568.74338823366</v>
      </c>
      <c r="AQ58" s="3" t="n">
        <v>12945.09383300554</v>
      </c>
      <c r="AR58" s="3" t="n">
        <v>12860.85927447783</v>
      </c>
      <c r="AS58" s="3" t="n">
        <v>14177.69390117239</v>
      </c>
      <c r="AT58" s="3" t="n">
        <v>14413.21010719153</v>
      </c>
      <c r="AU58" s="3" t="n">
        <v>16004.3009255273</v>
      </c>
      <c r="AV58" s="3" t="n">
        <v>19445.39225050695</v>
      </c>
      <c r="AW58" s="3" t="n">
        <v>18247.88089003641</v>
      </c>
      <c r="AX58" s="3" t="n">
        <v>22423.58531956414</v>
      </c>
      <c r="AY58" s="3" t="n">
        <v>22527.92816618873</v>
      </c>
      <c r="AZ58" s="3" t="n">
        <v>60719.73617335122</v>
      </c>
      <c r="BA58" s="3" t="n">
        <v>11544.74971588157</v>
      </c>
      <c r="BB58" s="3" t="n">
        <v>59610014.46141548</v>
      </c>
      <c r="BC58" s="3" t="n">
        <v>100.6849495248542</v>
      </c>
      <c r="BD58" s="3" t="n">
        <v>100.991709979419</v>
      </c>
      <c r="BE58" s="3" t="n">
        <v>104.1232481671806</v>
      </c>
      <c r="BF58" s="3" t="n">
        <v>43.1320422665343</v>
      </c>
      <c r="BG58" s="3" t="n">
        <v>54.50032648911969</v>
      </c>
      <c r="BH58" s="3" t="n">
        <v>104.8126344886617</v>
      </c>
      <c r="BI58" s="3" t="n">
        <v>100.9711152136449</v>
      </c>
      <c r="BJ58" s="3" t="n">
        <v>84.68814243797399</v>
      </c>
      <c r="BK58" s="3" t="n">
        <v>0.1112318501023122</v>
      </c>
      <c r="BL58" s="3" t="n">
        <v>2.180687230696674</v>
      </c>
      <c r="BM58" s="3" t="n">
        <v>23.14606288758049</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1.48728116923684</v>
      </c>
      <c r="I59" s="3" t="n">
        <v>0</v>
      </c>
      <c r="J59" s="3" t="n">
        <v>4.308914406315617</v>
      </c>
      <c r="K59" s="3" t="n">
        <v>4.783582844479373</v>
      </c>
      <c r="L59" s="3" t="n">
        <v>0</v>
      </c>
      <c r="M59" s="3" t="n">
        <v>1.614794348668019</v>
      </c>
      <c r="N59" s="3" t="n">
        <v>0</v>
      </c>
      <c r="O59" s="3" t="n">
        <v>1.633220388241174</v>
      </c>
      <c r="P59" s="3" t="n">
        <v>0</v>
      </c>
      <c r="Q59" s="3" t="n">
        <v>3.422702383431903</v>
      </c>
      <c r="R59" s="3" t="n">
        <v>59.27914236948254</v>
      </c>
      <c r="S59" s="3" t="n">
        <v>0</v>
      </c>
      <c r="T59" s="3" t="n">
        <v>0</v>
      </c>
      <c r="U59" s="3" t="n">
        <v>1.80455154355662</v>
      </c>
      <c r="V59" s="3" t="n">
        <v>2.799722198901798</v>
      </c>
      <c r="W59" s="3" t="n">
        <v>0</v>
      </c>
      <c r="X59" s="3" t="n">
        <v>3.201285284117966</v>
      </c>
      <c r="Y59" s="3" t="n">
        <v>0</v>
      </c>
      <c r="Z59" s="3" t="n">
        <v>0</v>
      </c>
      <c r="AA59" s="3" t="n">
        <v>0</v>
      </c>
      <c r="AB59" s="3" t="n">
        <v>1.61443035418406</v>
      </c>
      <c r="AC59" s="3" t="n">
        <v>3.210936571783727</v>
      </c>
      <c r="AD59" s="3" t="n">
        <v>5.790705695941838</v>
      </c>
      <c r="AE59" s="3" t="n">
        <v>0</v>
      </c>
      <c r="AF59" s="3" t="n">
        <v>3.165445508145185</v>
      </c>
      <c r="AG59" s="3" t="n">
        <v>3327.582008881138</v>
      </c>
      <c r="AH59" s="3" t="n">
        <v>6823.452446957276</v>
      </c>
      <c r="AI59" s="3" t="n">
        <v>7335.476779510605</v>
      </c>
      <c r="AJ59" s="3" t="n">
        <v>8681.63738753227</v>
      </c>
      <c r="AK59" s="3" t="n">
        <v>8283.629242766408</v>
      </c>
      <c r="AL59" s="3" t="n">
        <v>10226.3215255241</v>
      </c>
      <c r="AM59" s="3" t="n">
        <v>10400.28268199822</v>
      </c>
      <c r="AN59" s="3" t="n">
        <v>11487.65369609091</v>
      </c>
      <c r="AO59" s="3" t="n">
        <v>11156.67070419268</v>
      </c>
      <c r="AP59" s="3" t="n">
        <v>12537.47416530387</v>
      </c>
      <c r="AQ59" s="3" t="n">
        <v>11623.68114795731</v>
      </c>
      <c r="AR59" s="3" t="n">
        <v>14513.45694905697</v>
      </c>
      <c r="AS59" s="3" t="n">
        <v>14204.40760280477</v>
      </c>
      <c r="AT59" s="3" t="n">
        <v>14440.68821924251</v>
      </c>
      <c r="AU59" s="3" t="n">
        <v>16054.98856550938</v>
      </c>
      <c r="AV59" s="3" t="n">
        <v>19377.28025869377</v>
      </c>
      <c r="AW59" s="3" t="n">
        <v>18147.94030019684</v>
      </c>
      <c r="AX59" s="3" t="n">
        <v>23231.89796085186</v>
      </c>
      <c r="AY59" s="3" t="n">
        <v>22497.88164401732</v>
      </c>
      <c r="AZ59" s="3" t="n">
        <v>63278.01271050655</v>
      </c>
      <c r="BA59" s="3" t="n">
        <v>5284.478669840136</v>
      </c>
      <c r="BB59" s="3" t="n">
        <v>5366901.537916499</v>
      </c>
      <c r="BC59" s="3" t="n">
        <v>0</v>
      </c>
      <c r="BD59" s="3" t="n">
        <v>0</v>
      </c>
      <c r="BE59" s="3" t="n">
        <v>0</v>
      </c>
      <c r="BF59" s="3" t="n">
        <v>0</v>
      </c>
      <c r="BG59" s="3" t="n">
        <v>0</v>
      </c>
      <c r="BH59" s="3" t="n">
        <v>0</v>
      </c>
      <c r="BI59" s="3" t="n">
        <v>0</v>
      </c>
      <c r="BJ59" s="3" t="n">
        <v>0</v>
      </c>
      <c r="BK59" s="3" t="n">
        <v>0.1103077438032915</v>
      </c>
      <c r="BL59" s="3" t="n">
        <v>2.254105788071563</v>
      </c>
      <c r="BM59" s="3" t="n">
        <v>5.803889190634352</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1.461240024631035</v>
      </c>
      <c r="I60" s="3" t="n">
        <v>0</v>
      </c>
      <c r="J60" s="3" t="n">
        <v>4.009513508873408</v>
      </c>
      <c r="K60" s="3" t="n">
        <v>5.664970941143962</v>
      </c>
      <c r="L60" s="3" t="n">
        <v>0</v>
      </c>
      <c r="M60" s="3" t="n">
        <v>1.770658647790014</v>
      </c>
      <c r="N60" s="3" t="n">
        <v>0</v>
      </c>
      <c r="O60" s="3" t="n">
        <v>2.191301315352046</v>
      </c>
      <c r="P60" s="3" t="n">
        <v>0</v>
      </c>
      <c r="Q60" s="3" t="n">
        <v>3.206987309758732</v>
      </c>
      <c r="R60" s="3" t="n">
        <v>60.14663299838884</v>
      </c>
      <c r="S60" s="3" t="n">
        <v>0</v>
      </c>
      <c r="T60" s="3" t="n">
        <v>0</v>
      </c>
      <c r="U60" s="3" t="n">
        <v>1.89847093607844</v>
      </c>
      <c r="V60" s="3" t="n">
        <v>2.57784735013468</v>
      </c>
      <c r="W60" s="3" t="n">
        <v>0</v>
      </c>
      <c r="X60" s="3" t="n">
        <v>2.641619471766926</v>
      </c>
      <c r="Y60" s="3" t="n">
        <v>0</v>
      </c>
      <c r="Z60" s="3" t="n">
        <v>0</v>
      </c>
      <c r="AA60" s="3" t="n">
        <v>0</v>
      </c>
      <c r="AB60" s="3" t="n">
        <v>1.67976591108794</v>
      </c>
      <c r="AC60" s="3" t="n">
        <v>3.827286911003166</v>
      </c>
      <c r="AD60" s="3" t="n">
        <v>5.644094410584632</v>
      </c>
      <c r="AE60" s="3" t="n">
        <v>0</v>
      </c>
      <c r="AF60" s="3" t="n">
        <v>3.519910083672918</v>
      </c>
      <c r="AG60" s="3" t="n">
        <v>2991.7328094154</v>
      </c>
      <c r="AH60" s="3" t="n">
        <v>7481.088986572329</v>
      </c>
      <c r="AI60" s="3" t="n">
        <v>7026.436193147663</v>
      </c>
      <c r="AJ60" s="3" t="n">
        <v>8154.529867981087</v>
      </c>
      <c r="AK60" s="3" t="n">
        <v>8910.419962080914</v>
      </c>
      <c r="AL60" s="3" t="n">
        <v>9379.244675104148</v>
      </c>
      <c r="AM60" s="3" t="n">
        <v>10329.09196657183</v>
      </c>
      <c r="AN60" s="3" t="n">
        <v>11371.60716109363</v>
      </c>
      <c r="AO60" s="3" t="n">
        <v>10797.00609133562</v>
      </c>
      <c r="AP60" s="3" t="n">
        <v>11856.583757448</v>
      </c>
      <c r="AQ60" s="3" t="n">
        <v>12291.51682492089</v>
      </c>
      <c r="AR60" s="3" t="n">
        <v>12792.21958468534</v>
      </c>
      <c r="AS60" s="3" t="n">
        <v>13824.57148693835</v>
      </c>
      <c r="AT60" s="3" t="n">
        <v>16119.43317757957</v>
      </c>
      <c r="AU60" s="3" t="n">
        <v>14490.56292015838</v>
      </c>
      <c r="AV60" s="3" t="n">
        <v>17422.62713025557</v>
      </c>
      <c r="AW60" s="3" t="n">
        <v>17110.81902505346</v>
      </c>
      <c r="AX60" s="3" t="n">
        <v>22233.6420659934</v>
      </c>
      <c r="AY60" s="3" t="n">
        <v>24157.4595584178</v>
      </c>
      <c r="AZ60" s="3" t="n">
        <v>64656.59239699091</v>
      </c>
      <c r="BA60" s="3" t="n">
        <v>6062.387845382551</v>
      </c>
      <c r="BB60" s="3" t="n">
        <v>5739570.190706473</v>
      </c>
      <c r="BC60" s="3" t="n">
        <v>0</v>
      </c>
      <c r="BD60" s="3" t="n">
        <v>0</v>
      </c>
      <c r="BE60" s="3" t="n">
        <v>0</v>
      </c>
      <c r="BF60" s="3" t="n">
        <v>0</v>
      </c>
      <c r="BG60" s="3" t="n">
        <v>0</v>
      </c>
      <c r="BH60" s="3" t="n">
        <v>0</v>
      </c>
      <c r="BI60" s="3" t="n">
        <v>0</v>
      </c>
      <c r="BJ60" s="3" t="n">
        <v>0</v>
      </c>
      <c r="BK60" s="3" t="n">
        <v>0</v>
      </c>
      <c r="BL60" s="3" t="n">
        <v>0.0009096010519927233</v>
      </c>
      <c r="BM60" s="3" t="n">
        <v>5.623826572517187</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1.402533167096077</v>
      </c>
      <c r="I61" s="3" t="n">
        <v>0</v>
      </c>
      <c r="J61" s="3" t="n">
        <v>3.836679888945719</v>
      </c>
      <c r="K61" s="3" t="n">
        <v>5.893054249137055</v>
      </c>
      <c r="L61" s="3" t="n">
        <v>0</v>
      </c>
      <c r="M61" s="3" t="n">
        <v>1.993524443681328</v>
      </c>
      <c r="N61" s="3" t="n">
        <v>0</v>
      </c>
      <c r="O61" s="3" t="n">
        <v>2.38495251423165</v>
      </c>
      <c r="P61" s="3" t="n">
        <v>0</v>
      </c>
      <c r="Q61" s="3" t="n">
        <v>3.181507170932408</v>
      </c>
      <c r="R61" s="3" t="n">
        <v>62.66704383742404</v>
      </c>
      <c r="S61" s="3" t="n">
        <v>0</v>
      </c>
      <c r="T61" s="3" t="n">
        <v>0</v>
      </c>
      <c r="U61" s="3" t="n">
        <v>2.243809165034638</v>
      </c>
      <c r="V61" s="3" t="n">
        <v>2.688544043848722</v>
      </c>
      <c r="W61" s="3" t="n">
        <v>0</v>
      </c>
      <c r="X61" s="3" t="n">
        <v>2.536951812989911</v>
      </c>
      <c r="Y61" s="3" t="n">
        <v>0</v>
      </c>
      <c r="Z61" s="3" t="n">
        <v>0</v>
      </c>
      <c r="AA61" s="3" t="n">
        <v>0</v>
      </c>
      <c r="AB61" s="3" t="n">
        <v>1.894629574797646</v>
      </c>
      <c r="AC61" s="3" t="n">
        <v>3.742886579661932</v>
      </c>
      <c r="AD61" s="3" t="n">
        <v>5.452926594302952</v>
      </c>
      <c r="AE61" s="3" t="n">
        <v>0</v>
      </c>
      <c r="AF61" s="3" t="n">
        <v>3.321911796231173</v>
      </c>
      <c r="AG61" s="3" t="n">
        <v>2967.234614799598</v>
      </c>
      <c r="AH61" s="3" t="n">
        <v>6909.345568790613</v>
      </c>
      <c r="AI61" s="3" t="n">
        <v>7608.046979464606</v>
      </c>
      <c r="AJ61" s="3" t="n">
        <v>8092.036223470639</v>
      </c>
      <c r="AK61" s="3" t="n">
        <v>8444.217840420179</v>
      </c>
      <c r="AL61" s="3" t="n">
        <v>9734.266438201004</v>
      </c>
      <c r="AM61" s="3" t="n">
        <v>9390.244930314313</v>
      </c>
      <c r="AN61" s="3" t="n">
        <v>10134.27257725162</v>
      </c>
      <c r="AO61" s="3" t="n">
        <v>11462.49329930577</v>
      </c>
      <c r="AP61" s="3" t="n">
        <v>12027.95707072619</v>
      </c>
      <c r="AQ61" s="3" t="n">
        <v>12203.84152438317</v>
      </c>
      <c r="AR61" s="3" t="n">
        <v>14688.54350765664</v>
      </c>
      <c r="AS61" s="3" t="n">
        <v>14448.25982386806</v>
      </c>
      <c r="AT61" s="3" t="n">
        <v>16075.7912032577</v>
      </c>
      <c r="AU61" s="3" t="n">
        <v>15042.5366507912</v>
      </c>
      <c r="AV61" s="3" t="n">
        <v>17420.15763067376</v>
      </c>
      <c r="AW61" s="3" t="n">
        <v>19270.73268403048</v>
      </c>
      <c r="AX61" s="3" t="n">
        <v>24054.33485452478</v>
      </c>
      <c r="AY61" s="3" t="n">
        <v>21676.00924611981</v>
      </c>
      <c r="AZ61" s="3" t="n">
        <v>64957.68050782838</v>
      </c>
      <c r="BA61" s="3" t="n">
        <v>7973.433543014773</v>
      </c>
      <c r="BB61" s="3" t="n">
        <v>5466096.545410013</v>
      </c>
      <c r="BC61" s="3" t="n">
        <v>0</v>
      </c>
      <c r="BD61" s="3" t="n">
        <v>0</v>
      </c>
      <c r="BE61" s="3" t="n">
        <v>0</v>
      </c>
      <c r="BF61" s="3" t="n">
        <v>0</v>
      </c>
      <c r="BG61" s="3" t="n">
        <v>0</v>
      </c>
      <c r="BH61" s="3" t="n">
        <v>0</v>
      </c>
      <c r="BI61" s="3" t="n">
        <v>0</v>
      </c>
      <c r="BJ61" s="3" t="n">
        <v>0</v>
      </c>
      <c r="BK61" s="3" t="n">
        <v>0</v>
      </c>
      <c r="BL61" s="3" t="n">
        <v>0</v>
      </c>
      <c r="BM61" s="3" t="n">
        <v>5.850434055332041</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1.510559979804385</v>
      </c>
      <c r="I62" s="3" t="n">
        <v>0</v>
      </c>
      <c r="J62" s="3" t="n">
        <v>3.638895383354332</v>
      </c>
      <c r="K62" s="3" t="n">
        <v>6.112249715556259</v>
      </c>
      <c r="L62" s="3" t="n">
        <v>0</v>
      </c>
      <c r="M62" s="3" t="n">
        <v>1.771208132818291</v>
      </c>
      <c r="N62" s="3" t="n">
        <v>0</v>
      </c>
      <c r="O62" s="3" t="n">
        <v>2.302198662735547</v>
      </c>
      <c r="P62" s="3" t="n">
        <v>0</v>
      </c>
      <c r="Q62" s="3" t="n">
        <v>2.761373483114368</v>
      </c>
      <c r="R62" s="3" t="n">
        <v>63.54605580109454</v>
      </c>
      <c r="S62" s="3" t="n">
        <v>0</v>
      </c>
      <c r="T62" s="3" t="n">
        <v>0</v>
      </c>
      <c r="U62" s="3" t="n">
        <v>2.331953080070631</v>
      </c>
      <c r="V62" s="3" t="n">
        <v>2.846071396283368</v>
      </c>
      <c r="W62" s="3" t="n">
        <v>0</v>
      </c>
      <c r="X62" s="3" t="n">
        <v>2.098236121403254</v>
      </c>
      <c r="Y62" s="3" t="n">
        <v>0</v>
      </c>
      <c r="Z62" s="3" t="n">
        <v>0</v>
      </c>
      <c r="AA62" s="3" t="n">
        <v>0</v>
      </c>
      <c r="AB62" s="3" t="n">
        <v>1.743335433955483</v>
      </c>
      <c r="AC62" s="3" t="n">
        <v>3.626713271679357</v>
      </c>
      <c r="AD62" s="3" t="n">
        <v>5.142018157249882</v>
      </c>
      <c r="AE62" s="3" t="n">
        <v>0</v>
      </c>
      <c r="AF62" s="3" t="n">
        <v>3.056738719105228</v>
      </c>
      <c r="AG62" s="3" t="n">
        <v>3125.155010789897</v>
      </c>
      <c r="AH62" s="3" t="n">
        <v>6950.032839362264</v>
      </c>
      <c r="AI62" s="3" t="n">
        <v>7010.397278485828</v>
      </c>
      <c r="AJ62" s="3" t="n">
        <v>7879.297249574995</v>
      </c>
      <c r="AK62" s="3" t="n">
        <v>9095.740083936445</v>
      </c>
      <c r="AL62" s="3" t="n">
        <v>9288.207306020753</v>
      </c>
      <c r="AM62" s="3" t="n">
        <v>10172.38612244634</v>
      </c>
      <c r="AN62" s="3" t="n">
        <v>10805.18731546359</v>
      </c>
      <c r="AO62" s="3" t="n">
        <v>10786.28775267941</v>
      </c>
      <c r="AP62" s="3" t="n">
        <v>12078.14869390355</v>
      </c>
      <c r="AQ62" s="3" t="n">
        <v>11579.89892880221</v>
      </c>
      <c r="AR62" s="3" t="n">
        <v>13002.17561542855</v>
      </c>
      <c r="AS62" s="3" t="n">
        <v>14129.18733255999</v>
      </c>
      <c r="AT62" s="3" t="n">
        <v>15591.52969571491</v>
      </c>
      <c r="AU62" s="3" t="n">
        <v>14763.47708459444</v>
      </c>
      <c r="AV62" s="3" t="n">
        <v>19068.15172113705</v>
      </c>
      <c r="AW62" s="3" t="n">
        <v>17849.55992292268</v>
      </c>
      <c r="AX62" s="3" t="n">
        <v>22075.2832753787</v>
      </c>
      <c r="AY62" s="3" t="n">
        <v>23233.27017238655</v>
      </c>
      <c r="AZ62" s="3" t="n">
        <v>68703.32974047841</v>
      </c>
      <c r="BA62" s="3" t="n">
        <v>8669.571510102634</v>
      </c>
      <c r="BB62" s="3" t="n">
        <v>5393186.738159982</v>
      </c>
      <c r="BC62" s="3" t="n">
        <v>0</v>
      </c>
      <c r="BD62" s="3" t="n">
        <v>0</v>
      </c>
      <c r="BE62" s="3" t="n">
        <v>0</v>
      </c>
      <c r="BF62" s="3" t="n">
        <v>0</v>
      </c>
      <c r="BG62" s="3" t="n">
        <v>0</v>
      </c>
      <c r="BH62" s="3" t="n">
        <v>0</v>
      </c>
      <c r="BI62" s="3" t="n">
        <v>0</v>
      </c>
      <c r="BJ62" s="3" t="n">
        <v>0</v>
      </c>
      <c r="BK62" s="3" t="n">
        <v>0</v>
      </c>
      <c r="BL62" s="3" t="n">
        <v>0</v>
      </c>
      <c r="BM62" s="3" t="n">
        <v>5.152018568482261</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1.37509927191643</v>
      </c>
      <c r="I63" s="3" t="n">
        <v>0</v>
      </c>
      <c r="J63" s="3" t="n">
        <v>3.327737426441126</v>
      </c>
      <c r="K63" s="3" t="n">
        <v>6.106353956445692</v>
      </c>
      <c r="L63" s="3" t="n">
        <v>0</v>
      </c>
      <c r="M63" s="3" t="n">
        <v>1.903515745497081</v>
      </c>
      <c r="N63" s="3" t="n">
        <v>0</v>
      </c>
      <c r="O63" s="3" t="n">
        <v>2.431964739873667</v>
      </c>
      <c r="P63" s="3" t="n">
        <v>0</v>
      </c>
      <c r="Q63" s="3" t="n">
        <v>2.81331562827911</v>
      </c>
      <c r="R63" s="3" t="n">
        <v>61.09738977544102</v>
      </c>
      <c r="S63" s="3" t="n">
        <v>0</v>
      </c>
      <c r="T63" s="3" t="n">
        <v>0</v>
      </c>
      <c r="U63" s="3" t="n">
        <v>2.493008736940191</v>
      </c>
      <c r="V63" s="3" t="n">
        <v>2.658682682964364</v>
      </c>
      <c r="W63" s="3" t="n">
        <v>0</v>
      </c>
      <c r="X63" s="3" t="n">
        <v>2.023848573156787</v>
      </c>
      <c r="Y63" s="3" t="n">
        <v>0</v>
      </c>
      <c r="Z63" s="3" t="n">
        <v>0</v>
      </c>
      <c r="AA63" s="3" t="n">
        <v>0</v>
      </c>
      <c r="AB63" s="3" t="n">
        <v>1.666239090081381</v>
      </c>
      <c r="AC63" s="3" t="n">
        <v>4.336739997980281</v>
      </c>
      <c r="AD63" s="3" t="n">
        <v>5.351467313020843</v>
      </c>
      <c r="AE63" s="3" t="n">
        <v>0</v>
      </c>
      <c r="AF63" s="3" t="n">
        <v>3.485786912912344</v>
      </c>
      <c r="AG63" s="3" t="n">
        <v>3003.254313903754</v>
      </c>
      <c r="AH63" s="3" t="n">
        <v>7163.029557770173</v>
      </c>
      <c r="AI63" s="3" t="n">
        <v>6867.030639653784</v>
      </c>
      <c r="AJ63" s="3" t="n">
        <v>8864.167857072889</v>
      </c>
      <c r="AK63" s="3" t="n">
        <v>8989.934722410459</v>
      </c>
      <c r="AL63" s="3" t="n">
        <v>9921.910647423832</v>
      </c>
      <c r="AM63" s="3" t="n">
        <v>10430.25726433338</v>
      </c>
      <c r="AN63" s="3" t="n">
        <v>11248.24526664152</v>
      </c>
      <c r="AO63" s="3" t="n">
        <v>10058.87415446453</v>
      </c>
      <c r="AP63" s="3" t="n">
        <v>11557.92340229804</v>
      </c>
      <c r="AQ63" s="3" t="n">
        <v>12196.29579654705</v>
      </c>
      <c r="AR63" s="3" t="n">
        <v>13736.57592579182</v>
      </c>
      <c r="AS63" s="3" t="n">
        <v>14201.30071170495</v>
      </c>
      <c r="AT63" s="3" t="n">
        <v>16630.17826310145</v>
      </c>
      <c r="AU63" s="3" t="n">
        <v>15485.01557878284</v>
      </c>
      <c r="AV63" s="3" t="n">
        <v>18955.50380681632</v>
      </c>
      <c r="AW63" s="3" t="n">
        <v>19259.87909372392</v>
      </c>
      <c r="AX63" s="3" t="n">
        <v>22615.58202521443</v>
      </c>
      <c r="AY63" s="3" t="n">
        <v>22346.59566183163</v>
      </c>
      <c r="AZ63" s="3" t="n">
        <v>62791.39131228075</v>
      </c>
      <c r="BA63" s="3" t="n">
        <v>9675.240722397753</v>
      </c>
      <c r="BB63" s="3" t="n">
        <v>5741877.071995287</v>
      </c>
      <c r="BC63" s="3" t="n">
        <v>0</v>
      </c>
      <c r="BD63" s="3" t="n">
        <v>0</v>
      </c>
      <c r="BE63" s="3" t="n">
        <v>0</v>
      </c>
      <c r="BF63" s="3" t="n">
        <v>0</v>
      </c>
      <c r="BG63" s="3" t="n">
        <v>0</v>
      </c>
      <c r="BH63" s="3" t="n">
        <v>0</v>
      </c>
      <c r="BI63" s="3" t="n">
        <v>0</v>
      </c>
      <c r="BJ63" s="3" t="n">
        <v>0</v>
      </c>
      <c r="BK63" s="3" t="n">
        <v>0</v>
      </c>
      <c r="BL63" s="3" t="n">
        <v>0</v>
      </c>
      <c r="BM63" s="3" t="n">
        <v>1.638782441723484</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1.37428996002444</v>
      </c>
      <c r="I64" s="3" t="n">
        <v>0</v>
      </c>
      <c r="J64" s="3" t="n">
        <v>3.381053003644841</v>
      </c>
      <c r="K64" s="3" t="n">
        <v>5.75935178775106</v>
      </c>
      <c r="L64" s="3" t="n">
        <v>0</v>
      </c>
      <c r="M64" s="3" t="n">
        <v>2.136336536778042</v>
      </c>
      <c r="N64" s="3" t="n">
        <v>0</v>
      </c>
      <c r="O64" s="3" t="n">
        <v>2.199553154560215</v>
      </c>
      <c r="P64" s="3" t="n">
        <v>0</v>
      </c>
      <c r="Q64" s="3" t="n">
        <v>2.77734199891756</v>
      </c>
      <c r="R64" s="3" t="n">
        <v>56.11775066962185</v>
      </c>
      <c r="S64" s="3" t="n">
        <v>0</v>
      </c>
      <c r="T64" s="3" t="n">
        <v>0</v>
      </c>
      <c r="U64" s="3" t="n">
        <v>2.755884108980662</v>
      </c>
      <c r="V64" s="3" t="n">
        <v>2.889674722580108</v>
      </c>
      <c r="W64" s="3" t="n">
        <v>0</v>
      </c>
      <c r="X64" s="3" t="n">
        <v>1.885796673777364</v>
      </c>
      <c r="Y64" s="3" t="n">
        <v>0</v>
      </c>
      <c r="Z64" s="3" t="n">
        <v>0</v>
      </c>
      <c r="AA64" s="3" t="n">
        <v>0</v>
      </c>
      <c r="AB64" s="3" t="n">
        <v>1.823210903997863</v>
      </c>
      <c r="AC64" s="3" t="n">
        <v>4.535740911362669</v>
      </c>
      <c r="AD64" s="3" t="n">
        <v>4.782079585193398</v>
      </c>
      <c r="AE64" s="3" t="n">
        <v>0</v>
      </c>
      <c r="AF64" s="3" t="n">
        <v>3.391561638963165</v>
      </c>
      <c r="AG64" s="3" t="n">
        <v>3389.235370942994</v>
      </c>
      <c r="AH64" s="3" t="n">
        <v>6552.735356377631</v>
      </c>
      <c r="AI64" s="3" t="n">
        <v>7485.708485821543</v>
      </c>
      <c r="AJ64" s="3" t="n">
        <v>9027.277079663992</v>
      </c>
      <c r="AK64" s="3" t="n">
        <v>8042.209478014095</v>
      </c>
      <c r="AL64" s="3" t="n">
        <v>8955.74306251226</v>
      </c>
      <c r="AM64" s="3" t="n">
        <v>9750.329076325088</v>
      </c>
      <c r="AN64" s="3" t="n">
        <v>10301.99280583183</v>
      </c>
      <c r="AO64" s="3" t="n">
        <v>10476.28242625459</v>
      </c>
      <c r="AP64" s="3" t="n">
        <v>11837.24099090797</v>
      </c>
      <c r="AQ64" s="3" t="n">
        <v>13004.7502842356</v>
      </c>
      <c r="AR64" s="3" t="n">
        <v>14107.79789594896</v>
      </c>
      <c r="AS64" s="3" t="n">
        <v>13828.80879749241</v>
      </c>
      <c r="AT64" s="3" t="n">
        <v>14432.86560576559</v>
      </c>
      <c r="AU64" s="3" t="n">
        <v>16756.90512581134</v>
      </c>
      <c r="AV64" s="3" t="n">
        <v>19531.94096265162</v>
      </c>
      <c r="AW64" s="3" t="n">
        <v>17655.21938574902</v>
      </c>
      <c r="AX64" s="3" t="n">
        <v>22174.23380440087</v>
      </c>
      <c r="AY64" s="3" t="n">
        <v>21810.33572484199</v>
      </c>
      <c r="AZ64" s="3" t="n">
        <v>66087.67949042149</v>
      </c>
      <c r="BA64" s="3" t="n">
        <v>10968.24995403195</v>
      </c>
      <c r="BB64" s="3" t="n">
        <v>5666456.055387895</v>
      </c>
      <c r="BC64" s="3" t="n">
        <v>0</v>
      </c>
      <c r="BD64" s="3" t="n">
        <v>0</v>
      </c>
      <c r="BE64" s="3" t="n">
        <v>0</v>
      </c>
      <c r="BF64" s="3" t="n">
        <v>0</v>
      </c>
      <c r="BG64" s="3" t="n">
        <v>0</v>
      </c>
      <c r="BH64" s="3" t="n">
        <v>0</v>
      </c>
      <c r="BI64" s="3" t="n">
        <v>0</v>
      </c>
      <c r="BJ64" s="3" t="n">
        <v>0</v>
      </c>
      <c r="BK64" s="3" t="n">
        <v>0</v>
      </c>
      <c r="BL64" s="3" t="n">
        <v>0</v>
      </c>
      <c r="BM64" s="3" t="n">
        <v>0.1623681450834109</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1.320836190816756</v>
      </c>
      <c r="I65" s="3" t="n">
        <v>0</v>
      </c>
      <c r="J65" s="3" t="n">
        <v>3.548791035020778</v>
      </c>
      <c r="K65" s="3" t="n">
        <v>5.870094993520564</v>
      </c>
      <c r="L65" s="3" t="n">
        <v>0</v>
      </c>
      <c r="M65" s="3" t="n">
        <v>2.129370504771262</v>
      </c>
      <c r="N65" s="3" t="n">
        <v>0</v>
      </c>
      <c r="O65" s="3" t="n">
        <v>1.523876299988216</v>
      </c>
      <c r="P65" s="3" t="n">
        <v>0</v>
      </c>
      <c r="Q65" s="3" t="n">
        <v>3.151918291439229</v>
      </c>
      <c r="R65" s="3" t="n">
        <v>59.85188057396782</v>
      </c>
      <c r="S65" s="3" t="n">
        <v>0</v>
      </c>
      <c r="T65" s="3" t="n">
        <v>0</v>
      </c>
      <c r="U65" s="3" t="n">
        <v>3.028930130688496</v>
      </c>
      <c r="V65" s="3" t="n">
        <v>2.675042635377266</v>
      </c>
      <c r="W65" s="3" t="n">
        <v>0</v>
      </c>
      <c r="X65" s="3" t="n">
        <v>2.155399255869772</v>
      </c>
      <c r="Y65" s="3" t="n">
        <v>0</v>
      </c>
      <c r="Z65" s="3" t="n">
        <v>0</v>
      </c>
      <c r="AA65" s="3" t="n">
        <v>0</v>
      </c>
      <c r="AB65" s="3" t="n">
        <v>1.368415759529486</v>
      </c>
      <c r="AC65" s="3" t="n">
        <v>5.299072360591554</v>
      </c>
      <c r="AD65" s="3" t="n">
        <v>5.399543728138108</v>
      </c>
      <c r="AE65" s="3" t="n">
        <v>0</v>
      </c>
      <c r="AF65" s="3" t="n">
        <v>3.464416037015854</v>
      </c>
      <c r="AG65" s="3" t="n">
        <v>3349.174706190552</v>
      </c>
      <c r="AH65" s="3" t="n">
        <v>7088.658936437178</v>
      </c>
      <c r="AI65" s="3" t="n">
        <v>7306.61220256008</v>
      </c>
      <c r="AJ65" s="3" t="n">
        <v>8948.760991032488</v>
      </c>
      <c r="AK65" s="3" t="n">
        <v>8954.189413041629</v>
      </c>
      <c r="AL65" s="3" t="n">
        <v>9129.76239348528</v>
      </c>
      <c r="AM65" s="3" t="n">
        <v>10378.69255770903</v>
      </c>
      <c r="AN65" s="3" t="n">
        <v>11457.81352183496</v>
      </c>
      <c r="AO65" s="3" t="n">
        <v>10819.18626120474</v>
      </c>
      <c r="AP65" s="3" t="n">
        <v>11752.62498499051</v>
      </c>
      <c r="AQ65" s="3" t="n">
        <v>12145.87310189392</v>
      </c>
      <c r="AR65" s="3" t="n">
        <v>13615.66880012239</v>
      </c>
      <c r="AS65" s="3" t="n">
        <v>13814.81672344097</v>
      </c>
      <c r="AT65" s="3" t="n">
        <v>16438.27240026292</v>
      </c>
      <c r="AU65" s="3" t="n">
        <v>15215.1749405828</v>
      </c>
      <c r="AV65" s="3" t="n">
        <v>18100.79392364293</v>
      </c>
      <c r="AW65" s="3" t="n">
        <v>18222.86217061924</v>
      </c>
      <c r="AX65" s="3" t="n">
        <v>24302.76780471616</v>
      </c>
      <c r="AY65" s="3" t="n">
        <v>24665.62713802225</v>
      </c>
      <c r="AZ65" s="3" t="n">
        <v>62038.27095809983</v>
      </c>
      <c r="BA65" s="3" t="n">
        <v>11751.81586849617</v>
      </c>
      <c r="BB65" s="3" t="n">
        <v>5541824.287677153</v>
      </c>
      <c r="BC65" s="3" t="n">
        <v>0</v>
      </c>
      <c r="BD65" s="3" t="n">
        <v>0</v>
      </c>
      <c r="BE65" s="3" t="n">
        <v>0</v>
      </c>
      <c r="BF65" s="3" t="n">
        <v>0</v>
      </c>
      <c r="BG65" s="3" t="n">
        <v>0</v>
      </c>
      <c r="BH65" s="3" t="n">
        <v>0</v>
      </c>
      <c r="BI65" s="3" t="n">
        <v>0</v>
      </c>
      <c r="BJ65" s="3" t="n">
        <v>0</v>
      </c>
      <c r="BK65" s="3" t="n">
        <v>0</v>
      </c>
      <c r="BL65" s="3" t="n">
        <v>0</v>
      </c>
      <c r="BM65" s="3" t="n">
        <v>0.01838345885421001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1.21579453304146</v>
      </c>
      <c r="I66" s="3" t="n">
        <v>0</v>
      </c>
      <c r="J66" s="3" t="n">
        <v>3.359104533306472</v>
      </c>
      <c r="K66" s="3" t="n">
        <v>4.960951232280988</v>
      </c>
      <c r="L66" s="3" t="n">
        <v>0</v>
      </c>
      <c r="M66" s="3" t="n">
        <v>1.966966219549632</v>
      </c>
      <c r="N66" s="3" t="n">
        <v>0</v>
      </c>
      <c r="O66" s="3" t="n">
        <v>0.3546220686651765</v>
      </c>
      <c r="P66" s="3" t="n">
        <v>0</v>
      </c>
      <c r="Q66" s="3" t="n">
        <v>2.958431907793146</v>
      </c>
      <c r="R66" s="3" t="n">
        <v>55.49901742634258</v>
      </c>
      <c r="S66" s="3" t="n">
        <v>0</v>
      </c>
      <c r="T66" s="3" t="n">
        <v>0</v>
      </c>
      <c r="U66" s="3" t="n">
        <v>3.430080669770841</v>
      </c>
      <c r="V66" s="3" t="n">
        <v>2.874248351403986</v>
      </c>
      <c r="W66" s="3" t="n">
        <v>0</v>
      </c>
      <c r="X66" s="3" t="n">
        <v>1.974147203546092</v>
      </c>
      <c r="Y66" s="3" t="n">
        <v>0</v>
      </c>
      <c r="Z66" s="3" t="n">
        <v>0</v>
      </c>
      <c r="AA66" s="3" t="n">
        <v>0</v>
      </c>
      <c r="AB66" s="3" t="n">
        <v>0.9071912082791376</v>
      </c>
      <c r="AC66" s="3" t="n">
        <v>5.396686098074188</v>
      </c>
      <c r="AD66" s="3" t="n">
        <v>4.578857423282525</v>
      </c>
      <c r="AE66" s="3" t="n">
        <v>0</v>
      </c>
      <c r="AF66" s="3" t="n">
        <v>3.361332460778623</v>
      </c>
      <c r="AG66" s="3" t="n">
        <v>3351.74900388363</v>
      </c>
      <c r="AH66" s="3" t="n">
        <v>7457.384971429053</v>
      </c>
      <c r="AI66" s="3" t="n">
        <v>7152.171616362612</v>
      </c>
      <c r="AJ66" s="3" t="n">
        <v>7935.147520813448</v>
      </c>
      <c r="AK66" s="3" t="n">
        <v>8713.936314955097</v>
      </c>
      <c r="AL66" s="3" t="n">
        <v>10030.92311300581</v>
      </c>
      <c r="AM66" s="3" t="n">
        <v>9727.740018550374</v>
      </c>
      <c r="AN66" s="3" t="n">
        <v>10204.97448167629</v>
      </c>
      <c r="AO66" s="3" t="n">
        <v>10921.46925719009</v>
      </c>
      <c r="AP66" s="3" t="n">
        <v>12959.8942359083</v>
      </c>
      <c r="AQ66" s="3" t="n">
        <v>13035.3772228318</v>
      </c>
      <c r="AR66" s="3" t="n">
        <v>13582.83929372094</v>
      </c>
      <c r="AS66" s="3" t="n">
        <v>13596.42712358516</v>
      </c>
      <c r="AT66" s="3" t="n">
        <v>15558.85743585987</v>
      </c>
      <c r="AU66" s="3" t="n">
        <v>14699.2203872763</v>
      </c>
      <c r="AV66" s="3" t="n">
        <v>17394.71112648653</v>
      </c>
      <c r="AW66" s="3" t="n">
        <v>17702.04644989743</v>
      </c>
      <c r="AX66" s="3" t="n">
        <v>22671.77560456988</v>
      </c>
      <c r="AY66" s="3" t="n">
        <v>24423.56305812338</v>
      </c>
      <c r="AZ66" s="3" t="n">
        <v>67672.94383568596</v>
      </c>
      <c r="BA66" s="3" t="n">
        <v>12235.6735317841</v>
      </c>
      <c r="BB66" s="3" t="n">
        <v>5577707.445405637</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1.483604168752145</v>
      </c>
      <c r="I67" s="3" t="n">
        <v>0</v>
      </c>
      <c r="J67" s="3" t="n">
        <v>3.291683458866502</v>
      </c>
      <c r="K67" s="3" t="n">
        <v>4.853268027509521</v>
      </c>
      <c r="L67" s="3" t="n">
        <v>0</v>
      </c>
      <c r="M67" s="3" t="n">
        <v>2.089193251902297</v>
      </c>
      <c r="N67" s="3" t="n">
        <v>0</v>
      </c>
      <c r="O67" s="3" t="n">
        <v>0</v>
      </c>
      <c r="P67" s="3" t="n">
        <v>0</v>
      </c>
      <c r="Q67" s="3" t="n">
        <v>3.069115707800886</v>
      </c>
      <c r="R67" s="3" t="n">
        <v>53.90373896040448</v>
      </c>
      <c r="S67" s="3" t="n">
        <v>0</v>
      </c>
      <c r="T67" s="3" t="n">
        <v>0</v>
      </c>
      <c r="U67" s="3" t="n">
        <v>3.85211566272346</v>
      </c>
      <c r="V67" s="3" t="n">
        <v>2.841252275311784</v>
      </c>
      <c r="W67" s="3" t="n">
        <v>0</v>
      </c>
      <c r="X67" s="3" t="n">
        <v>1.927313032310592</v>
      </c>
      <c r="Y67" s="3" t="n">
        <v>0</v>
      </c>
      <c r="Z67" s="3" t="n">
        <v>0</v>
      </c>
      <c r="AA67" s="3" t="n">
        <v>0</v>
      </c>
      <c r="AB67" s="3" t="n">
        <v>0.5297455104749258</v>
      </c>
      <c r="AC67" s="3" t="n">
        <v>7.22473861540908</v>
      </c>
      <c r="AD67" s="3" t="n">
        <v>4.727913216928446</v>
      </c>
      <c r="AE67" s="3" t="n">
        <v>0</v>
      </c>
      <c r="AF67" s="3" t="n">
        <v>3.492268922900089</v>
      </c>
      <c r="AG67" s="3" t="n">
        <v>3217.230235360561</v>
      </c>
      <c r="AH67" s="3" t="n">
        <v>7344.199330578407</v>
      </c>
      <c r="AI67" s="3" t="n">
        <v>7019.273875552086</v>
      </c>
      <c r="AJ67" s="3" t="n">
        <v>8128.316357293405</v>
      </c>
      <c r="AK67" s="3" t="n">
        <v>8216.479579314988</v>
      </c>
      <c r="AL67" s="3" t="n">
        <v>9453.589514093866</v>
      </c>
      <c r="AM67" s="3" t="n">
        <v>10228.57371849096</v>
      </c>
      <c r="AN67" s="3" t="n">
        <v>10887.48250423395</v>
      </c>
      <c r="AO67" s="3" t="n">
        <v>10984.88574217937</v>
      </c>
      <c r="AP67" s="3" t="n">
        <v>12702.45495425988</v>
      </c>
      <c r="AQ67" s="3" t="n">
        <v>12107.54757603293</v>
      </c>
      <c r="AR67" s="3" t="n">
        <v>13891.80574828627</v>
      </c>
      <c r="AS67" s="3" t="n">
        <v>12789.81856857691</v>
      </c>
      <c r="AT67" s="3" t="n">
        <v>15138.43647057111</v>
      </c>
      <c r="AU67" s="3" t="n">
        <v>16715.78321453829</v>
      </c>
      <c r="AV67" s="3" t="n">
        <v>18878.87202690229</v>
      </c>
      <c r="AW67" s="3" t="n">
        <v>19469.36727498588</v>
      </c>
      <c r="AX67" s="3" t="n">
        <v>22699.38648915751</v>
      </c>
      <c r="AY67" s="3" t="n">
        <v>23002.73301211483</v>
      </c>
      <c r="AZ67" s="3" t="n">
        <v>59957.55401454535</v>
      </c>
      <c r="BA67" s="3" t="n">
        <v>15051.56902021822</v>
      </c>
      <c r="BB67" s="3" t="n">
        <v>6121188.636912081</v>
      </c>
      <c r="BC67" s="3" t="n">
        <v>0</v>
      </c>
      <c r="BD67" s="3" t="n">
        <v>0</v>
      </c>
      <c r="BE67" s="3" t="n">
        <v>0</v>
      </c>
      <c r="BF67" s="3" t="n">
        <v>0</v>
      </c>
      <c r="BG67" s="3" t="n">
        <v>0</v>
      </c>
      <c r="BH67" s="3" t="n">
        <v>0</v>
      </c>
      <c r="BI67" s="3" t="n">
        <v>0</v>
      </c>
      <c r="BJ67" s="3" t="n">
        <v>0</v>
      </c>
      <c r="BK67" s="3" t="n">
        <v>0</v>
      </c>
      <c r="BL67" s="3" t="n">
        <v>0</v>
      </c>
      <c r="BM67" s="3" t="n">
        <v>0.0009177540056470731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1.115781288793642</v>
      </c>
      <c r="I68" s="3" t="n">
        <v>0</v>
      </c>
      <c r="J68" s="3" t="n">
        <v>3.31583591471074</v>
      </c>
      <c r="K68" s="3" t="n">
        <v>3.639966504479763</v>
      </c>
      <c r="L68" s="3" t="n">
        <v>0</v>
      </c>
      <c r="M68" s="3" t="n">
        <v>1.801180663128085</v>
      </c>
      <c r="N68" s="3" t="n">
        <v>0</v>
      </c>
      <c r="O68" s="3" t="n">
        <v>0</v>
      </c>
      <c r="P68" s="3" t="n">
        <v>0</v>
      </c>
      <c r="Q68" s="3" t="n">
        <v>3.32194939263865</v>
      </c>
      <c r="R68" s="3" t="n">
        <v>52.75570129740493</v>
      </c>
      <c r="S68" s="3" t="n">
        <v>0</v>
      </c>
      <c r="T68" s="3" t="n">
        <v>0</v>
      </c>
      <c r="U68" s="3" t="n">
        <v>4.514735474220257</v>
      </c>
      <c r="V68" s="3" t="n">
        <v>3.00425132192377</v>
      </c>
      <c r="W68" s="3" t="n">
        <v>0</v>
      </c>
      <c r="X68" s="3" t="n">
        <v>1.903115278266622</v>
      </c>
      <c r="Y68" s="3" t="n">
        <v>0</v>
      </c>
      <c r="Z68" s="3" t="n">
        <v>0</v>
      </c>
      <c r="AA68" s="3" t="n">
        <v>0</v>
      </c>
      <c r="AB68" s="3" t="n">
        <v>0.3132346308362707</v>
      </c>
      <c r="AC68" s="3" t="n">
        <v>9.39694260403987</v>
      </c>
      <c r="AD68" s="3" t="n">
        <v>3.311887226530847</v>
      </c>
      <c r="AE68" s="3" t="n">
        <v>0</v>
      </c>
      <c r="AF68" s="3" t="n">
        <v>3.179474726479571</v>
      </c>
      <c r="AG68" s="3" t="n">
        <v>3134.756106510445</v>
      </c>
      <c r="AH68" s="3" t="n">
        <v>7497.797946519181</v>
      </c>
      <c r="AI68" s="3" t="n">
        <v>6946.950530131756</v>
      </c>
      <c r="AJ68" s="3" t="n">
        <v>8654.754673256555</v>
      </c>
      <c r="AK68" s="3" t="n">
        <v>8297.690250464708</v>
      </c>
      <c r="AL68" s="3" t="n">
        <v>9943.595613504855</v>
      </c>
      <c r="AM68" s="3" t="n">
        <v>9272.896864104201</v>
      </c>
      <c r="AN68" s="3" t="n">
        <v>10121.0846943334</v>
      </c>
      <c r="AO68" s="3" t="n">
        <v>10527.03940395303</v>
      </c>
      <c r="AP68" s="3" t="n">
        <v>11428.30914825243</v>
      </c>
      <c r="AQ68" s="3" t="n">
        <v>11602.49158310839</v>
      </c>
      <c r="AR68" s="3" t="n">
        <v>13413.96700116593</v>
      </c>
      <c r="AS68" s="3" t="n">
        <v>14757.26071153716</v>
      </c>
      <c r="AT68" s="3" t="n">
        <v>15379.20009643491</v>
      </c>
      <c r="AU68" s="3" t="n">
        <v>16592.58970909331</v>
      </c>
      <c r="AV68" s="3" t="n">
        <v>19019.78273917975</v>
      </c>
      <c r="AW68" s="3" t="n">
        <v>17255.0966784171</v>
      </c>
      <c r="AX68" s="3" t="n">
        <v>21853.23699884207</v>
      </c>
      <c r="AY68" s="3" t="n">
        <v>24908.04340802242</v>
      </c>
      <c r="AZ68" s="3" t="n">
        <v>62279.87314552744</v>
      </c>
      <c r="BA68" s="3" t="n">
        <v>20646.15462857715</v>
      </c>
      <c r="BB68" s="3" t="n">
        <v>5306424.173523231</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1.434050335293254</v>
      </c>
      <c r="I69" s="3" t="n">
        <v>0</v>
      </c>
      <c r="J69" s="3" t="n">
        <v>3.313473807883792</v>
      </c>
      <c r="K69" s="3" t="n">
        <v>5.702342201125252</v>
      </c>
      <c r="L69" s="3" t="n">
        <v>0</v>
      </c>
      <c r="M69" s="3" t="n">
        <v>2.046873017260361</v>
      </c>
      <c r="N69" s="3" t="n">
        <v>0</v>
      </c>
      <c r="O69" s="3" t="n">
        <v>1.276793334139586</v>
      </c>
      <c r="P69" s="3" t="n">
        <v>0</v>
      </c>
      <c r="Q69" s="3" t="n">
        <v>3.203349585496655</v>
      </c>
      <c r="R69" s="3" t="n">
        <v>58.54766116930022</v>
      </c>
      <c r="S69" s="3" t="n">
        <v>0</v>
      </c>
      <c r="T69" s="3" t="n">
        <v>0</v>
      </c>
      <c r="U69" s="3" t="n">
        <v>2.900366684142716</v>
      </c>
      <c r="V69" s="3" t="n">
        <v>2.810070626269715</v>
      </c>
      <c r="W69" s="3" t="n">
        <v>0</v>
      </c>
      <c r="X69" s="3" t="n">
        <v>2.354507112197841</v>
      </c>
      <c r="Y69" s="3" t="n">
        <v>0</v>
      </c>
      <c r="Z69" s="3" t="n">
        <v>0</v>
      </c>
      <c r="AA69" s="3" t="n">
        <v>0</v>
      </c>
      <c r="AB69" s="3" t="n">
        <v>1.484634771901026</v>
      </c>
      <c r="AC69" s="3" t="n">
        <v>4.900739678820707</v>
      </c>
      <c r="AD69" s="3" t="n">
        <v>5.253028716790255</v>
      </c>
      <c r="AE69" s="3" t="n">
        <v>0</v>
      </c>
      <c r="AF69" s="3" t="n">
        <v>3.25161102067685</v>
      </c>
      <c r="AG69" s="3" t="n">
        <v>3064.369400030032</v>
      </c>
      <c r="AH69" s="3" t="n">
        <v>6953.410032018049</v>
      </c>
      <c r="AI69" s="3" t="n">
        <v>7371.271800387754</v>
      </c>
      <c r="AJ69" s="3" t="n">
        <v>8353.231916214696</v>
      </c>
      <c r="AK69" s="3" t="n">
        <v>8194.653149602324</v>
      </c>
      <c r="AL69" s="3" t="n">
        <v>10260.60811316047</v>
      </c>
      <c r="AM69" s="3" t="n">
        <v>9478.645757941445</v>
      </c>
      <c r="AN69" s="3" t="n">
        <v>10167.40281634394</v>
      </c>
      <c r="AO69" s="3" t="n">
        <v>10937.08651774669</v>
      </c>
      <c r="AP69" s="3" t="n">
        <v>11732.81090568795</v>
      </c>
      <c r="AQ69" s="3" t="n">
        <v>12071.73908115319</v>
      </c>
      <c r="AR69" s="3" t="n">
        <v>12668.52578277356</v>
      </c>
      <c r="AS69" s="3" t="n">
        <v>13809.37369580644</v>
      </c>
      <c r="AT69" s="3" t="n">
        <v>16236.01414166167</v>
      </c>
      <c r="AU69" s="3" t="n">
        <v>15621.68219544173</v>
      </c>
      <c r="AV69" s="3" t="n">
        <v>17668.43891294604</v>
      </c>
      <c r="AW69" s="3" t="n">
        <v>17470.77582776868</v>
      </c>
      <c r="AX69" s="3" t="n">
        <v>21789.25550570814</v>
      </c>
      <c r="AY69" s="3" t="n">
        <v>24507.88254632934</v>
      </c>
      <c r="AZ69" s="3" t="n">
        <v>66868.6675002026</v>
      </c>
      <c r="BA69" s="3" t="n">
        <v>10432.43788029654</v>
      </c>
      <c r="BB69" s="3" t="n">
        <v>52649796.97064371</v>
      </c>
      <c r="BC69" s="3" t="n">
        <v>0</v>
      </c>
      <c r="BD69" s="3" t="n">
        <v>0</v>
      </c>
      <c r="BE69" s="3" t="n">
        <v>0</v>
      </c>
      <c r="BF69" s="3" t="n">
        <v>0</v>
      </c>
      <c r="BG69" s="3" t="n">
        <v>0</v>
      </c>
      <c r="BH69" s="3" t="n">
        <v>0</v>
      </c>
      <c r="BI69" s="3" t="n">
        <v>0</v>
      </c>
      <c r="BJ69" s="3" t="n">
        <v>0</v>
      </c>
      <c r="BK69" s="3" t="n">
        <v>0.1117288469590187</v>
      </c>
      <c r="BL69" s="3" t="n">
        <v>2.178532854466492</v>
      </c>
      <c r="BM69" s="3" t="n">
        <v>22.4904565002707</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0.8819664603798246</v>
      </c>
      <c r="I70" s="3" t="n">
        <v>0</v>
      </c>
      <c r="J70" s="3" t="n">
        <v>3.288510927174988</v>
      </c>
      <c r="K70" s="3" t="n">
        <v>2.834112872753304</v>
      </c>
      <c r="L70" s="3" t="n">
        <v>0</v>
      </c>
      <c r="M70" s="3" t="n">
        <v>1.163044847470052</v>
      </c>
      <c r="N70" s="3" t="n">
        <v>0</v>
      </c>
      <c r="O70" s="3" t="n">
        <v>0.4905435905527449</v>
      </c>
      <c r="P70" s="3" t="n">
        <v>0</v>
      </c>
      <c r="Q70" s="3" t="n">
        <v>2.471609986502208</v>
      </c>
      <c r="R70" s="3" t="n">
        <v>54.53543992654</v>
      </c>
      <c r="S70" s="3" t="n">
        <v>0</v>
      </c>
      <c r="T70" s="3" t="n">
        <v>0</v>
      </c>
      <c r="U70" s="3" t="n">
        <v>0.6704593887320287</v>
      </c>
      <c r="V70" s="3" t="n">
        <v>1.83751824952262</v>
      </c>
      <c r="W70" s="3" t="n">
        <v>0</v>
      </c>
      <c r="X70" s="3" t="n">
        <v>2.466032405929611</v>
      </c>
      <c r="Y70" s="3" t="n">
        <v>0</v>
      </c>
      <c r="Z70" s="3" t="n">
        <v>0</v>
      </c>
      <c r="AA70" s="3" t="n">
        <v>0</v>
      </c>
      <c r="AB70" s="3" t="n">
        <v>0.8727540906334719</v>
      </c>
      <c r="AC70" s="3" t="n">
        <v>1.67861619392749</v>
      </c>
      <c r="AD70" s="3" t="n">
        <v>3.322509771326815</v>
      </c>
      <c r="AE70" s="3" t="n">
        <v>0</v>
      </c>
      <c r="AF70" s="3" t="n">
        <v>2.247068949776951</v>
      </c>
      <c r="AG70" s="3" t="n">
        <v>2959.234325763757</v>
      </c>
      <c r="AH70" s="3" t="n">
        <v>7175.615161423856</v>
      </c>
      <c r="AI70" s="3" t="n">
        <v>7038.183959171222</v>
      </c>
      <c r="AJ70" s="3" t="n">
        <v>8752.463487600569</v>
      </c>
      <c r="AK70" s="3" t="n">
        <v>8674.492156713195</v>
      </c>
      <c r="AL70" s="3" t="n">
        <v>8932.6428931264</v>
      </c>
      <c r="AM70" s="3" t="n">
        <v>10359.5260132748</v>
      </c>
      <c r="AN70" s="3" t="n">
        <v>11252.04411573541</v>
      </c>
      <c r="AO70" s="3" t="n">
        <v>10872.72946245215</v>
      </c>
      <c r="AP70" s="3" t="n">
        <v>12479.83210151419</v>
      </c>
      <c r="AQ70" s="3" t="n">
        <v>11464.33726049638</v>
      </c>
      <c r="AR70" s="3" t="n">
        <v>14699.3546926704</v>
      </c>
      <c r="AS70" s="3" t="n">
        <v>14734.56083290015</v>
      </c>
      <c r="AT70" s="3" t="n">
        <v>16190.2144695426</v>
      </c>
      <c r="AU70" s="3" t="n">
        <v>15207.39086466198</v>
      </c>
      <c r="AV70" s="3" t="n">
        <v>18681.25575387639</v>
      </c>
      <c r="AW70" s="3" t="n">
        <v>17104.34099051828</v>
      </c>
      <c r="AX70" s="3" t="n">
        <v>21653.69925225009</v>
      </c>
      <c r="AY70" s="3" t="n">
        <v>24072.74965150696</v>
      </c>
      <c r="AZ70" s="3" t="n">
        <v>68868.71290838803</v>
      </c>
      <c r="BA70" s="3" t="n">
        <v>4298.226723857321</v>
      </c>
      <c r="BB70" s="3" t="n">
        <v>5781546.973847773</v>
      </c>
      <c r="BC70" s="3" t="n">
        <v>0</v>
      </c>
      <c r="BD70" s="3" t="n">
        <v>0</v>
      </c>
      <c r="BE70" s="3" t="n">
        <v>111.8662948250758</v>
      </c>
      <c r="BF70" s="3" t="n">
        <v>17.64080961156496</v>
      </c>
      <c r="BG70" s="3" t="n">
        <v>22.27593252527172</v>
      </c>
      <c r="BH70" s="3" t="n">
        <v>88.5866806655161</v>
      </c>
      <c r="BI70" s="3" t="n">
        <v>98.40088651908626</v>
      </c>
      <c r="BJ70" s="3" t="n">
        <v>71.99154440459978</v>
      </c>
      <c r="BK70" s="3" t="n">
        <v>0.1144269929788106</v>
      </c>
      <c r="BL70" s="3" t="n">
        <v>2.285117625551613</v>
      </c>
      <c r="BM70" s="3" t="n">
        <v>5.679278629772406</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0.9565021660404819</v>
      </c>
      <c r="I71" s="3" t="n">
        <v>0</v>
      </c>
      <c r="J71" s="3" t="n">
        <v>3.329690513319304</v>
      </c>
      <c r="K71" s="3" t="n">
        <v>3.508885065278323</v>
      </c>
      <c r="L71" s="3" t="n">
        <v>0</v>
      </c>
      <c r="M71" s="3" t="n">
        <v>1.121067628606908</v>
      </c>
      <c r="N71" s="3" t="n">
        <v>0</v>
      </c>
      <c r="O71" s="3" t="n">
        <v>0.4831317497019152</v>
      </c>
      <c r="P71" s="3" t="n">
        <v>0</v>
      </c>
      <c r="Q71" s="3" t="n">
        <v>2.46437586981571</v>
      </c>
      <c r="R71" s="3" t="n">
        <v>51.24121649444363</v>
      </c>
      <c r="S71" s="3" t="n">
        <v>0</v>
      </c>
      <c r="T71" s="3" t="n">
        <v>0</v>
      </c>
      <c r="U71" s="3" t="n">
        <v>0.8511470401630826</v>
      </c>
      <c r="V71" s="3" t="n">
        <v>1.730010652314289</v>
      </c>
      <c r="W71" s="3" t="n">
        <v>0</v>
      </c>
      <c r="X71" s="3" t="n">
        <v>2.1541549313999</v>
      </c>
      <c r="Y71" s="3" t="n">
        <v>0</v>
      </c>
      <c r="Z71" s="3" t="n">
        <v>0</v>
      </c>
      <c r="AA71" s="3" t="n">
        <v>0</v>
      </c>
      <c r="AB71" s="3" t="n">
        <v>1.092964399085277</v>
      </c>
      <c r="AC71" s="3" t="n">
        <v>1.753951437168021</v>
      </c>
      <c r="AD71" s="3" t="n">
        <v>3.797984641351693</v>
      </c>
      <c r="AE71" s="3" t="n">
        <v>0</v>
      </c>
      <c r="AF71" s="3" t="n">
        <v>1.890497984645884</v>
      </c>
      <c r="AG71" s="3" t="n">
        <v>3248.166624501672</v>
      </c>
      <c r="AH71" s="3" t="n">
        <v>7185.558963543115</v>
      </c>
      <c r="AI71" s="3" t="n">
        <v>6962.510576593189</v>
      </c>
      <c r="AJ71" s="3" t="n">
        <v>8605.3533803726</v>
      </c>
      <c r="AK71" s="3" t="n">
        <v>8844.424601298017</v>
      </c>
      <c r="AL71" s="3" t="n">
        <v>9367.79026631353</v>
      </c>
      <c r="AM71" s="3" t="n">
        <v>10346.3251701233</v>
      </c>
      <c r="AN71" s="3" t="n">
        <v>10866.46453648186</v>
      </c>
      <c r="AO71" s="3" t="n">
        <v>10601.46446321735</v>
      </c>
      <c r="AP71" s="3" t="n">
        <v>12620.98636812133</v>
      </c>
      <c r="AQ71" s="3" t="n">
        <v>12619.66592988956</v>
      </c>
      <c r="AR71" s="3" t="n">
        <v>13536.86812186636</v>
      </c>
      <c r="AS71" s="3" t="n">
        <v>13232.58362152223</v>
      </c>
      <c r="AT71" s="3" t="n">
        <v>15021.04846556249</v>
      </c>
      <c r="AU71" s="3" t="n">
        <v>15741.87351157434</v>
      </c>
      <c r="AV71" s="3" t="n">
        <v>19512.51515281862</v>
      </c>
      <c r="AW71" s="3" t="n">
        <v>17037.55946340417</v>
      </c>
      <c r="AX71" s="3" t="n">
        <v>21838.03283109644</v>
      </c>
      <c r="AY71" s="3" t="n">
        <v>23761.50330759705</v>
      </c>
      <c r="AZ71" s="3" t="n">
        <v>65831.17751921788</v>
      </c>
      <c r="BA71" s="3" t="n">
        <v>6268.287628664768</v>
      </c>
      <c r="BB71" s="3" t="n">
        <v>5620270.154851249</v>
      </c>
      <c r="BC71" s="3" t="n">
        <v>0</v>
      </c>
      <c r="BD71" s="3" t="n">
        <v>0</v>
      </c>
      <c r="BE71" s="3" t="n">
        <v>111.0128224035691</v>
      </c>
      <c r="BF71" s="3" t="n">
        <v>28.63529548824817</v>
      </c>
      <c r="BG71" s="3" t="n">
        <v>44.245486658975</v>
      </c>
      <c r="BH71" s="3" t="n">
        <v>94.01196004765846</v>
      </c>
      <c r="BI71" s="3" t="n">
        <v>106.707421339255</v>
      </c>
      <c r="BJ71" s="3" t="n">
        <v>81.61870529786017</v>
      </c>
      <c r="BK71" s="3" t="n">
        <v>0</v>
      </c>
      <c r="BL71" s="3" t="n">
        <v>0.0008956397925411993</v>
      </c>
      <c r="BM71" s="3" t="n">
        <v>5.866595090243464</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0.8331061618160586</v>
      </c>
      <c r="I72" s="3" t="n">
        <v>0</v>
      </c>
      <c r="J72" s="3" t="n">
        <v>2.780799328332877</v>
      </c>
      <c r="K72" s="3" t="n">
        <v>3.597182871382139</v>
      </c>
      <c r="L72" s="3" t="n">
        <v>0</v>
      </c>
      <c r="M72" s="3" t="n">
        <v>1.403144377257368</v>
      </c>
      <c r="N72" s="3" t="n">
        <v>0</v>
      </c>
      <c r="O72" s="3" t="n">
        <v>0.4590845569493429</v>
      </c>
      <c r="P72" s="3" t="n">
        <v>0</v>
      </c>
      <c r="Q72" s="3" t="n">
        <v>2.255610550042567</v>
      </c>
      <c r="R72" s="3" t="n">
        <v>55.31477484898461</v>
      </c>
      <c r="S72" s="3" t="n">
        <v>0</v>
      </c>
      <c r="T72" s="3" t="n">
        <v>0</v>
      </c>
      <c r="U72" s="3" t="n">
        <v>0.9899738481329031</v>
      </c>
      <c r="V72" s="3" t="n">
        <v>1.821179332648773</v>
      </c>
      <c r="W72" s="3" t="n">
        <v>0</v>
      </c>
      <c r="X72" s="3" t="n">
        <v>1.853210052732859</v>
      </c>
      <c r="Y72" s="3" t="n">
        <v>0</v>
      </c>
      <c r="Z72" s="3" t="n">
        <v>0</v>
      </c>
      <c r="AA72" s="3" t="n">
        <v>0</v>
      </c>
      <c r="AB72" s="3" t="n">
        <v>0.8660086856730849</v>
      </c>
      <c r="AC72" s="3" t="n">
        <v>1.832251220761464</v>
      </c>
      <c r="AD72" s="3" t="n">
        <v>3.942467596938123</v>
      </c>
      <c r="AE72" s="3" t="n">
        <v>0</v>
      </c>
      <c r="AF72" s="3" t="n">
        <v>2.131787806348804</v>
      </c>
      <c r="AG72" s="3" t="n">
        <v>3141.233525701318</v>
      </c>
      <c r="AH72" s="3" t="n">
        <v>7384.185871941771</v>
      </c>
      <c r="AI72" s="3" t="n">
        <v>7002.231934521572</v>
      </c>
      <c r="AJ72" s="3" t="n">
        <v>8338.676799135426</v>
      </c>
      <c r="AK72" s="3" t="n">
        <v>7884.463250394756</v>
      </c>
      <c r="AL72" s="3" t="n">
        <v>9157.342546585423</v>
      </c>
      <c r="AM72" s="3" t="n">
        <v>10066.14957401952</v>
      </c>
      <c r="AN72" s="3" t="n">
        <v>10973.71062825048</v>
      </c>
      <c r="AO72" s="3" t="n">
        <v>10115.9900888694</v>
      </c>
      <c r="AP72" s="3" t="n">
        <v>12909.11908611378</v>
      </c>
      <c r="AQ72" s="3" t="n">
        <v>12557.28656201771</v>
      </c>
      <c r="AR72" s="3" t="n">
        <v>13304.3206506243</v>
      </c>
      <c r="AS72" s="3" t="n">
        <v>13347.30148590158</v>
      </c>
      <c r="AT72" s="3" t="n">
        <v>14573.49145479383</v>
      </c>
      <c r="AU72" s="3" t="n">
        <v>16018.11380451977</v>
      </c>
      <c r="AV72" s="3" t="n">
        <v>19246.04014252999</v>
      </c>
      <c r="AW72" s="3" t="n">
        <v>17376.64765031182</v>
      </c>
      <c r="AX72" s="3" t="n">
        <v>23608.01587710946</v>
      </c>
      <c r="AY72" s="3" t="n">
        <v>22517.30366518794</v>
      </c>
      <c r="AZ72" s="3" t="n">
        <v>66997.00874795196</v>
      </c>
      <c r="BA72" s="3" t="n">
        <v>7529.634207063305</v>
      </c>
      <c r="BB72" s="3" t="n">
        <v>5606498.917722633</v>
      </c>
      <c r="BC72" s="3" t="n">
        <v>0</v>
      </c>
      <c r="BD72" s="3" t="n">
        <v>0</v>
      </c>
      <c r="BE72" s="3" t="n">
        <v>113.8715929116216</v>
      </c>
      <c r="BF72" s="3" t="n">
        <v>39.33191029796527</v>
      </c>
      <c r="BG72" s="3" t="n">
        <v>55.82216768074404</v>
      </c>
      <c r="BH72" s="3" t="n">
        <v>97.6671116630615</v>
      </c>
      <c r="BI72" s="3" t="n">
        <v>111.0971366189662</v>
      </c>
      <c r="BJ72" s="3" t="n">
        <v>79.71722728395015</v>
      </c>
      <c r="BK72" s="3" t="n">
        <v>0</v>
      </c>
      <c r="BL72" s="3" t="n">
        <v>0</v>
      </c>
      <c r="BM72" s="3" t="n">
        <v>5.945033558373851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0.873860332525966</v>
      </c>
      <c r="I73" s="3" t="n">
        <v>0</v>
      </c>
      <c r="J73" s="3" t="n">
        <v>2.67194528000898</v>
      </c>
      <c r="K73" s="3" t="n">
        <v>3.958793434635922</v>
      </c>
      <c r="L73" s="3" t="n">
        <v>0</v>
      </c>
      <c r="M73" s="3" t="n">
        <v>1.290819276986823</v>
      </c>
      <c r="N73" s="3" t="n">
        <v>0</v>
      </c>
      <c r="O73" s="3" t="n">
        <v>0.3450255978175976</v>
      </c>
      <c r="P73" s="3" t="n">
        <v>0</v>
      </c>
      <c r="Q73" s="3" t="n">
        <v>2.068118660594242</v>
      </c>
      <c r="R73" s="3" t="n">
        <v>55.59540772325067</v>
      </c>
      <c r="S73" s="3" t="n">
        <v>0</v>
      </c>
      <c r="T73" s="3" t="n">
        <v>0</v>
      </c>
      <c r="U73" s="3" t="n">
        <v>1.038150497883431</v>
      </c>
      <c r="V73" s="3" t="n">
        <v>1.848442113672521</v>
      </c>
      <c r="W73" s="3" t="n">
        <v>0</v>
      </c>
      <c r="X73" s="3" t="n">
        <v>1.830501041336938</v>
      </c>
      <c r="Y73" s="3" t="n">
        <v>0</v>
      </c>
      <c r="Z73" s="3" t="n">
        <v>0</v>
      </c>
      <c r="AA73" s="3" t="n">
        <v>0</v>
      </c>
      <c r="AB73" s="3" t="n">
        <v>0.9000781276051747</v>
      </c>
      <c r="AC73" s="3" t="n">
        <v>1.932979061422326</v>
      </c>
      <c r="AD73" s="3" t="n">
        <v>3.70682067146599</v>
      </c>
      <c r="AE73" s="3" t="n">
        <v>0</v>
      </c>
      <c r="AF73" s="3" t="n">
        <v>2.182131737966523</v>
      </c>
      <c r="AG73" s="3" t="n">
        <v>3271.286178876943</v>
      </c>
      <c r="AH73" s="3" t="n">
        <v>7214.088532877663</v>
      </c>
      <c r="AI73" s="3" t="n">
        <v>7311.661146148425</v>
      </c>
      <c r="AJ73" s="3" t="n">
        <v>8858.966560166125</v>
      </c>
      <c r="AK73" s="3" t="n">
        <v>8997.496898378864</v>
      </c>
      <c r="AL73" s="3" t="n">
        <v>9238.695690715909</v>
      </c>
      <c r="AM73" s="3" t="n">
        <v>9988.384530947951</v>
      </c>
      <c r="AN73" s="3" t="n">
        <v>11373.10607886852</v>
      </c>
      <c r="AO73" s="3" t="n">
        <v>10484.69368078107</v>
      </c>
      <c r="AP73" s="3" t="n">
        <v>12374.80274969883</v>
      </c>
      <c r="AQ73" s="3" t="n">
        <v>11234.95235774812</v>
      </c>
      <c r="AR73" s="3" t="n">
        <v>14236.12075166452</v>
      </c>
      <c r="AS73" s="3" t="n">
        <v>12705.27194902577</v>
      </c>
      <c r="AT73" s="3" t="n">
        <v>16573.60751750925</v>
      </c>
      <c r="AU73" s="3" t="n">
        <v>14444.20735218994</v>
      </c>
      <c r="AV73" s="3" t="n">
        <v>18500.61529607552</v>
      </c>
      <c r="AW73" s="3" t="n">
        <v>17912.93774200287</v>
      </c>
      <c r="AX73" s="3" t="n">
        <v>24206.77773629135</v>
      </c>
      <c r="AY73" s="3" t="n">
        <v>24461.2276442861</v>
      </c>
      <c r="AZ73" s="3" t="n">
        <v>64689.09574743935</v>
      </c>
      <c r="BA73" s="3" t="n">
        <v>7574.96867973486</v>
      </c>
      <c r="BB73" s="3" t="n">
        <v>5564184.545082458</v>
      </c>
      <c r="BC73" s="3" t="n">
        <v>0</v>
      </c>
      <c r="BD73" s="3" t="n">
        <v>0</v>
      </c>
      <c r="BE73" s="3" t="n">
        <v>108.3731465319502</v>
      </c>
      <c r="BF73" s="3" t="n">
        <v>44.08433352544426</v>
      </c>
      <c r="BG73" s="3" t="n">
        <v>54.91144163011691</v>
      </c>
      <c r="BH73" s="3" t="n">
        <v>105.2111229636766</v>
      </c>
      <c r="BI73" s="3" t="n">
        <v>109.8857742232573</v>
      </c>
      <c r="BJ73" s="3" t="n">
        <v>90.90076644367775</v>
      </c>
      <c r="BK73" s="3" t="n">
        <v>0</v>
      </c>
      <c r="BL73" s="3" t="n">
        <v>0</v>
      </c>
      <c r="BM73" s="3" t="n">
        <v>5.220283827268799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0.9068380905279697</v>
      </c>
      <c r="I74" s="3" t="n">
        <v>0</v>
      </c>
      <c r="J74" s="3" t="n">
        <v>2.730655028476403</v>
      </c>
      <c r="K74" s="3" t="n">
        <v>3.51867786661454</v>
      </c>
      <c r="L74" s="3" t="n">
        <v>0</v>
      </c>
      <c r="M74" s="3" t="n">
        <v>1.219855263228372</v>
      </c>
      <c r="N74" s="3" t="n">
        <v>0</v>
      </c>
      <c r="O74" s="3" t="n">
        <v>0.1641297943384261</v>
      </c>
      <c r="P74" s="3" t="n">
        <v>0</v>
      </c>
      <c r="Q74" s="3" t="n">
        <v>2.181138782757898</v>
      </c>
      <c r="R74" s="3" t="n">
        <v>53.72127247515511</v>
      </c>
      <c r="S74" s="3" t="n">
        <v>0</v>
      </c>
      <c r="T74" s="3" t="n">
        <v>0</v>
      </c>
      <c r="U74" s="3" t="n">
        <v>1.16456958956847</v>
      </c>
      <c r="V74" s="3" t="n">
        <v>1.653078295519448</v>
      </c>
      <c r="W74" s="3" t="n">
        <v>0</v>
      </c>
      <c r="X74" s="3" t="n">
        <v>1.601352277530274</v>
      </c>
      <c r="Y74" s="3" t="n">
        <v>0</v>
      </c>
      <c r="Z74" s="3" t="n">
        <v>0</v>
      </c>
      <c r="AA74" s="3" t="n">
        <v>0</v>
      </c>
      <c r="AB74" s="3" t="n">
        <v>0.7690543641021508</v>
      </c>
      <c r="AC74" s="3" t="n">
        <v>1.944328836029404</v>
      </c>
      <c r="AD74" s="3" t="n">
        <v>4.10229520891504</v>
      </c>
      <c r="AE74" s="3" t="n">
        <v>0</v>
      </c>
      <c r="AF74" s="3" t="n">
        <v>1.972697039942402</v>
      </c>
      <c r="AG74" s="3" t="n">
        <v>2973.49330174616</v>
      </c>
      <c r="AH74" s="3" t="n">
        <v>7405.68770369112</v>
      </c>
      <c r="AI74" s="3" t="n">
        <v>7336.813397316611</v>
      </c>
      <c r="AJ74" s="3" t="n">
        <v>8312.687883793718</v>
      </c>
      <c r="AK74" s="3" t="n">
        <v>8940.049162668691</v>
      </c>
      <c r="AL74" s="3" t="n">
        <v>9151.643781143976</v>
      </c>
      <c r="AM74" s="3" t="n">
        <v>9286.830297239965</v>
      </c>
      <c r="AN74" s="3" t="n">
        <v>11561.80028561231</v>
      </c>
      <c r="AO74" s="3" t="n">
        <v>10376.07566412292</v>
      </c>
      <c r="AP74" s="3" t="n">
        <v>11940.17478006483</v>
      </c>
      <c r="AQ74" s="3" t="n">
        <v>12637.56683712472</v>
      </c>
      <c r="AR74" s="3" t="n">
        <v>14264.68642629846</v>
      </c>
      <c r="AS74" s="3" t="n">
        <v>13837.52785914198</v>
      </c>
      <c r="AT74" s="3" t="n">
        <v>16236.62596938523</v>
      </c>
      <c r="AU74" s="3" t="n">
        <v>16598.39960050679</v>
      </c>
      <c r="AV74" s="3" t="n">
        <v>19013.48784439154</v>
      </c>
      <c r="AW74" s="3" t="n">
        <v>19066.53135960264</v>
      </c>
      <c r="AX74" s="3" t="n">
        <v>24784.66065107813</v>
      </c>
      <c r="AY74" s="3" t="n">
        <v>23435.74967215426</v>
      </c>
      <c r="AZ74" s="3" t="n">
        <v>62885.8452889447</v>
      </c>
      <c r="BA74" s="3" t="n">
        <v>8839.551327391438</v>
      </c>
      <c r="BB74" s="3" t="n">
        <v>5532691.259139989</v>
      </c>
      <c r="BC74" s="3" t="n">
        <v>0</v>
      </c>
      <c r="BD74" s="3" t="n">
        <v>0</v>
      </c>
      <c r="BE74" s="3" t="n">
        <v>115.1565224526452</v>
      </c>
      <c r="BF74" s="3" t="n">
        <v>47.63926381463689</v>
      </c>
      <c r="BG74" s="3" t="n">
        <v>60.58895860970417</v>
      </c>
      <c r="BH74" s="3" t="n">
        <v>93.51552960269819</v>
      </c>
      <c r="BI74" s="3" t="n">
        <v>110.7402065196945</v>
      </c>
      <c r="BJ74" s="3" t="n">
        <v>79.89354808190137</v>
      </c>
      <c r="BK74" s="3" t="n">
        <v>0</v>
      </c>
      <c r="BL74" s="3" t="n">
        <v>0</v>
      </c>
      <c r="BM74" s="3" t="n">
        <v>1.522669904143106</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0.7556350179749561</v>
      </c>
      <c r="I75" s="3" t="n">
        <v>0</v>
      </c>
      <c r="J75" s="3" t="n">
        <v>2.643727387005365</v>
      </c>
      <c r="K75" s="3" t="n">
        <v>3.627373980204516</v>
      </c>
      <c r="L75" s="3" t="n">
        <v>0</v>
      </c>
      <c r="M75" s="3" t="n">
        <v>1.322183731798407</v>
      </c>
      <c r="N75" s="3" t="n">
        <v>0</v>
      </c>
      <c r="O75" s="3" t="n">
        <v>0</v>
      </c>
      <c r="P75" s="3" t="n">
        <v>0</v>
      </c>
      <c r="Q75" s="3" t="n">
        <v>2.116954271301482</v>
      </c>
      <c r="R75" s="3" t="n">
        <v>49.88817960129487</v>
      </c>
      <c r="S75" s="3" t="n">
        <v>0</v>
      </c>
      <c r="T75" s="3" t="n">
        <v>0</v>
      </c>
      <c r="U75" s="3" t="n">
        <v>1.203983880270934</v>
      </c>
      <c r="V75" s="3" t="n">
        <v>1.795653188523039</v>
      </c>
      <c r="W75" s="3" t="n">
        <v>0</v>
      </c>
      <c r="X75" s="3" t="n">
        <v>1.710626649668211</v>
      </c>
      <c r="Y75" s="3" t="n">
        <v>0</v>
      </c>
      <c r="Z75" s="3" t="n">
        <v>0</v>
      </c>
      <c r="AA75" s="3" t="n">
        <v>0</v>
      </c>
      <c r="AB75" s="3" t="n">
        <v>0.6018888837895042</v>
      </c>
      <c r="AC75" s="3" t="n">
        <v>2.227467810121258</v>
      </c>
      <c r="AD75" s="3" t="n">
        <v>3.532338855930989</v>
      </c>
      <c r="AE75" s="3" t="n">
        <v>0</v>
      </c>
      <c r="AF75" s="3" t="n">
        <v>2.117739139271263</v>
      </c>
      <c r="AG75" s="3" t="n">
        <v>3007.388877808648</v>
      </c>
      <c r="AH75" s="3" t="n">
        <v>7341.243734632222</v>
      </c>
      <c r="AI75" s="3" t="n">
        <v>7384.866546206437</v>
      </c>
      <c r="AJ75" s="3" t="n">
        <v>9029.697860647188</v>
      </c>
      <c r="AK75" s="3" t="n">
        <v>8129.997132346426</v>
      </c>
      <c r="AL75" s="3" t="n">
        <v>9870.319744523422</v>
      </c>
      <c r="AM75" s="3" t="n">
        <v>9983.678124321603</v>
      </c>
      <c r="AN75" s="3" t="n">
        <v>11054.71879209154</v>
      </c>
      <c r="AO75" s="3" t="n">
        <v>11619.34165413451</v>
      </c>
      <c r="AP75" s="3" t="n">
        <v>12364.26078725326</v>
      </c>
      <c r="AQ75" s="3" t="n">
        <v>12894.35668215364</v>
      </c>
      <c r="AR75" s="3" t="n">
        <v>13525.13539238486</v>
      </c>
      <c r="AS75" s="3" t="n">
        <v>14144.09629822231</v>
      </c>
      <c r="AT75" s="3" t="n">
        <v>15553.9015078231</v>
      </c>
      <c r="AU75" s="3" t="n">
        <v>16703.60319116961</v>
      </c>
      <c r="AV75" s="3" t="n">
        <v>18087.79261588857</v>
      </c>
      <c r="AW75" s="3" t="n">
        <v>18309.47337461021</v>
      </c>
      <c r="AX75" s="3" t="n">
        <v>23813.92249164537</v>
      </c>
      <c r="AY75" s="3" t="n">
        <v>23908.20822981522</v>
      </c>
      <c r="AZ75" s="3" t="n">
        <v>60148.98447840447</v>
      </c>
      <c r="BA75" s="3" t="n">
        <v>9727.338380921838</v>
      </c>
      <c r="BB75" s="3" t="n">
        <v>6079177.528418214</v>
      </c>
      <c r="BC75" s="3" t="n">
        <v>0</v>
      </c>
      <c r="BD75" s="3" t="n">
        <v>0</v>
      </c>
      <c r="BE75" s="3" t="n">
        <v>111.434917304994</v>
      </c>
      <c r="BF75" s="3" t="n">
        <v>43.42203522911311</v>
      </c>
      <c r="BG75" s="3" t="n">
        <v>60.59258732239253</v>
      </c>
      <c r="BH75" s="3" t="n">
        <v>94.53235647952754</v>
      </c>
      <c r="BI75" s="3" t="n">
        <v>112.3170358896705</v>
      </c>
      <c r="BJ75" s="3" t="n">
        <v>80.88728721272011</v>
      </c>
      <c r="BK75" s="3" t="n">
        <v>0</v>
      </c>
      <c r="BL75" s="3" t="n">
        <v>0</v>
      </c>
      <c r="BM75" s="3" t="n">
        <v>0.1809215797651122</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0.8462949296003931</v>
      </c>
      <c r="I76" s="3" t="n">
        <v>0</v>
      </c>
      <c r="J76" s="3" t="n">
        <v>2.714552943893692</v>
      </c>
      <c r="K76" s="3" t="n">
        <v>3.057099219993807</v>
      </c>
      <c r="L76" s="3" t="n">
        <v>0</v>
      </c>
      <c r="M76" s="3" t="n">
        <v>1.369518837896862</v>
      </c>
      <c r="N76" s="3" t="n">
        <v>0</v>
      </c>
      <c r="O76" s="3" t="n">
        <v>0</v>
      </c>
      <c r="P76" s="3" t="n">
        <v>0</v>
      </c>
      <c r="Q76" s="3" t="n">
        <v>2.142276127294787</v>
      </c>
      <c r="R76" s="3" t="n">
        <v>48.43887031551881</v>
      </c>
      <c r="S76" s="3" t="n">
        <v>0</v>
      </c>
      <c r="T76" s="3" t="n">
        <v>0</v>
      </c>
      <c r="U76" s="3" t="n">
        <v>1.451009789053891</v>
      </c>
      <c r="V76" s="3" t="n">
        <v>1.729181448883781</v>
      </c>
      <c r="W76" s="3" t="n">
        <v>0</v>
      </c>
      <c r="X76" s="3" t="n">
        <v>1.433220159498147</v>
      </c>
      <c r="Y76" s="3" t="n">
        <v>0</v>
      </c>
      <c r="Z76" s="3" t="n">
        <v>0</v>
      </c>
      <c r="AA76" s="3" t="n">
        <v>0</v>
      </c>
      <c r="AB76" s="3" t="n">
        <v>0.4092151316858754</v>
      </c>
      <c r="AC76" s="3" t="n">
        <v>2.209590450065215</v>
      </c>
      <c r="AD76" s="3" t="n">
        <v>3.379363739000295</v>
      </c>
      <c r="AE76" s="3" t="n">
        <v>0</v>
      </c>
      <c r="AF76" s="3" t="n">
        <v>2.212211193849907</v>
      </c>
      <c r="AG76" s="3" t="n">
        <v>3092.947471207231</v>
      </c>
      <c r="AH76" s="3" t="n">
        <v>7377.483116128445</v>
      </c>
      <c r="AI76" s="3" t="n">
        <v>6986.4992516348</v>
      </c>
      <c r="AJ76" s="3" t="n">
        <v>8437.152242654931</v>
      </c>
      <c r="AK76" s="3" t="n">
        <v>8965.857275582724</v>
      </c>
      <c r="AL76" s="3" t="n">
        <v>9804.374549225828</v>
      </c>
      <c r="AM76" s="3" t="n">
        <v>9761.841460942123</v>
      </c>
      <c r="AN76" s="3" t="n">
        <v>10635.18293457202</v>
      </c>
      <c r="AO76" s="3" t="n">
        <v>11260.17825049246</v>
      </c>
      <c r="AP76" s="3" t="n">
        <v>12327.95035757027</v>
      </c>
      <c r="AQ76" s="3" t="n">
        <v>12700.03483195295</v>
      </c>
      <c r="AR76" s="3" t="n">
        <v>13892.00327621676</v>
      </c>
      <c r="AS76" s="3" t="n">
        <v>13197.71188840348</v>
      </c>
      <c r="AT76" s="3" t="n">
        <v>15778.48284626058</v>
      </c>
      <c r="AU76" s="3" t="n">
        <v>15409.33703564095</v>
      </c>
      <c r="AV76" s="3" t="n">
        <v>19367.89352005492</v>
      </c>
      <c r="AW76" s="3" t="n">
        <v>19472.12765881354</v>
      </c>
      <c r="AX76" s="3" t="n">
        <v>22629.01950151182</v>
      </c>
      <c r="AY76" s="3" t="n">
        <v>22495.2634296171</v>
      </c>
      <c r="AZ76" s="3" t="n">
        <v>61276.13797153246</v>
      </c>
      <c r="BA76" s="3" t="n">
        <v>10664.59443981246</v>
      </c>
      <c r="BB76" s="3" t="n">
        <v>5315129.713888857</v>
      </c>
      <c r="BC76" s="3" t="n">
        <v>0</v>
      </c>
      <c r="BD76" s="3" t="n">
        <v>0</v>
      </c>
      <c r="BE76" s="3" t="n">
        <v>110.2115406817438</v>
      </c>
      <c r="BF76" s="3" t="n">
        <v>45.28358618802291</v>
      </c>
      <c r="BG76" s="3" t="n">
        <v>62.02859811701488</v>
      </c>
      <c r="BH76" s="3" t="n">
        <v>105.6263813048113</v>
      </c>
      <c r="BI76" s="3" t="n">
        <v>105.8963945331932</v>
      </c>
      <c r="BJ76" s="3" t="n">
        <v>85.71151012265659</v>
      </c>
      <c r="BK76" s="3" t="n">
        <v>0</v>
      </c>
      <c r="BL76" s="3" t="n">
        <v>0</v>
      </c>
      <c r="BM76" s="3" t="n">
        <v>0.01903071310299621</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0.8156321769845901</v>
      </c>
      <c r="I77" s="3" t="n">
        <v>0</v>
      </c>
      <c r="J77" s="3" t="n">
        <v>2.726936613019731</v>
      </c>
      <c r="K77" s="3" t="n">
        <v>2.616468092179528</v>
      </c>
      <c r="L77" s="3" t="n">
        <v>0</v>
      </c>
      <c r="M77" s="3" t="n">
        <v>1.191208368177684</v>
      </c>
      <c r="N77" s="3" t="n">
        <v>0</v>
      </c>
      <c r="O77" s="3" t="n">
        <v>0</v>
      </c>
      <c r="P77" s="3" t="n">
        <v>0</v>
      </c>
      <c r="Q77" s="3" t="n">
        <v>2.079820344700965</v>
      </c>
      <c r="R77" s="3" t="n">
        <v>45.76088417166174</v>
      </c>
      <c r="S77" s="3" t="n">
        <v>0</v>
      </c>
      <c r="T77" s="3" t="n">
        <v>0</v>
      </c>
      <c r="U77" s="3" t="n">
        <v>1.596790253211635</v>
      </c>
      <c r="V77" s="3" t="n">
        <v>1.721459698430887</v>
      </c>
      <c r="W77" s="3" t="n">
        <v>0</v>
      </c>
      <c r="X77" s="3" t="n">
        <v>1.550862251121445</v>
      </c>
      <c r="Y77" s="3" t="n">
        <v>0</v>
      </c>
      <c r="Z77" s="3" t="n">
        <v>0</v>
      </c>
      <c r="AA77" s="3" t="n">
        <v>0</v>
      </c>
      <c r="AB77" s="3" t="n">
        <v>0.2368410757466924</v>
      </c>
      <c r="AC77" s="3" t="n">
        <v>2.577189671928649</v>
      </c>
      <c r="AD77" s="3" t="n">
        <v>3.197868692881628</v>
      </c>
      <c r="AE77" s="3" t="n">
        <v>0</v>
      </c>
      <c r="AF77" s="3" t="n">
        <v>2.177341451561754</v>
      </c>
      <c r="AG77" s="3" t="n">
        <v>3364.574634590304</v>
      </c>
      <c r="AH77" s="3" t="n">
        <v>6581.486364332386</v>
      </c>
      <c r="AI77" s="3" t="n">
        <v>6814.308339874845</v>
      </c>
      <c r="AJ77" s="3" t="n">
        <v>8870.366669146686</v>
      </c>
      <c r="AK77" s="3" t="n">
        <v>8458.761078525764</v>
      </c>
      <c r="AL77" s="3" t="n">
        <v>10145.34623273126</v>
      </c>
      <c r="AM77" s="3" t="n">
        <v>10100.71448835823</v>
      </c>
      <c r="AN77" s="3" t="n">
        <v>10841.08825405197</v>
      </c>
      <c r="AO77" s="3" t="n">
        <v>10800.34872239811</v>
      </c>
      <c r="AP77" s="3" t="n">
        <v>12478.20659375728</v>
      </c>
      <c r="AQ77" s="3" t="n">
        <v>12686.95582964709</v>
      </c>
      <c r="AR77" s="3" t="n">
        <v>14644.49189183645</v>
      </c>
      <c r="AS77" s="3" t="n">
        <v>13166.65799237157</v>
      </c>
      <c r="AT77" s="3" t="n">
        <v>16402.72842680536</v>
      </c>
      <c r="AU77" s="3" t="n">
        <v>16405.80050681533</v>
      </c>
      <c r="AV77" s="3" t="n">
        <v>18725.8751938587</v>
      </c>
      <c r="AW77" s="3" t="n">
        <v>18366.61376642244</v>
      </c>
      <c r="AX77" s="3" t="n">
        <v>23157.22851298859</v>
      </c>
      <c r="AY77" s="3" t="n">
        <v>24477.32036784673</v>
      </c>
      <c r="AZ77" s="3" t="n">
        <v>68508.68582495295</v>
      </c>
      <c r="BA77" s="3" t="n">
        <v>12116.08227093478</v>
      </c>
      <c r="BB77" s="3" t="n">
        <v>5766604.407660319</v>
      </c>
      <c r="BC77" s="3" t="n">
        <v>0</v>
      </c>
      <c r="BD77" s="3" t="n">
        <v>0</v>
      </c>
      <c r="BE77" s="3" t="n">
        <v>103.6833935873293</v>
      </c>
      <c r="BF77" s="3" t="n">
        <v>35.51132850525553</v>
      </c>
      <c r="BG77" s="3" t="n">
        <v>65.83006193014164</v>
      </c>
      <c r="BH77" s="3" t="n">
        <v>105.290970937993</v>
      </c>
      <c r="BI77" s="3" t="n">
        <v>95.81916329370939</v>
      </c>
      <c r="BJ77" s="3" t="n">
        <v>79.25001274520348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0.7258201494366244</v>
      </c>
      <c r="I78" s="3" t="n">
        <v>0</v>
      </c>
      <c r="J78" s="3" t="n">
        <v>2.578959386112237</v>
      </c>
      <c r="K78" s="3" t="n">
        <v>1.788014647448539</v>
      </c>
      <c r="L78" s="3" t="n">
        <v>0</v>
      </c>
      <c r="M78" s="3" t="n">
        <v>1.158681508494567</v>
      </c>
      <c r="N78" s="3" t="n">
        <v>0</v>
      </c>
      <c r="O78" s="3" t="n">
        <v>0</v>
      </c>
      <c r="P78" s="3" t="n">
        <v>0</v>
      </c>
      <c r="Q78" s="3" t="n">
        <v>2.31413761189741</v>
      </c>
      <c r="R78" s="3" t="n">
        <v>51.94019482255649</v>
      </c>
      <c r="S78" s="3" t="n">
        <v>0</v>
      </c>
      <c r="T78" s="3" t="n">
        <v>0</v>
      </c>
      <c r="U78" s="3" t="n">
        <v>1.774613314516678</v>
      </c>
      <c r="V78" s="3" t="n">
        <v>1.896911327180339</v>
      </c>
      <c r="W78" s="3" t="n">
        <v>0</v>
      </c>
      <c r="X78" s="3" t="n">
        <v>1.442342194362897</v>
      </c>
      <c r="Y78" s="3" t="n">
        <v>0</v>
      </c>
      <c r="Z78" s="3" t="n">
        <v>0</v>
      </c>
      <c r="AA78" s="3" t="n">
        <v>0</v>
      </c>
      <c r="AB78" s="3" t="n">
        <v>0.1283911126422244</v>
      </c>
      <c r="AC78" s="3" t="n">
        <v>3.228267717363897</v>
      </c>
      <c r="AD78" s="3" t="n">
        <v>3.136461911300297</v>
      </c>
      <c r="AE78" s="3" t="n">
        <v>0</v>
      </c>
      <c r="AF78" s="3" t="n">
        <v>2.131955557104857</v>
      </c>
      <c r="AG78" s="3" t="n">
        <v>3083.057650913164</v>
      </c>
      <c r="AH78" s="3" t="n">
        <v>7369.119666061114</v>
      </c>
      <c r="AI78" s="3" t="n">
        <v>6916.418334893633</v>
      </c>
      <c r="AJ78" s="3" t="n">
        <v>8337.821142280005</v>
      </c>
      <c r="AK78" s="3" t="n">
        <v>8661.464781861107</v>
      </c>
      <c r="AL78" s="3" t="n">
        <v>10364.22269276934</v>
      </c>
      <c r="AM78" s="3" t="n">
        <v>9002.76237150067</v>
      </c>
      <c r="AN78" s="3" t="n">
        <v>10398.30600279011</v>
      </c>
      <c r="AO78" s="3" t="n">
        <v>10236.89587697402</v>
      </c>
      <c r="AP78" s="3" t="n">
        <v>11484.69686953106</v>
      </c>
      <c r="AQ78" s="3" t="n">
        <v>12644.46473227912</v>
      </c>
      <c r="AR78" s="3" t="n">
        <v>13894.29409522852</v>
      </c>
      <c r="AS78" s="3" t="n">
        <v>13078.57194884678</v>
      </c>
      <c r="AT78" s="3" t="n">
        <v>14569.94871435593</v>
      </c>
      <c r="AU78" s="3" t="n">
        <v>14687.97922692193</v>
      </c>
      <c r="AV78" s="3" t="n">
        <v>17575.16464158036</v>
      </c>
      <c r="AW78" s="3" t="n">
        <v>19252.92044820283</v>
      </c>
      <c r="AX78" s="3" t="n">
        <v>22126.11125806921</v>
      </c>
      <c r="AY78" s="3" t="n">
        <v>23727.93958343789</v>
      </c>
      <c r="AZ78" s="3" t="n">
        <v>66291.60712857085</v>
      </c>
      <c r="BA78" s="3" t="n">
        <v>15668.75027773006</v>
      </c>
      <c r="BB78" s="3" t="n">
        <v>5640979.85862345</v>
      </c>
      <c r="BC78" s="3" t="n">
        <v>0</v>
      </c>
      <c r="BD78" s="3" t="n">
        <v>0</v>
      </c>
      <c r="BE78" s="3" t="n">
        <v>103.839833094937</v>
      </c>
      <c r="BF78" s="3" t="n">
        <v>31.43735737378439</v>
      </c>
      <c r="BG78" s="3" t="n">
        <v>65.88729738052631</v>
      </c>
      <c r="BH78" s="3" t="n">
        <v>98.30091154130513</v>
      </c>
      <c r="BI78" s="3" t="n">
        <v>106.6568768519575</v>
      </c>
      <c r="BJ78" s="3" t="n">
        <v>78.41106748105555</v>
      </c>
      <c r="BK78" s="3" t="n">
        <v>0</v>
      </c>
      <c r="BL78" s="3" t="n">
        <v>0</v>
      </c>
      <c r="BM78" s="3" t="n">
        <v>0.0008875657648593861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0.6796588266222295</v>
      </c>
      <c r="I79" s="3" t="n">
        <v>0</v>
      </c>
      <c r="J79" s="3" t="n">
        <v>2.484660637628038</v>
      </c>
      <c r="K79" s="3" t="n">
        <v>1.49312426629318</v>
      </c>
      <c r="L79" s="3" t="n">
        <v>0</v>
      </c>
      <c r="M79" s="3" t="n">
        <v>0.7902686014925187</v>
      </c>
      <c r="N79" s="3" t="n">
        <v>0</v>
      </c>
      <c r="O79" s="3" t="n">
        <v>0</v>
      </c>
      <c r="P79" s="3" t="n">
        <v>0</v>
      </c>
      <c r="Q79" s="3" t="n">
        <v>2.473821699772414</v>
      </c>
      <c r="R79" s="3" t="n">
        <v>48.96066226252194</v>
      </c>
      <c r="S79" s="3" t="n">
        <v>0</v>
      </c>
      <c r="T79" s="3" t="n">
        <v>0</v>
      </c>
      <c r="U79" s="3" t="n">
        <v>2.005090366988155</v>
      </c>
      <c r="V79" s="3" t="n">
        <v>1.823523391545276</v>
      </c>
      <c r="W79" s="3" t="n">
        <v>0</v>
      </c>
      <c r="X79" s="3" t="n">
        <v>1.423773934124988</v>
      </c>
      <c r="Y79" s="3" t="n">
        <v>0</v>
      </c>
      <c r="Z79" s="3" t="n">
        <v>0</v>
      </c>
      <c r="AA79" s="3" t="n">
        <v>0</v>
      </c>
      <c r="AB79" s="3" t="n">
        <v>0.09072586950999256</v>
      </c>
      <c r="AC79" s="3" t="n">
        <v>4.096141290264702</v>
      </c>
      <c r="AD79" s="3" t="n">
        <v>2.002945366776206</v>
      </c>
      <c r="AE79" s="3" t="n">
        <v>0</v>
      </c>
      <c r="AF79" s="3" t="n">
        <v>1.806877780138819</v>
      </c>
      <c r="AG79" s="3" t="n">
        <v>3105.736436708758</v>
      </c>
      <c r="AH79" s="3" t="n">
        <v>6957.077022961633</v>
      </c>
      <c r="AI79" s="3" t="n">
        <v>7499.830696515999</v>
      </c>
      <c r="AJ79" s="3" t="n">
        <v>8534.661425956956</v>
      </c>
      <c r="AK79" s="3" t="n">
        <v>8745.766393550755</v>
      </c>
      <c r="AL79" s="3" t="n">
        <v>8981.216674384854</v>
      </c>
      <c r="AM79" s="3" t="n">
        <v>10281.91381266181</v>
      </c>
      <c r="AN79" s="3" t="n">
        <v>10637.44421458036</v>
      </c>
      <c r="AO79" s="3" t="n">
        <v>11053.7703786579</v>
      </c>
      <c r="AP79" s="3" t="n">
        <v>12184.57336080205</v>
      </c>
      <c r="AQ79" s="3" t="n">
        <v>11724.38399357474</v>
      </c>
      <c r="AR79" s="3" t="n">
        <v>14366.9690729824</v>
      </c>
      <c r="AS79" s="3" t="n">
        <v>13807.08699757033</v>
      </c>
      <c r="AT79" s="3" t="n">
        <v>15780.9929830795</v>
      </c>
      <c r="AU79" s="3" t="n">
        <v>15700.27693193594</v>
      </c>
      <c r="AV79" s="3" t="n">
        <v>17359.26455854861</v>
      </c>
      <c r="AW79" s="3" t="n">
        <v>18714.49945424946</v>
      </c>
      <c r="AX79" s="3" t="n">
        <v>22000.63272952678</v>
      </c>
      <c r="AY79" s="3" t="n">
        <v>23237.89552860125</v>
      </c>
      <c r="AZ79" s="3" t="n">
        <v>60802.49114693158</v>
      </c>
      <c r="BA79" s="3" t="n">
        <v>18504.11931799008</v>
      </c>
      <c r="BB79" s="3" t="n">
        <v>5975540.900829902</v>
      </c>
      <c r="BC79" s="3" t="n">
        <v>0</v>
      </c>
      <c r="BD79" s="3" t="n">
        <v>0</v>
      </c>
      <c r="BE79" s="3" t="n">
        <v>103.0748819663087</v>
      </c>
      <c r="BF79" s="3" t="n">
        <v>36.72971688568696</v>
      </c>
      <c r="BG79" s="3" t="n">
        <v>71.11373328236667</v>
      </c>
      <c r="BH79" s="3" t="n">
        <v>108.9945224015929</v>
      </c>
      <c r="BI79" s="3" t="n">
        <v>97.15046330512939</v>
      </c>
      <c r="BJ79" s="3" t="n">
        <v>89.47134893142105</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0.8512524787229776</v>
      </c>
      <c r="I80" s="3" t="n">
        <v>0</v>
      </c>
      <c r="J80" s="3" t="n">
        <v>2.911755823735559</v>
      </c>
      <c r="K80" s="3" t="n">
        <v>3.0639963228176</v>
      </c>
      <c r="L80" s="3" t="n">
        <v>0</v>
      </c>
      <c r="M80" s="3" t="n">
        <v>1.273815110048398</v>
      </c>
      <c r="N80" s="3" t="n">
        <v>0</v>
      </c>
      <c r="O80" s="3" t="n">
        <v>0</v>
      </c>
      <c r="P80" s="3" t="n">
        <v>0</v>
      </c>
      <c r="Q80" s="3" t="n">
        <v>2.34264897066469</v>
      </c>
      <c r="R80" s="3" t="n">
        <v>49.96356168038999</v>
      </c>
      <c r="S80" s="3" t="n">
        <v>0</v>
      </c>
      <c r="T80" s="3" t="n">
        <v>0</v>
      </c>
      <c r="U80" s="3" t="n">
        <v>1.098794644083898</v>
      </c>
      <c r="V80" s="3" t="n">
        <v>1.817201909510676</v>
      </c>
      <c r="W80" s="3" t="n">
        <v>0</v>
      </c>
      <c r="X80" s="3" t="n">
        <v>1.56162161570527</v>
      </c>
      <c r="Y80" s="3" t="n">
        <v>0</v>
      </c>
      <c r="Z80" s="3" t="n">
        <v>0</v>
      </c>
      <c r="AA80" s="3" t="n">
        <v>0</v>
      </c>
      <c r="AB80" s="3" t="n">
        <v>0.4747740485909658</v>
      </c>
      <c r="AC80" s="3" t="n">
        <v>2.056512780393212</v>
      </c>
      <c r="AD80" s="3" t="n">
        <v>3.130325985288155</v>
      </c>
      <c r="AE80" s="3" t="n">
        <v>0</v>
      </c>
      <c r="AF80" s="3" t="n">
        <v>1.958643499810107</v>
      </c>
      <c r="AG80" s="3" t="n">
        <v>3119.858051606495</v>
      </c>
      <c r="AH80" s="3" t="n">
        <v>7239.998548818987</v>
      </c>
      <c r="AI80" s="3" t="n">
        <v>6878.773175711648</v>
      </c>
      <c r="AJ80" s="3" t="n">
        <v>8992.819624788666</v>
      </c>
      <c r="AK80" s="3" t="n">
        <v>8815.163933499371</v>
      </c>
      <c r="AL80" s="3" t="n">
        <v>8915.775967122494</v>
      </c>
      <c r="AM80" s="3" t="n">
        <v>10221.51113453548</v>
      </c>
      <c r="AN80" s="3" t="n">
        <v>11345.51191252385</v>
      </c>
      <c r="AO80" s="3" t="n">
        <v>10474.14679945215</v>
      </c>
      <c r="AP80" s="3" t="n">
        <v>11210.74486421762</v>
      </c>
      <c r="AQ80" s="3" t="n">
        <v>11449.76769297225</v>
      </c>
      <c r="AR80" s="3" t="n">
        <v>14276.78553260283</v>
      </c>
      <c r="AS80" s="3" t="n">
        <v>13161.10476136815</v>
      </c>
      <c r="AT80" s="3" t="n">
        <v>15655.87330176436</v>
      </c>
      <c r="AU80" s="3" t="n">
        <v>14506.05599689474</v>
      </c>
      <c r="AV80" s="3" t="n">
        <v>18624.35446340886</v>
      </c>
      <c r="AW80" s="3" t="n">
        <v>18009.63816217854</v>
      </c>
      <c r="AX80" s="3" t="n">
        <v>21738.00269514007</v>
      </c>
      <c r="AY80" s="3" t="n">
        <v>23539.63570520687</v>
      </c>
      <c r="AZ80" s="3" t="n">
        <v>65949.33528335769</v>
      </c>
      <c r="BA80" s="3" t="n">
        <v>7199.500585199835</v>
      </c>
      <c r="BB80" s="3" t="n">
        <v>58584046.08576764</v>
      </c>
      <c r="BC80" s="3" t="n">
        <v>0</v>
      </c>
      <c r="BD80" s="3" t="n">
        <v>0</v>
      </c>
      <c r="BE80" s="3" t="n">
        <v>104.0346043999468</v>
      </c>
      <c r="BF80" s="3" t="n">
        <v>30.38264830738795</v>
      </c>
      <c r="BG80" s="3" t="n">
        <v>37.78329048207146</v>
      </c>
      <c r="BH80" s="3" t="n">
        <v>98.02777941366971</v>
      </c>
      <c r="BI80" s="3" t="n">
        <v>108.9393892048384</v>
      </c>
      <c r="BJ80" s="3" t="n">
        <v>76.54694242513858</v>
      </c>
      <c r="BK80" s="3" t="n">
        <v>0.1117609361055826</v>
      </c>
      <c r="BL80" s="3" t="n">
        <v>2.179723019675362</v>
      </c>
      <c r="BM80" s="3" t="n">
        <v>22.43750828554506</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2.121503425416351</v>
      </c>
      <c r="I81" s="3" t="n">
        <v>0</v>
      </c>
      <c r="J81" s="3" t="n">
        <v>5.449127493737197</v>
      </c>
      <c r="K81" s="3" t="n">
        <v>7.828398706531472</v>
      </c>
      <c r="L81" s="3" t="n">
        <v>0</v>
      </c>
      <c r="M81" s="3" t="n">
        <v>2.253201436003756</v>
      </c>
      <c r="N81" s="3" t="n">
        <v>0</v>
      </c>
      <c r="O81" s="3" t="n">
        <v>3.685558913379709</v>
      </c>
      <c r="P81" s="3" t="n">
        <v>0</v>
      </c>
      <c r="Q81" s="3" t="n">
        <v>4.069107822138723</v>
      </c>
      <c r="R81" s="3" t="n">
        <v>73.75884846694778</v>
      </c>
      <c r="S81" s="3" t="n">
        <v>0</v>
      </c>
      <c r="T81" s="3" t="n">
        <v>0</v>
      </c>
      <c r="U81" s="3" t="n">
        <v>3.958867463274541</v>
      </c>
      <c r="V81" s="3" t="n">
        <v>4.286682955654166</v>
      </c>
      <c r="W81" s="3" t="n">
        <v>0</v>
      </c>
      <c r="X81" s="3" t="n">
        <v>4.012404684713061</v>
      </c>
      <c r="Y81" s="3" t="n">
        <v>0</v>
      </c>
      <c r="Z81" s="3" t="n">
        <v>0</v>
      </c>
      <c r="AA81" s="3" t="n">
        <v>0</v>
      </c>
      <c r="AB81" s="3" t="n">
        <v>2.589892050097357</v>
      </c>
      <c r="AC81" s="3" t="n">
        <v>5.906768958084071</v>
      </c>
      <c r="AD81" s="3" t="n">
        <v>7.997918325643231</v>
      </c>
      <c r="AE81" s="3" t="n">
        <v>0</v>
      </c>
      <c r="AF81" s="3" t="n">
        <v>5.108135187242202</v>
      </c>
      <c r="AG81" s="3" t="n">
        <v>3107.269150995436</v>
      </c>
      <c r="AH81" s="3" t="n">
        <v>7574.542672400985</v>
      </c>
      <c r="AI81" s="3" t="n">
        <v>6965.588355144139</v>
      </c>
      <c r="AJ81" s="3" t="n">
        <v>8059.874004920957</v>
      </c>
      <c r="AK81" s="3" t="n">
        <v>8881.574166543242</v>
      </c>
      <c r="AL81" s="3" t="n">
        <v>9563.048458588781</v>
      </c>
      <c r="AM81" s="3" t="n">
        <v>9096.283935617595</v>
      </c>
      <c r="AN81" s="3" t="n">
        <v>11407.68027243465</v>
      </c>
      <c r="AO81" s="3" t="n">
        <v>11295.41158997088</v>
      </c>
      <c r="AP81" s="3" t="n">
        <v>12771.89979973864</v>
      </c>
      <c r="AQ81" s="3" t="n">
        <v>13097.84193795977</v>
      </c>
      <c r="AR81" s="3" t="n">
        <v>13185.40763758046</v>
      </c>
      <c r="AS81" s="3" t="n">
        <v>13997.87500179226</v>
      </c>
      <c r="AT81" s="3" t="n">
        <v>15901.15974496308</v>
      </c>
      <c r="AU81" s="3" t="n">
        <v>15951.18112414437</v>
      </c>
      <c r="AV81" s="3" t="n">
        <v>19286.22350433524</v>
      </c>
      <c r="AW81" s="3" t="n">
        <v>17061.4546202096</v>
      </c>
      <c r="AX81" s="3" t="n">
        <v>23084.03619863075</v>
      </c>
      <c r="AY81" s="3" t="n">
        <v>22548.95697740564</v>
      </c>
      <c r="AZ81" s="3" t="n">
        <v>66748.43283717982</v>
      </c>
      <c r="BA81" s="3" t="n">
        <v>5393.445262095554</v>
      </c>
      <c r="BB81" s="3" t="n">
        <v>5583742.685945012</v>
      </c>
      <c r="BC81" s="3" t="n">
        <v>0</v>
      </c>
      <c r="BD81" s="3" t="n">
        <v>0</v>
      </c>
      <c r="BE81" s="3" t="n">
        <v>99.80919167176626</v>
      </c>
      <c r="BF81" s="3" t="n">
        <v>22.35060183356437</v>
      </c>
      <c r="BG81" s="3" t="n">
        <v>33.30402436356406</v>
      </c>
      <c r="BH81" s="3" t="n">
        <v>90.30700566590804</v>
      </c>
      <c r="BI81" s="3" t="n">
        <v>97.6087179086868</v>
      </c>
      <c r="BJ81" s="3" t="n">
        <v>73.22016197510843</v>
      </c>
      <c r="BK81" s="3" t="n">
        <v>0.10580463051868</v>
      </c>
      <c r="BL81" s="3" t="n">
        <v>2.274041562117209</v>
      </c>
      <c r="BM81" s="3" t="n">
        <v>6.190309072596481</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2.338964059746026</v>
      </c>
      <c r="I82" s="3" t="n">
        <v>0</v>
      </c>
      <c r="J82" s="3" t="n">
        <v>4.284437081063662</v>
      </c>
      <c r="K82" s="3" t="n">
        <v>8.452584290870112</v>
      </c>
      <c r="L82" s="3" t="n">
        <v>0</v>
      </c>
      <c r="M82" s="3" t="n">
        <v>2.661023060258562</v>
      </c>
      <c r="N82" s="3" t="n">
        <v>0</v>
      </c>
      <c r="O82" s="3" t="n">
        <v>4.46804747058388</v>
      </c>
      <c r="P82" s="3" t="n">
        <v>0</v>
      </c>
      <c r="Q82" s="3" t="n">
        <v>4.46303604304261</v>
      </c>
      <c r="R82" s="3" t="n">
        <v>70.22446923949626</v>
      </c>
      <c r="S82" s="3" t="n">
        <v>0</v>
      </c>
      <c r="T82" s="3" t="n">
        <v>0</v>
      </c>
      <c r="U82" s="3" t="n">
        <v>4.175327614490414</v>
      </c>
      <c r="V82" s="3" t="n">
        <v>4.488481095591601</v>
      </c>
      <c r="W82" s="3" t="n">
        <v>0</v>
      </c>
      <c r="X82" s="3" t="n">
        <v>3.115028769979909</v>
      </c>
      <c r="Y82" s="3" t="n">
        <v>0</v>
      </c>
      <c r="Z82" s="3" t="n">
        <v>0</v>
      </c>
      <c r="AA82" s="3" t="n">
        <v>0</v>
      </c>
      <c r="AB82" s="3" t="n">
        <v>2.869959505520926</v>
      </c>
      <c r="AC82" s="3" t="n">
        <v>6.236501737727999</v>
      </c>
      <c r="AD82" s="3" t="n">
        <v>8.186994138576212</v>
      </c>
      <c r="AE82" s="3" t="n">
        <v>0</v>
      </c>
      <c r="AF82" s="3" t="n">
        <v>5.137479051633485</v>
      </c>
      <c r="AG82" s="3" t="n">
        <v>2927.106686714121</v>
      </c>
      <c r="AH82" s="3" t="n">
        <v>6786.831437949329</v>
      </c>
      <c r="AI82" s="3" t="n">
        <v>6796.701193136723</v>
      </c>
      <c r="AJ82" s="3" t="n">
        <v>8839.363987218541</v>
      </c>
      <c r="AK82" s="3" t="n">
        <v>8850.053475181756</v>
      </c>
      <c r="AL82" s="3" t="n">
        <v>10220.22521181679</v>
      </c>
      <c r="AM82" s="3" t="n">
        <v>9560.877836213405</v>
      </c>
      <c r="AN82" s="3" t="n">
        <v>11085.53348529711</v>
      </c>
      <c r="AO82" s="3" t="n">
        <v>11033.74304988785</v>
      </c>
      <c r="AP82" s="3" t="n">
        <v>11206.62673019689</v>
      </c>
      <c r="AQ82" s="3" t="n">
        <v>11556.8535450149</v>
      </c>
      <c r="AR82" s="3" t="n">
        <v>13997.57303691565</v>
      </c>
      <c r="AS82" s="3" t="n">
        <v>13392.34427897082</v>
      </c>
      <c r="AT82" s="3" t="n">
        <v>16429.82327323474</v>
      </c>
      <c r="AU82" s="3" t="n">
        <v>15602.83099960104</v>
      </c>
      <c r="AV82" s="3" t="n">
        <v>18567.37295651195</v>
      </c>
      <c r="AW82" s="3" t="n">
        <v>17994.3971916207</v>
      </c>
      <c r="AX82" s="3" t="n">
        <v>21273.82854887714</v>
      </c>
      <c r="AY82" s="3" t="n">
        <v>23621.08091247674</v>
      </c>
      <c r="AZ82" s="3" t="n">
        <v>61170.28891133571</v>
      </c>
      <c r="BA82" s="3" t="n">
        <v>6586.272514619409</v>
      </c>
      <c r="BB82" s="3" t="n">
        <v>5534452.856603616</v>
      </c>
      <c r="BC82" s="3" t="n">
        <v>0</v>
      </c>
      <c r="BD82" s="3" t="n">
        <v>0</v>
      </c>
      <c r="BE82" s="3" t="n">
        <v>108.3265824803271</v>
      </c>
      <c r="BF82" s="3" t="n">
        <v>35.61950770525125</v>
      </c>
      <c r="BG82" s="3" t="n">
        <v>33.45698801207365</v>
      </c>
      <c r="BH82" s="3" t="n">
        <v>94.72222335826262</v>
      </c>
      <c r="BI82" s="3" t="n">
        <v>111.6932760797039</v>
      </c>
      <c r="BJ82" s="3" t="n">
        <v>71.7707011717676</v>
      </c>
      <c r="BK82" s="3" t="n">
        <v>0</v>
      </c>
      <c r="BL82" s="3" t="n">
        <v>0.0009255778728380929</v>
      </c>
      <c r="BM82" s="3" t="n">
        <v>5.887095110475398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2.086182609541641</v>
      </c>
      <c r="I83" s="3" t="n">
        <v>0</v>
      </c>
      <c r="J83" s="3" t="n">
        <v>4.261219743203609</v>
      </c>
      <c r="K83" s="3" t="n">
        <v>8.811077941821825</v>
      </c>
      <c r="L83" s="3" t="n">
        <v>0</v>
      </c>
      <c r="M83" s="3" t="n">
        <v>2.684325212558679</v>
      </c>
      <c r="N83" s="3" t="n">
        <v>0</v>
      </c>
      <c r="O83" s="3" t="n">
        <v>5.019990184048726</v>
      </c>
      <c r="P83" s="3" t="n">
        <v>0</v>
      </c>
      <c r="Q83" s="3" t="n">
        <v>4.262264179220852</v>
      </c>
      <c r="R83" s="3" t="n">
        <v>71.09173713945674</v>
      </c>
      <c r="S83" s="3" t="n">
        <v>0</v>
      </c>
      <c r="T83" s="3" t="n">
        <v>0</v>
      </c>
      <c r="U83" s="3" t="n">
        <v>3.82772728335458</v>
      </c>
      <c r="V83" s="3" t="n">
        <v>4.175156346550755</v>
      </c>
      <c r="W83" s="3" t="n">
        <v>0</v>
      </c>
      <c r="X83" s="3" t="n">
        <v>2.891111439584703</v>
      </c>
      <c r="Y83" s="3" t="n">
        <v>0</v>
      </c>
      <c r="Z83" s="3" t="n">
        <v>0</v>
      </c>
      <c r="AA83" s="3" t="n">
        <v>0</v>
      </c>
      <c r="AB83" s="3" t="n">
        <v>2.966123498675879</v>
      </c>
      <c r="AC83" s="3" t="n">
        <v>6.442915840992806</v>
      </c>
      <c r="AD83" s="3" t="n">
        <v>7.679915812882158</v>
      </c>
      <c r="AE83" s="3" t="n">
        <v>0</v>
      </c>
      <c r="AF83" s="3" t="n">
        <v>4.356201513682873</v>
      </c>
      <c r="AG83" s="3" t="n">
        <v>3376.483362759759</v>
      </c>
      <c r="AH83" s="3" t="n">
        <v>7032.842351630655</v>
      </c>
      <c r="AI83" s="3" t="n">
        <v>6645.601998133324</v>
      </c>
      <c r="AJ83" s="3" t="n">
        <v>8609.142449671344</v>
      </c>
      <c r="AK83" s="3" t="n">
        <v>8243.679801276934</v>
      </c>
      <c r="AL83" s="3" t="n">
        <v>9588.779496630144</v>
      </c>
      <c r="AM83" s="3" t="n">
        <v>9977.973341070754</v>
      </c>
      <c r="AN83" s="3" t="n">
        <v>10802.10771900159</v>
      </c>
      <c r="AO83" s="3" t="n">
        <v>11244.64307136447</v>
      </c>
      <c r="AP83" s="3" t="n">
        <v>12003.85934784116</v>
      </c>
      <c r="AQ83" s="3" t="n">
        <v>11810.80758916363</v>
      </c>
      <c r="AR83" s="3" t="n">
        <v>13142.6190034713</v>
      </c>
      <c r="AS83" s="3" t="n">
        <v>13979.35318584101</v>
      </c>
      <c r="AT83" s="3" t="n">
        <v>15340.7246752963</v>
      </c>
      <c r="AU83" s="3" t="n">
        <v>15007.80792073793</v>
      </c>
      <c r="AV83" s="3" t="n">
        <v>19600.88548056983</v>
      </c>
      <c r="AW83" s="3" t="n">
        <v>17741.69147482707</v>
      </c>
      <c r="AX83" s="3" t="n">
        <v>24641.38921116015</v>
      </c>
      <c r="AY83" s="3" t="n">
        <v>23538.22306339722</v>
      </c>
      <c r="AZ83" s="3" t="n">
        <v>61709.6653516147</v>
      </c>
      <c r="BA83" s="3" t="n">
        <v>7726.981884309232</v>
      </c>
      <c r="BB83" s="3" t="n">
        <v>5326173.086563638</v>
      </c>
      <c r="BC83" s="3" t="n">
        <v>0</v>
      </c>
      <c r="BD83" s="3" t="n">
        <v>0</v>
      </c>
      <c r="BE83" s="3" t="n">
        <v>105.7174992787992</v>
      </c>
      <c r="BF83" s="3" t="n">
        <v>42.4763297727304</v>
      </c>
      <c r="BG83" s="3" t="n">
        <v>47.08456305709296</v>
      </c>
      <c r="BH83" s="3" t="n">
        <v>91.74072752725387</v>
      </c>
      <c r="BI83" s="3" t="n">
        <v>102.9463801881475</v>
      </c>
      <c r="BJ83" s="3" t="n">
        <v>81.91249472812193</v>
      </c>
      <c r="BK83" s="3" t="n">
        <v>0</v>
      </c>
      <c r="BL83" s="3" t="n">
        <v>0</v>
      </c>
      <c r="BM83" s="3" t="n">
        <v>5.643230336367372</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2.276429729540433</v>
      </c>
      <c r="I84" s="3" t="n">
        <v>0</v>
      </c>
      <c r="J84" s="3" t="n">
        <v>4.203116592607138</v>
      </c>
      <c r="K84" s="3" t="n">
        <v>8.323610851327965</v>
      </c>
      <c r="L84" s="3" t="n">
        <v>0</v>
      </c>
      <c r="M84" s="3" t="n">
        <v>2.970762399077263</v>
      </c>
      <c r="N84" s="3" t="n">
        <v>0</v>
      </c>
      <c r="O84" s="3" t="n">
        <v>5.860669249561097</v>
      </c>
      <c r="P84" s="3" t="n">
        <v>0</v>
      </c>
      <c r="Q84" s="3" t="n">
        <v>4.211389633116121</v>
      </c>
      <c r="R84" s="3" t="n">
        <v>64.22328010647907</v>
      </c>
      <c r="S84" s="3" t="n">
        <v>0</v>
      </c>
      <c r="T84" s="3" t="n">
        <v>0</v>
      </c>
      <c r="U84" s="3" t="n">
        <v>4.784528126156267</v>
      </c>
      <c r="V84" s="3" t="n">
        <v>3.862156047549723</v>
      </c>
      <c r="W84" s="3" t="n">
        <v>0</v>
      </c>
      <c r="X84" s="3" t="n">
        <v>2.780726936470997</v>
      </c>
      <c r="Y84" s="3" t="n">
        <v>0</v>
      </c>
      <c r="Z84" s="3" t="n">
        <v>0</v>
      </c>
      <c r="AA84" s="3" t="n">
        <v>0</v>
      </c>
      <c r="AB84" s="3" t="n">
        <v>2.701803553155623</v>
      </c>
      <c r="AC84" s="3" t="n">
        <v>6.857826619515223</v>
      </c>
      <c r="AD84" s="3" t="n">
        <v>8.018417733621849</v>
      </c>
      <c r="AE84" s="3" t="n">
        <v>0</v>
      </c>
      <c r="AF84" s="3" t="n">
        <v>4.757268213026767</v>
      </c>
      <c r="AG84" s="3" t="n">
        <v>3143.551249017924</v>
      </c>
      <c r="AH84" s="3" t="n">
        <v>7360.581290293695</v>
      </c>
      <c r="AI84" s="3" t="n">
        <v>6741.570709829382</v>
      </c>
      <c r="AJ84" s="3" t="n">
        <v>8181.804806613827</v>
      </c>
      <c r="AK84" s="3" t="n">
        <v>8527.035066513807</v>
      </c>
      <c r="AL84" s="3" t="n">
        <v>9360.026158593721</v>
      </c>
      <c r="AM84" s="3" t="n">
        <v>10267.60044887517</v>
      </c>
      <c r="AN84" s="3" t="n">
        <v>11564.03990929305</v>
      </c>
      <c r="AO84" s="3" t="n">
        <v>11482.67221799873</v>
      </c>
      <c r="AP84" s="3" t="n">
        <v>12749.3897735878</v>
      </c>
      <c r="AQ84" s="3" t="n">
        <v>11842.4796779831</v>
      </c>
      <c r="AR84" s="3" t="n">
        <v>14632.66913481666</v>
      </c>
      <c r="AS84" s="3" t="n">
        <v>14336.5595835901</v>
      </c>
      <c r="AT84" s="3" t="n">
        <v>15125.45972137845</v>
      </c>
      <c r="AU84" s="3" t="n">
        <v>15880.80942404806</v>
      </c>
      <c r="AV84" s="3" t="n">
        <v>18360.25629073552</v>
      </c>
      <c r="AW84" s="3" t="n">
        <v>18385.20273175927</v>
      </c>
      <c r="AX84" s="3" t="n">
        <v>23099.37925692443</v>
      </c>
      <c r="AY84" s="3" t="n">
        <v>22507.55559447701</v>
      </c>
      <c r="AZ84" s="3" t="n">
        <v>64595.09800604633</v>
      </c>
      <c r="BA84" s="3" t="n">
        <v>8382.121573090115</v>
      </c>
      <c r="BB84" s="3" t="n">
        <v>5406737.564899863</v>
      </c>
      <c r="BC84" s="3" t="n">
        <v>0</v>
      </c>
      <c r="BD84" s="3" t="n">
        <v>0</v>
      </c>
      <c r="BE84" s="3" t="n">
        <v>102.1156120377642</v>
      </c>
      <c r="BF84" s="3" t="n">
        <v>48.61379891775935</v>
      </c>
      <c r="BG84" s="3" t="n">
        <v>47.77150748688735</v>
      </c>
      <c r="BH84" s="3" t="n">
        <v>94.80073499086062</v>
      </c>
      <c r="BI84" s="3" t="n">
        <v>100.3163383576972</v>
      </c>
      <c r="BJ84" s="3" t="n">
        <v>78.0585910519553</v>
      </c>
      <c r="BK84" s="3" t="n">
        <v>0</v>
      </c>
      <c r="BL84" s="3" t="n">
        <v>0</v>
      </c>
      <c r="BM84" s="3" t="n">
        <v>5.363383767827015</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2.168106366849409</v>
      </c>
      <c r="I85" s="3" t="n">
        <v>0</v>
      </c>
      <c r="J85" s="3" t="n">
        <v>3.917208910635335</v>
      </c>
      <c r="K85" s="3" t="n">
        <v>8.613726828040512</v>
      </c>
      <c r="L85" s="3" t="n">
        <v>0</v>
      </c>
      <c r="M85" s="3" t="n">
        <v>2.955876332815959</v>
      </c>
      <c r="N85" s="3" t="n">
        <v>0</v>
      </c>
      <c r="O85" s="3" t="n">
        <v>5.642549123002355</v>
      </c>
      <c r="P85" s="3" t="n">
        <v>0</v>
      </c>
      <c r="Q85" s="3" t="n">
        <v>3.873252677539819</v>
      </c>
      <c r="R85" s="3" t="n">
        <v>61.84886656597514</v>
      </c>
      <c r="S85" s="3" t="n">
        <v>0</v>
      </c>
      <c r="T85" s="3" t="n">
        <v>0</v>
      </c>
      <c r="U85" s="3" t="n">
        <v>5.346568823570568</v>
      </c>
      <c r="V85" s="3" t="n">
        <v>3.69603018571835</v>
      </c>
      <c r="W85" s="3" t="n">
        <v>0</v>
      </c>
      <c r="X85" s="3" t="n">
        <v>2.594000062622074</v>
      </c>
      <c r="Y85" s="3" t="n">
        <v>0</v>
      </c>
      <c r="Z85" s="3" t="n">
        <v>0</v>
      </c>
      <c r="AA85" s="3" t="n">
        <v>0</v>
      </c>
      <c r="AB85" s="3" t="n">
        <v>2.643309144621449</v>
      </c>
      <c r="AC85" s="3" t="n">
        <v>8.057840806142979</v>
      </c>
      <c r="AD85" s="3" t="n">
        <v>7.161626904612502</v>
      </c>
      <c r="AE85" s="3" t="n">
        <v>0</v>
      </c>
      <c r="AF85" s="3" t="n">
        <v>5.429144150265621</v>
      </c>
      <c r="AG85" s="3" t="n">
        <v>3376.417701287192</v>
      </c>
      <c r="AH85" s="3" t="n">
        <v>7226.409836179296</v>
      </c>
      <c r="AI85" s="3" t="n">
        <v>7455.128400835966</v>
      </c>
      <c r="AJ85" s="3" t="n">
        <v>8829.168972293792</v>
      </c>
      <c r="AK85" s="3" t="n">
        <v>8314.461086478967</v>
      </c>
      <c r="AL85" s="3" t="n">
        <v>9940.798217796333</v>
      </c>
      <c r="AM85" s="3" t="n">
        <v>10332.49463293625</v>
      </c>
      <c r="AN85" s="3" t="n">
        <v>10680.07765415861</v>
      </c>
      <c r="AO85" s="3" t="n">
        <v>11238.60371635554</v>
      </c>
      <c r="AP85" s="3" t="n">
        <v>12034.30138300963</v>
      </c>
      <c r="AQ85" s="3" t="n">
        <v>11346.13113359503</v>
      </c>
      <c r="AR85" s="3" t="n">
        <v>14356.15801481921</v>
      </c>
      <c r="AS85" s="3" t="n">
        <v>13321.71767401852</v>
      </c>
      <c r="AT85" s="3" t="n">
        <v>16542.3204197886</v>
      </c>
      <c r="AU85" s="3" t="n">
        <v>16787.44242832968</v>
      </c>
      <c r="AV85" s="3" t="n">
        <v>19185.61370913898</v>
      </c>
      <c r="AW85" s="3" t="n">
        <v>19071.826087871</v>
      </c>
      <c r="AX85" s="3" t="n">
        <v>22295.98381815878</v>
      </c>
      <c r="AY85" s="3" t="n">
        <v>24682.34639534875</v>
      </c>
      <c r="AZ85" s="3" t="n">
        <v>61236.05201415979</v>
      </c>
      <c r="BA85" s="3" t="n">
        <v>9225.818714164046</v>
      </c>
      <c r="BB85" s="3" t="n">
        <v>6064942.985524151</v>
      </c>
      <c r="BC85" s="3" t="n">
        <v>0</v>
      </c>
      <c r="BD85" s="3" t="n">
        <v>0</v>
      </c>
      <c r="BE85" s="3" t="n">
        <v>110.9354940832787</v>
      </c>
      <c r="BF85" s="3" t="n">
        <v>53.54575364350855</v>
      </c>
      <c r="BG85" s="3" t="n">
        <v>46.04732549359228</v>
      </c>
      <c r="BH85" s="3" t="n">
        <v>109.0494051971461</v>
      </c>
      <c r="BI85" s="3" t="n">
        <v>108.0895932477946</v>
      </c>
      <c r="BJ85" s="3" t="n">
        <v>81.61042174271518</v>
      </c>
      <c r="BK85" s="3" t="n">
        <v>0</v>
      </c>
      <c r="BL85" s="3" t="n">
        <v>0</v>
      </c>
      <c r="BM85" s="3" t="n">
        <v>1.43924957473074</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2.091711407633234</v>
      </c>
      <c r="I86" s="3" t="n">
        <v>0</v>
      </c>
      <c r="J86" s="3" t="n">
        <v>4.296755232356738</v>
      </c>
      <c r="K86" s="3" t="n">
        <v>9.272423783952723</v>
      </c>
      <c r="L86" s="3" t="n">
        <v>0</v>
      </c>
      <c r="M86" s="3" t="n">
        <v>2.959431264123172</v>
      </c>
      <c r="N86" s="3" t="n">
        <v>0</v>
      </c>
      <c r="O86" s="3" t="n">
        <v>5.893868869471757</v>
      </c>
      <c r="P86" s="3" t="n">
        <v>0</v>
      </c>
      <c r="Q86" s="3" t="n">
        <v>4.05092300230066</v>
      </c>
      <c r="R86" s="3" t="n">
        <v>66.02688248680438</v>
      </c>
      <c r="S86" s="3" t="n">
        <v>0</v>
      </c>
      <c r="T86" s="3" t="n">
        <v>0</v>
      </c>
      <c r="U86" s="3" t="n">
        <v>5.467021285613704</v>
      </c>
      <c r="V86" s="3" t="n">
        <v>4.477212027199157</v>
      </c>
      <c r="W86" s="3" t="n">
        <v>0</v>
      </c>
      <c r="X86" s="3" t="n">
        <v>2.509308059553296</v>
      </c>
      <c r="Y86" s="3" t="n">
        <v>0</v>
      </c>
      <c r="Z86" s="3" t="n">
        <v>0</v>
      </c>
      <c r="AA86" s="3" t="n">
        <v>0</v>
      </c>
      <c r="AB86" s="3" t="n">
        <v>2.751698489791818</v>
      </c>
      <c r="AC86" s="3" t="n">
        <v>8.557412487455409</v>
      </c>
      <c r="AD86" s="3" t="n">
        <v>7.041930194609423</v>
      </c>
      <c r="AE86" s="3" t="n">
        <v>0</v>
      </c>
      <c r="AF86" s="3" t="n">
        <v>5.404415846330756</v>
      </c>
      <c r="AG86" s="3" t="n">
        <v>3025.081123332867</v>
      </c>
      <c r="AH86" s="3" t="n">
        <v>7103.946597379115</v>
      </c>
      <c r="AI86" s="3" t="n">
        <v>7390.793009068698</v>
      </c>
      <c r="AJ86" s="3" t="n">
        <v>9109.260757388387</v>
      </c>
      <c r="AK86" s="3" t="n">
        <v>8488.16338061689</v>
      </c>
      <c r="AL86" s="3" t="n">
        <v>9050.526935700005</v>
      </c>
      <c r="AM86" s="3" t="n">
        <v>10120.96175305537</v>
      </c>
      <c r="AN86" s="3" t="n">
        <v>10519.92799759222</v>
      </c>
      <c r="AO86" s="3" t="n">
        <v>11587.25578318905</v>
      </c>
      <c r="AP86" s="3" t="n">
        <v>11294.06130768316</v>
      </c>
      <c r="AQ86" s="3" t="n">
        <v>11671.60371707554</v>
      </c>
      <c r="AR86" s="3" t="n">
        <v>13904.99326967113</v>
      </c>
      <c r="AS86" s="3" t="n">
        <v>13653.26220505212</v>
      </c>
      <c r="AT86" s="3" t="n">
        <v>14870.59707015138</v>
      </c>
      <c r="AU86" s="3" t="n">
        <v>16066.60697557372</v>
      </c>
      <c r="AV86" s="3" t="n">
        <v>16914.94559816525</v>
      </c>
      <c r="AW86" s="3" t="n">
        <v>18217.30435426838</v>
      </c>
      <c r="AX86" s="3" t="n">
        <v>23811.64691811652</v>
      </c>
      <c r="AY86" s="3" t="n">
        <v>23056.30397272171</v>
      </c>
      <c r="AZ86" s="3" t="n">
        <v>60667.25036504197</v>
      </c>
      <c r="BA86" s="3" t="n">
        <v>10433.90125872925</v>
      </c>
      <c r="BB86" s="3" t="n">
        <v>6133306.483035807</v>
      </c>
      <c r="BC86" s="3" t="n">
        <v>0</v>
      </c>
      <c r="BD86" s="3" t="n">
        <v>0</v>
      </c>
      <c r="BE86" s="3" t="n">
        <v>99.91737204265078</v>
      </c>
      <c r="BF86" s="3" t="n">
        <v>68.24355515912747</v>
      </c>
      <c r="BG86" s="3" t="n">
        <v>57.51112284163438</v>
      </c>
      <c r="BH86" s="3" t="n">
        <v>92.14131881571996</v>
      </c>
      <c r="BI86" s="3" t="n">
        <v>101.7087280516259</v>
      </c>
      <c r="BJ86" s="3" t="n">
        <v>83.31991677313044</v>
      </c>
      <c r="BK86" s="3" t="n">
        <v>0</v>
      </c>
      <c r="BL86" s="3" t="n">
        <v>0</v>
      </c>
      <c r="BM86" s="3" t="n">
        <v>0.1653544917027024</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2.366536336583922</v>
      </c>
      <c r="I87" s="3" t="n">
        <v>0</v>
      </c>
      <c r="J87" s="3" t="n">
        <v>4.272161638828692</v>
      </c>
      <c r="K87" s="3" t="n">
        <v>9.175332503707997</v>
      </c>
      <c r="L87" s="3" t="n">
        <v>0</v>
      </c>
      <c r="M87" s="3" t="n">
        <v>3.24031961483983</v>
      </c>
      <c r="N87" s="3" t="n">
        <v>0</v>
      </c>
      <c r="O87" s="3" t="n">
        <v>5.673953159399779</v>
      </c>
      <c r="P87" s="3" t="n">
        <v>0</v>
      </c>
      <c r="Q87" s="3" t="n">
        <v>3.992512420074338</v>
      </c>
      <c r="R87" s="3" t="n">
        <v>69.11552602217441</v>
      </c>
      <c r="S87" s="3" t="n">
        <v>0</v>
      </c>
      <c r="T87" s="3" t="n">
        <v>0</v>
      </c>
      <c r="U87" s="3" t="n">
        <v>6.077241582445433</v>
      </c>
      <c r="V87" s="3" t="n">
        <v>4.385171815098237</v>
      </c>
      <c r="W87" s="3" t="n">
        <v>0</v>
      </c>
      <c r="X87" s="3" t="n">
        <v>2.517145474528539</v>
      </c>
      <c r="Y87" s="3" t="n">
        <v>0</v>
      </c>
      <c r="Z87" s="3" t="n">
        <v>0</v>
      </c>
      <c r="AA87" s="3" t="n">
        <v>0</v>
      </c>
      <c r="AB87" s="3" t="n">
        <v>2.655844433181243</v>
      </c>
      <c r="AC87" s="3" t="n">
        <v>9.56813735693118</v>
      </c>
      <c r="AD87" s="3" t="n">
        <v>7.055740197930694</v>
      </c>
      <c r="AE87" s="3" t="n">
        <v>0</v>
      </c>
      <c r="AF87" s="3" t="n">
        <v>5.169231724293776</v>
      </c>
      <c r="AG87" s="3" t="n">
        <v>3193.746403728077</v>
      </c>
      <c r="AH87" s="3" t="n">
        <v>7024.770828050038</v>
      </c>
      <c r="AI87" s="3" t="n">
        <v>6729.314937285816</v>
      </c>
      <c r="AJ87" s="3" t="n">
        <v>7946.530534119684</v>
      </c>
      <c r="AK87" s="3" t="n">
        <v>8171.026293858015</v>
      </c>
      <c r="AL87" s="3" t="n">
        <v>9364.913005317165</v>
      </c>
      <c r="AM87" s="3" t="n">
        <v>10144.41841535331</v>
      </c>
      <c r="AN87" s="3" t="n">
        <v>10459.99975196949</v>
      </c>
      <c r="AO87" s="3" t="n">
        <v>10471.91325261577</v>
      </c>
      <c r="AP87" s="3" t="n">
        <v>11991.01700855015</v>
      </c>
      <c r="AQ87" s="3" t="n">
        <v>12490.7918967914</v>
      </c>
      <c r="AR87" s="3" t="n">
        <v>13366.63990915022</v>
      </c>
      <c r="AS87" s="3" t="n">
        <v>13058.05281613788</v>
      </c>
      <c r="AT87" s="3" t="n">
        <v>16049.34733585564</v>
      </c>
      <c r="AU87" s="3" t="n">
        <v>16360.03075360947</v>
      </c>
      <c r="AV87" s="3" t="n">
        <v>17085.01495125972</v>
      </c>
      <c r="AW87" s="3" t="n">
        <v>18190.22628087566</v>
      </c>
      <c r="AX87" s="3" t="n">
        <v>24471.94511720533</v>
      </c>
      <c r="AY87" s="3" t="n">
        <v>24350.16377026946</v>
      </c>
      <c r="AZ87" s="3" t="n">
        <v>66129.23833755021</v>
      </c>
      <c r="BA87" s="3" t="n">
        <v>11906.17624198047</v>
      </c>
      <c r="BB87" s="3" t="n">
        <v>5748196.454067176</v>
      </c>
      <c r="BC87" s="3" t="n">
        <v>0</v>
      </c>
      <c r="BD87" s="3" t="n">
        <v>0</v>
      </c>
      <c r="BE87" s="3" t="n">
        <v>111.5895797246501</v>
      </c>
      <c r="BF87" s="3" t="n">
        <v>69.33663362596117</v>
      </c>
      <c r="BG87" s="3" t="n">
        <v>63.85171380434032</v>
      </c>
      <c r="BH87" s="3" t="n">
        <v>97.56259137748962</v>
      </c>
      <c r="BI87" s="3" t="n">
        <v>107.4472432197727</v>
      </c>
      <c r="BJ87" s="3" t="n">
        <v>87.63243601739613</v>
      </c>
      <c r="BK87" s="3" t="n">
        <v>0</v>
      </c>
      <c r="BL87" s="3" t="n">
        <v>0</v>
      </c>
      <c r="BM87" s="3" t="n">
        <v>0.01967781871411689</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2.112646276249508</v>
      </c>
      <c r="I88" s="3" t="n">
        <v>0</v>
      </c>
      <c r="J88" s="3" t="n">
        <v>4.088702153321063</v>
      </c>
      <c r="K88" s="3" t="n">
        <v>7.92190113212497</v>
      </c>
      <c r="L88" s="3" t="n">
        <v>0</v>
      </c>
      <c r="M88" s="3" t="n">
        <v>3.434226057625578</v>
      </c>
      <c r="N88" s="3" t="n">
        <v>0</v>
      </c>
      <c r="O88" s="3" t="n">
        <v>4.512815019695694</v>
      </c>
      <c r="P88" s="3" t="n">
        <v>0</v>
      </c>
      <c r="Q88" s="3" t="n">
        <v>3.942492128505248</v>
      </c>
      <c r="R88" s="3" t="n">
        <v>61.72727200430419</v>
      </c>
      <c r="S88" s="3" t="n">
        <v>0</v>
      </c>
      <c r="T88" s="3" t="n">
        <v>0</v>
      </c>
      <c r="U88" s="3" t="n">
        <v>6.213198627236415</v>
      </c>
      <c r="V88" s="3" t="n">
        <v>4.193145164087568</v>
      </c>
      <c r="W88" s="3" t="n">
        <v>0</v>
      </c>
      <c r="X88" s="3" t="n">
        <v>2.868190897955269</v>
      </c>
      <c r="Y88" s="3" t="n">
        <v>0</v>
      </c>
      <c r="Z88" s="3" t="n">
        <v>0</v>
      </c>
      <c r="AA88" s="3" t="n">
        <v>0</v>
      </c>
      <c r="AB88" s="3" t="n">
        <v>2.429632045592576</v>
      </c>
      <c r="AC88" s="3" t="n">
        <v>9.537975033533742</v>
      </c>
      <c r="AD88" s="3" t="n">
        <v>7.454457689913101</v>
      </c>
      <c r="AE88" s="3" t="n">
        <v>0</v>
      </c>
      <c r="AF88" s="3" t="n">
        <v>5.726067425319558</v>
      </c>
      <c r="AG88" s="3" t="n">
        <v>3126.16433026189</v>
      </c>
      <c r="AH88" s="3" t="n">
        <v>6907.190822760825</v>
      </c>
      <c r="AI88" s="3" t="n">
        <v>7014.790010646056</v>
      </c>
      <c r="AJ88" s="3" t="n">
        <v>8565.092658033496</v>
      </c>
      <c r="AK88" s="3" t="n">
        <v>8536.322153636042</v>
      </c>
      <c r="AL88" s="3" t="n">
        <v>9065.675048886551</v>
      </c>
      <c r="AM88" s="3" t="n">
        <v>9312.669680869498</v>
      </c>
      <c r="AN88" s="3" t="n">
        <v>10329.35940544273</v>
      </c>
      <c r="AO88" s="3" t="n">
        <v>10478.9045188184</v>
      </c>
      <c r="AP88" s="3" t="n">
        <v>12436.15896620712</v>
      </c>
      <c r="AQ88" s="3" t="n">
        <v>11991.90619184587</v>
      </c>
      <c r="AR88" s="3" t="n">
        <v>14296.74948200156</v>
      </c>
      <c r="AS88" s="3" t="n">
        <v>12899.61386274397</v>
      </c>
      <c r="AT88" s="3" t="n">
        <v>15802.82637269462</v>
      </c>
      <c r="AU88" s="3" t="n">
        <v>15805.15896797304</v>
      </c>
      <c r="AV88" s="3" t="n">
        <v>19426.74473253289</v>
      </c>
      <c r="AW88" s="3" t="n">
        <v>17820.46965311633</v>
      </c>
      <c r="AX88" s="3" t="n">
        <v>24740.10452358846</v>
      </c>
      <c r="AY88" s="3" t="n">
        <v>24308.03727369553</v>
      </c>
      <c r="AZ88" s="3" t="n">
        <v>65974.4498730148</v>
      </c>
      <c r="BA88" s="3" t="n">
        <v>13942.80930646767</v>
      </c>
      <c r="BB88" s="3" t="n">
        <v>5585177.695491428</v>
      </c>
      <c r="BC88" s="3" t="n">
        <v>0</v>
      </c>
      <c r="BD88" s="3" t="n">
        <v>0</v>
      </c>
      <c r="BE88" s="3" t="n">
        <v>112.2126175426431</v>
      </c>
      <c r="BF88" s="3" t="n">
        <v>65.69669502260906</v>
      </c>
      <c r="BG88" s="3" t="n">
        <v>67.55315929284313</v>
      </c>
      <c r="BH88" s="3" t="n">
        <v>99.0516831249266</v>
      </c>
      <c r="BI88" s="3" t="n">
        <v>107.9034649515061</v>
      </c>
      <c r="BJ88" s="3" t="n">
        <v>93.92255761216137</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1.985676332354208</v>
      </c>
      <c r="I89" s="3" t="n">
        <v>0</v>
      </c>
      <c r="J89" s="3" t="n">
        <v>4.173797180796484</v>
      </c>
      <c r="K89" s="3" t="n">
        <v>7.418025761586676</v>
      </c>
      <c r="L89" s="3" t="n">
        <v>0</v>
      </c>
      <c r="M89" s="3" t="n">
        <v>2.992620362930807</v>
      </c>
      <c r="N89" s="3" t="n">
        <v>0</v>
      </c>
      <c r="O89" s="3" t="n">
        <v>2.813626470799947</v>
      </c>
      <c r="P89" s="3" t="n">
        <v>0</v>
      </c>
      <c r="Q89" s="3" t="n">
        <v>4.435023704239409</v>
      </c>
      <c r="R89" s="3" t="n">
        <v>63.58325526116545</v>
      </c>
      <c r="S89" s="3" t="n">
        <v>0</v>
      </c>
      <c r="T89" s="3" t="n">
        <v>0</v>
      </c>
      <c r="U89" s="3" t="n">
        <v>6.629806807401549</v>
      </c>
      <c r="V89" s="3" t="n">
        <v>4.418917276520281</v>
      </c>
      <c r="W89" s="3" t="n">
        <v>0</v>
      </c>
      <c r="X89" s="3" t="n">
        <v>2.562284693899233</v>
      </c>
      <c r="Y89" s="3" t="n">
        <v>0</v>
      </c>
      <c r="Z89" s="3" t="n">
        <v>0</v>
      </c>
      <c r="AA89" s="3" t="n">
        <v>0</v>
      </c>
      <c r="AB89" s="3" t="n">
        <v>1.884863352294998</v>
      </c>
      <c r="AC89" s="3" t="n">
        <v>11.88694079192091</v>
      </c>
      <c r="AD89" s="3" t="n">
        <v>6.719708963132988</v>
      </c>
      <c r="AE89" s="3" t="n">
        <v>0</v>
      </c>
      <c r="AF89" s="3" t="n">
        <v>5.332416003277523</v>
      </c>
      <c r="AG89" s="3" t="n">
        <v>3358.391906731891</v>
      </c>
      <c r="AH89" s="3" t="n">
        <v>7449.947516273271</v>
      </c>
      <c r="AI89" s="3" t="n">
        <v>6854.626503762007</v>
      </c>
      <c r="AJ89" s="3" t="n">
        <v>7949.005316879692</v>
      </c>
      <c r="AK89" s="3" t="n">
        <v>7857.361925337397</v>
      </c>
      <c r="AL89" s="3" t="n">
        <v>10209.69105490579</v>
      </c>
      <c r="AM89" s="3" t="n">
        <v>9343.899393633928</v>
      </c>
      <c r="AN89" s="3" t="n">
        <v>10853.57005678563</v>
      </c>
      <c r="AO89" s="3" t="n">
        <v>10593.16220643436</v>
      </c>
      <c r="AP89" s="3" t="n">
        <v>12170.22137709749</v>
      </c>
      <c r="AQ89" s="3" t="n">
        <v>11904.30224984661</v>
      </c>
      <c r="AR89" s="3" t="n">
        <v>14297.17129750287</v>
      </c>
      <c r="AS89" s="3" t="n">
        <v>14483.66334115811</v>
      </c>
      <c r="AT89" s="3" t="n">
        <v>15573.22097692239</v>
      </c>
      <c r="AU89" s="3" t="n">
        <v>16539.95953983319</v>
      </c>
      <c r="AV89" s="3" t="n">
        <v>18087.4547771695</v>
      </c>
      <c r="AW89" s="3" t="n">
        <v>17924.86355589709</v>
      </c>
      <c r="AX89" s="3" t="n">
        <v>24751.35274947593</v>
      </c>
      <c r="AY89" s="3" t="n">
        <v>24609.00078322117</v>
      </c>
      <c r="AZ89" s="3" t="n">
        <v>61710.17896449831</v>
      </c>
      <c r="BA89" s="3" t="n">
        <v>16426.69684008475</v>
      </c>
      <c r="BB89" s="3" t="n">
        <v>5725879.713136326</v>
      </c>
      <c r="BC89" s="3" t="n">
        <v>0</v>
      </c>
      <c r="BD89" s="3" t="n">
        <v>0</v>
      </c>
      <c r="BE89" s="3" t="n">
        <v>101.168884177647</v>
      </c>
      <c r="BF89" s="3" t="n">
        <v>53.64425476561064</v>
      </c>
      <c r="BG89" s="3" t="n">
        <v>69.38261491563408</v>
      </c>
      <c r="BH89" s="3" t="n">
        <v>101.6020239702675</v>
      </c>
      <c r="BI89" s="3" t="n">
        <v>113.3522222439661</v>
      </c>
      <c r="BJ89" s="3" t="n">
        <v>84.08613483267872</v>
      </c>
      <c r="BK89" s="3" t="n">
        <v>0</v>
      </c>
      <c r="BL89" s="3" t="n">
        <v>0</v>
      </c>
      <c r="BM89" s="3" t="n">
        <v>0.0009731269702216772</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1.946619928231938</v>
      </c>
      <c r="I90" s="3" t="n">
        <v>0</v>
      </c>
      <c r="J90" s="3" t="n">
        <v>3.957154096858485</v>
      </c>
      <c r="K90" s="3" t="n">
        <v>6.583318870974362</v>
      </c>
      <c r="L90" s="3" t="n">
        <v>0</v>
      </c>
      <c r="M90" s="3" t="n">
        <v>3.160191089969322</v>
      </c>
      <c r="N90" s="3" t="n">
        <v>0</v>
      </c>
      <c r="O90" s="3" t="n">
        <v>0</v>
      </c>
      <c r="P90" s="3" t="n">
        <v>0</v>
      </c>
      <c r="Q90" s="3" t="n">
        <v>4.669781914161849</v>
      </c>
      <c r="R90" s="3" t="n">
        <v>67.43559388559044</v>
      </c>
      <c r="S90" s="3" t="n">
        <v>0</v>
      </c>
      <c r="T90" s="3" t="n">
        <v>0</v>
      </c>
      <c r="U90" s="3" t="n">
        <v>9.475141898492833</v>
      </c>
      <c r="V90" s="3" t="n">
        <v>4.900677650723964</v>
      </c>
      <c r="W90" s="3" t="n">
        <v>0</v>
      </c>
      <c r="X90" s="3" t="n">
        <v>2.859259189834306</v>
      </c>
      <c r="Y90" s="3" t="n">
        <v>0</v>
      </c>
      <c r="Z90" s="3" t="n">
        <v>0</v>
      </c>
      <c r="AA90" s="3" t="n">
        <v>0</v>
      </c>
      <c r="AB90" s="3" t="n">
        <v>0.7401264884086468</v>
      </c>
      <c r="AC90" s="3" t="n">
        <v>16.72969230383748</v>
      </c>
      <c r="AD90" s="3" t="n">
        <v>5.571426760173327</v>
      </c>
      <c r="AE90" s="3" t="n">
        <v>0</v>
      </c>
      <c r="AF90" s="3" t="n">
        <v>5.060310895656469</v>
      </c>
      <c r="AG90" s="3" t="n">
        <v>3231.552925541233</v>
      </c>
      <c r="AH90" s="3" t="n">
        <v>6893.551508546368</v>
      </c>
      <c r="AI90" s="3" t="n">
        <v>7045.107281025015</v>
      </c>
      <c r="AJ90" s="3" t="n">
        <v>7985.215819803818</v>
      </c>
      <c r="AK90" s="3" t="n">
        <v>8472.176003827359</v>
      </c>
      <c r="AL90" s="3" t="n">
        <v>9130.678907388445</v>
      </c>
      <c r="AM90" s="3" t="n">
        <v>9652.495062624439</v>
      </c>
      <c r="AN90" s="3" t="n">
        <v>10693.5549459328</v>
      </c>
      <c r="AO90" s="3" t="n">
        <v>11585.26081975061</v>
      </c>
      <c r="AP90" s="3" t="n">
        <v>12291.65021834638</v>
      </c>
      <c r="AQ90" s="3" t="n">
        <v>13061.97037077702</v>
      </c>
      <c r="AR90" s="3" t="n">
        <v>13516.73593154308</v>
      </c>
      <c r="AS90" s="3" t="n">
        <v>14696.37878302758</v>
      </c>
      <c r="AT90" s="3" t="n">
        <v>15263.7112579543</v>
      </c>
      <c r="AU90" s="3" t="n">
        <v>14993.8542409255</v>
      </c>
      <c r="AV90" s="3" t="n">
        <v>19379.15534588497</v>
      </c>
      <c r="AW90" s="3" t="n">
        <v>18014.83139575618</v>
      </c>
      <c r="AX90" s="3" t="n">
        <v>24455.02527797807</v>
      </c>
      <c r="AY90" s="3" t="n">
        <v>22785.59436276164</v>
      </c>
      <c r="AZ90" s="3" t="n">
        <v>64604.17550912727</v>
      </c>
      <c r="BA90" s="3" t="n">
        <v>22712.74843351927</v>
      </c>
      <c r="BB90" s="3" t="n">
        <v>5269702.389916779</v>
      </c>
      <c r="BC90" s="3" t="n">
        <v>0</v>
      </c>
      <c r="BD90" s="3" t="n">
        <v>0</v>
      </c>
      <c r="BE90" s="3" t="n">
        <v>100.6171881247397</v>
      </c>
      <c r="BF90" s="3" t="n">
        <v>33.75142824097412</v>
      </c>
      <c r="BG90" s="3" t="n">
        <v>77.53116518323033</v>
      </c>
      <c r="BH90" s="3" t="n">
        <v>99.16559597067717</v>
      </c>
      <c r="BI90" s="3" t="n">
        <v>108.7321507636825</v>
      </c>
      <c r="BJ90" s="3" t="n">
        <v>88.57554422660114</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2.205028350677238</v>
      </c>
      <c r="I91" s="3" t="n">
        <v>0</v>
      </c>
      <c r="J91" s="3" t="n">
        <v>4.368225224956338</v>
      </c>
      <c r="K91" s="3" t="n">
        <v>8.048180989325463</v>
      </c>
      <c r="L91" s="3" t="n">
        <v>0</v>
      </c>
      <c r="M91" s="3" t="n">
        <v>2.960907054359516</v>
      </c>
      <c r="N91" s="3" t="n">
        <v>0</v>
      </c>
      <c r="O91" s="3" t="n">
        <v>4.389620189596467</v>
      </c>
      <c r="P91" s="3" t="n">
        <v>0</v>
      </c>
      <c r="Q91" s="3" t="n">
        <v>3.802337102633754</v>
      </c>
      <c r="R91" s="3" t="n">
        <v>69.6095003315156</v>
      </c>
      <c r="S91" s="3" t="n">
        <v>0</v>
      </c>
      <c r="T91" s="3" t="n">
        <v>0</v>
      </c>
      <c r="U91" s="3" t="n">
        <v>6.052392990157411</v>
      </c>
      <c r="V91" s="3" t="n">
        <v>4.640618993536627</v>
      </c>
      <c r="W91" s="3" t="n">
        <v>0</v>
      </c>
      <c r="X91" s="3" t="n">
        <v>2.855054518479904</v>
      </c>
      <c r="Y91" s="3" t="n">
        <v>0</v>
      </c>
      <c r="Z91" s="3" t="n">
        <v>0</v>
      </c>
      <c r="AA91" s="3" t="n">
        <v>0</v>
      </c>
      <c r="AB91" s="3" t="n">
        <v>2.727026196258284</v>
      </c>
      <c r="AC91" s="3" t="n">
        <v>9.269287608518733</v>
      </c>
      <c r="AD91" s="3" t="n">
        <v>7.44429696161826</v>
      </c>
      <c r="AE91" s="3" t="n">
        <v>0</v>
      </c>
      <c r="AF91" s="3" t="n">
        <v>5.040184462786416</v>
      </c>
      <c r="AG91" s="3" t="n">
        <v>3141.562374352947</v>
      </c>
      <c r="AH91" s="3" t="n">
        <v>6653.593328063416</v>
      </c>
      <c r="AI91" s="3" t="n">
        <v>7194.525356066729</v>
      </c>
      <c r="AJ91" s="3" t="n">
        <v>8555.184014929002</v>
      </c>
      <c r="AK91" s="3" t="n">
        <v>8714.728683850155</v>
      </c>
      <c r="AL91" s="3" t="n">
        <v>10031.72037661441</v>
      </c>
      <c r="AM91" s="3" t="n">
        <v>10270.43893582807</v>
      </c>
      <c r="AN91" s="3" t="n">
        <v>10458.37467278957</v>
      </c>
      <c r="AO91" s="3" t="n">
        <v>10956.90518706764</v>
      </c>
      <c r="AP91" s="3" t="n">
        <v>12942.20413044333</v>
      </c>
      <c r="AQ91" s="3" t="n">
        <v>11242.31885438297</v>
      </c>
      <c r="AR91" s="3" t="n">
        <v>13648.17306902294</v>
      </c>
      <c r="AS91" s="3" t="n">
        <v>13845.17606362669</v>
      </c>
      <c r="AT91" s="3" t="n">
        <v>15473.82700785691</v>
      </c>
      <c r="AU91" s="3" t="n">
        <v>14507.64372515176</v>
      </c>
      <c r="AV91" s="3" t="n">
        <v>18799.14553482844</v>
      </c>
      <c r="AW91" s="3" t="n">
        <v>18706.76944532719</v>
      </c>
      <c r="AX91" s="3" t="n">
        <v>24102.56361128245</v>
      </c>
      <c r="AY91" s="3" t="n">
        <v>21419.36214075318</v>
      </c>
      <c r="AZ91" s="3" t="n">
        <v>60932.44340437668</v>
      </c>
      <c r="BA91" s="3" t="n">
        <v>13818.18706110118</v>
      </c>
      <c r="BB91" s="3" t="n">
        <v>57127589.12858727</v>
      </c>
      <c r="BC91" s="3" t="n">
        <v>0</v>
      </c>
      <c r="BD91" s="3" t="n">
        <v>0</v>
      </c>
      <c r="BE91" s="3" t="n">
        <v>112.622368429383</v>
      </c>
      <c r="BF91" s="3" t="n">
        <v>49.04574185434628</v>
      </c>
      <c r="BG91" s="3" t="n">
        <v>64.86856247875168</v>
      </c>
      <c r="BH91" s="3" t="n">
        <v>106.4948017116398</v>
      </c>
      <c r="BI91" s="3" t="n">
        <v>109.2450070999273</v>
      </c>
      <c r="BJ91" s="3" t="n">
        <v>88.06160981835841</v>
      </c>
      <c r="BK91" s="3" t="n">
        <v>0.1072291176030526</v>
      </c>
      <c r="BL91" s="3" t="n">
        <v>2.263277706214861</v>
      </c>
      <c r="BM91" s="3" t="n">
        <v>25.8247065884298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1.406479713587425</v>
      </c>
      <c r="I92" s="3" t="n">
        <v>0.001956484445209635</v>
      </c>
      <c r="J92" s="3" t="n">
        <v>3.859606449162937</v>
      </c>
      <c r="K92" s="3" t="n">
        <v>5.788188276734385</v>
      </c>
      <c r="L92" s="3" t="n">
        <v>0</v>
      </c>
      <c r="M92" s="3" t="n">
        <v>2.802392415357902</v>
      </c>
      <c r="N92" s="3" t="n">
        <v>0</v>
      </c>
      <c r="O92" s="3" t="n">
        <v>3.581388363015296</v>
      </c>
      <c r="P92" s="3" t="n">
        <v>0</v>
      </c>
      <c r="Q92" s="3" t="n">
        <v>3.50862828797979</v>
      </c>
      <c r="R92" s="3" t="n">
        <v>50.28865905182924</v>
      </c>
      <c r="S92" s="3" t="n">
        <v>0.0001025869353139969</v>
      </c>
      <c r="T92" s="3" t="n">
        <v>0.2695428887603223</v>
      </c>
      <c r="U92" s="3" t="n">
        <v>2.727963794432852</v>
      </c>
      <c r="V92" s="3" t="n">
        <v>7.562840251723933</v>
      </c>
      <c r="W92" s="3" t="n">
        <v>3.057457689145249e-05</v>
      </c>
      <c r="X92" s="3" t="n">
        <v>1.800705597403009</v>
      </c>
      <c r="Y92" s="3" t="n">
        <v>0.6877607875078939</v>
      </c>
      <c r="Z92" s="3" t="n">
        <v>0.09111105669078215</v>
      </c>
      <c r="AA92" s="3" t="n">
        <v>0.01703797498077337</v>
      </c>
      <c r="AB92" s="3" t="n">
        <v>2.665820555588964</v>
      </c>
      <c r="AC92" s="3" t="n">
        <v>5.412801876630739</v>
      </c>
      <c r="AD92" s="3" t="n">
        <v>8.050482691733727</v>
      </c>
      <c r="AE92" s="3" t="n">
        <v>0.4826238173688837</v>
      </c>
      <c r="AF92" s="3" t="n">
        <v>5.453473711416941</v>
      </c>
      <c r="AG92" s="3" t="n">
        <v>3278.347344730077</v>
      </c>
      <c r="AH92" s="3" t="n">
        <v>7280.397149035593</v>
      </c>
      <c r="AI92" s="3" t="n">
        <v>7576.232672701008</v>
      </c>
      <c r="AJ92" s="3" t="n">
        <v>9098.840725285867</v>
      </c>
      <c r="AK92" s="3" t="n">
        <v>8658.961724531488</v>
      </c>
      <c r="AL92" s="3" t="n">
        <v>9038.561889318205</v>
      </c>
      <c r="AM92" s="3" t="n">
        <v>9571.941636521269</v>
      </c>
      <c r="AN92" s="3" t="n">
        <v>10771.96050403157</v>
      </c>
      <c r="AO92" s="3" t="n">
        <v>11458.37509526254</v>
      </c>
      <c r="AP92" s="3" t="n">
        <v>12745.32716397629</v>
      </c>
      <c r="AQ92" s="3" t="n">
        <v>13035.76742582495</v>
      </c>
      <c r="AR92" s="3" t="n">
        <v>13696.19182461367</v>
      </c>
      <c r="AS92" s="3" t="n">
        <v>13306.40236740478</v>
      </c>
      <c r="AT92" s="3" t="n">
        <v>16277.69742592215</v>
      </c>
      <c r="AU92" s="3" t="n">
        <v>16800.91602342295</v>
      </c>
      <c r="AV92" s="3" t="n">
        <v>18228.84490741307</v>
      </c>
      <c r="AW92" s="3" t="n">
        <v>18129.47843889926</v>
      </c>
      <c r="AX92" s="3" t="n">
        <v>21825.59378213148</v>
      </c>
      <c r="AY92" s="3" t="n">
        <v>21448.08240490891</v>
      </c>
      <c r="AZ92" s="3" t="n">
        <v>64506.89539490456</v>
      </c>
      <c r="BA92" s="3" t="n">
        <v>5576.405312782244</v>
      </c>
      <c r="BB92" s="3" t="n">
        <v>4841787.433900648</v>
      </c>
      <c r="BC92" s="3" t="n">
        <v>105.9088689404328</v>
      </c>
      <c r="BD92" s="3" t="n">
        <v>112.2802059689877</v>
      </c>
      <c r="BE92" s="3" t="n">
        <v>104.6139646361246</v>
      </c>
      <c r="BF92" s="3" t="n">
        <v>50.21828502861805</v>
      </c>
      <c r="BG92" s="3" t="n">
        <v>84.85808292613201</v>
      </c>
      <c r="BH92" s="3" t="n">
        <v>110.545439966316</v>
      </c>
      <c r="BI92" s="3" t="n">
        <v>108.6943599043629</v>
      </c>
      <c r="BJ92" s="3" t="n">
        <v>85.17951781181102</v>
      </c>
      <c r="BK92" s="3" t="n">
        <v>0.05817502900194463</v>
      </c>
      <c r="BL92" s="3" t="n">
        <v>0.8947195287149901</v>
      </c>
      <c r="BM92" s="3" t="n">
        <v>4.783781557634601</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1.478938258051624</v>
      </c>
      <c r="I93" s="3" t="n">
        <v>0.001658623423106147</v>
      </c>
      <c r="J93" s="3" t="n">
        <v>4.035731092288587</v>
      </c>
      <c r="K93" s="3" t="n">
        <v>5.290477310071092</v>
      </c>
      <c r="L93" s="3" t="n">
        <v>0</v>
      </c>
      <c r="M93" s="3" t="n">
        <v>2.983586746309121</v>
      </c>
      <c r="N93" s="3" t="n">
        <v>0</v>
      </c>
      <c r="O93" s="3" t="n">
        <v>4.86927099904424</v>
      </c>
      <c r="P93" s="3" t="n">
        <v>0</v>
      </c>
      <c r="Q93" s="3" t="n">
        <v>3.144219266306857</v>
      </c>
      <c r="R93" s="3" t="n">
        <v>54.68651558939138</v>
      </c>
      <c r="S93" s="3" t="n">
        <v>8.93900032324092e-05</v>
      </c>
      <c r="T93" s="3" t="n">
        <v>0.3751478204494353</v>
      </c>
      <c r="U93" s="3" t="n">
        <v>3.144467735235403</v>
      </c>
      <c r="V93" s="3" t="n">
        <v>6.562739246369291</v>
      </c>
      <c r="W93" s="3" t="n">
        <v>0</v>
      </c>
      <c r="X93" s="3" t="n">
        <v>1.373806195635202</v>
      </c>
      <c r="Y93" s="3" t="n">
        <v>0.6238276536683514</v>
      </c>
      <c r="Z93" s="3" t="n">
        <v>0.09873493832354194</v>
      </c>
      <c r="AA93" s="3" t="n">
        <v>0.008922739322782942</v>
      </c>
      <c r="AB93" s="3" t="n">
        <v>2.206540594002662</v>
      </c>
      <c r="AC93" s="3" t="n">
        <v>5.279252080605115</v>
      </c>
      <c r="AD93" s="3" t="n">
        <v>7.297287178777459</v>
      </c>
      <c r="AE93" s="3" t="n">
        <v>0.3318845419552245</v>
      </c>
      <c r="AF93" s="3" t="n">
        <v>5.298752165750614</v>
      </c>
      <c r="AG93" s="3" t="n">
        <v>3219.849026782012</v>
      </c>
      <c r="AH93" s="3" t="n">
        <v>6639.230728641232</v>
      </c>
      <c r="AI93" s="3" t="n">
        <v>7612.016944237319</v>
      </c>
      <c r="AJ93" s="3" t="n">
        <v>8747.98703672289</v>
      </c>
      <c r="AK93" s="3" t="n">
        <v>8072.420186296193</v>
      </c>
      <c r="AL93" s="3" t="n">
        <v>8962.184467482008</v>
      </c>
      <c r="AM93" s="3" t="n">
        <v>10355.81881836377</v>
      </c>
      <c r="AN93" s="3" t="n">
        <v>10997.45063721844</v>
      </c>
      <c r="AO93" s="3" t="n">
        <v>11322.46032739725</v>
      </c>
      <c r="AP93" s="3" t="n">
        <v>12106.77524159981</v>
      </c>
      <c r="AQ93" s="3" t="n">
        <v>11506.93885353854</v>
      </c>
      <c r="AR93" s="3" t="n">
        <v>12824.80698338589</v>
      </c>
      <c r="AS93" s="3" t="n">
        <v>13949.43100364645</v>
      </c>
      <c r="AT93" s="3" t="n">
        <v>16672.72999496936</v>
      </c>
      <c r="AU93" s="3" t="n">
        <v>14689.408619579</v>
      </c>
      <c r="AV93" s="3" t="n">
        <v>17945.98481991749</v>
      </c>
      <c r="AW93" s="3" t="n">
        <v>17257.58657348521</v>
      </c>
      <c r="AX93" s="3" t="n">
        <v>21865.02729394018</v>
      </c>
      <c r="AY93" s="3" t="n">
        <v>23939.36561768999</v>
      </c>
      <c r="AZ93" s="3" t="n">
        <v>61493.48340737818</v>
      </c>
      <c r="BA93" s="3" t="n">
        <v>7855.410870197133</v>
      </c>
      <c r="BB93" s="3" t="n">
        <v>4668418.364431513</v>
      </c>
      <c r="BC93" s="3" t="n">
        <v>113.0908634406791</v>
      </c>
      <c r="BD93" s="3" t="n">
        <v>104.9556822846209</v>
      </c>
      <c r="BE93" s="3" t="n">
        <v>108.0708313870642</v>
      </c>
      <c r="BF93" s="3" t="n">
        <v>60.41642968676575</v>
      </c>
      <c r="BG93" s="3" t="n">
        <v>83.90669750886865</v>
      </c>
      <c r="BH93" s="3" t="n">
        <v>104.9341883251284</v>
      </c>
      <c r="BI93" s="3" t="n">
        <v>107.2837061707555</v>
      </c>
      <c r="BJ93" s="3" t="n">
        <v>93.37305951633226</v>
      </c>
      <c r="BK93" s="3" t="n">
        <v>0.009723889878464863</v>
      </c>
      <c r="BL93" s="3" t="n">
        <v>0.0172826100895799</v>
      </c>
      <c r="BM93" s="3" t="n">
        <v>4.39891975906143</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1.579660620631174</v>
      </c>
      <c r="I94" s="3" t="n">
        <v>0.001604146809532131</v>
      </c>
      <c r="J94" s="3" t="n">
        <v>4.299874027359845</v>
      </c>
      <c r="K94" s="3" t="n">
        <v>5.646795218579949</v>
      </c>
      <c r="L94" s="3" t="n">
        <v>0</v>
      </c>
      <c r="M94" s="3" t="n">
        <v>3.216185739062827</v>
      </c>
      <c r="N94" s="3" t="n">
        <v>0</v>
      </c>
      <c r="O94" s="3" t="n">
        <v>4.927164644842925</v>
      </c>
      <c r="P94" s="3" t="n">
        <v>0</v>
      </c>
      <c r="Q94" s="3" t="n">
        <v>3.546514713218922</v>
      </c>
      <c r="R94" s="3" t="n">
        <v>54.93958389809689</v>
      </c>
      <c r="S94" s="3" t="n">
        <v>9.33673695504109e-05</v>
      </c>
      <c r="T94" s="3" t="n">
        <v>0.4217052355517419</v>
      </c>
      <c r="U94" s="3" t="n">
        <v>3.573736582121935</v>
      </c>
      <c r="V94" s="3" t="n">
        <v>6.094820615868968</v>
      </c>
      <c r="W94" s="3" t="n">
        <v>2.099876924889973e-05</v>
      </c>
      <c r="X94" s="3" t="n">
        <v>1.14829708067043</v>
      </c>
      <c r="Y94" s="3" t="n">
        <v>0.6668359792783647</v>
      </c>
      <c r="Z94" s="3" t="n">
        <v>0.08159321032578108</v>
      </c>
      <c r="AA94" s="3" t="n">
        <v>0.00596610590053803</v>
      </c>
      <c r="AB94" s="3" t="n">
        <v>2.346060659591815</v>
      </c>
      <c r="AC94" s="3" t="n">
        <v>5.511018645426944</v>
      </c>
      <c r="AD94" s="3" t="n">
        <v>7.634982134715038</v>
      </c>
      <c r="AE94" s="3" t="n">
        <v>0.2796382758003821</v>
      </c>
      <c r="AF94" s="3" t="n">
        <v>5.402066902549256</v>
      </c>
      <c r="AG94" s="3" t="n">
        <v>3255.568655869142</v>
      </c>
      <c r="AH94" s="3" t="n">
        <v>7243.082976141972</v>
      </c>
      <c r="AI94" s="3" t="n">
        <v>7613.506896123557</v>
      </c>
      <c r="AJ94" s="3" t="n">
        <v>8983.35159834606</v>
      </c>
      <c r="AK94" s="3" t="n">
        <v>8521.438693923446</v>
      </c>
      <c r="AL94" s="3" t="n">
        <v>9404.23673114944</v>
      </c>
      <c r="AM94" s="3" t="n">
        <v>9500.842416994785</v>
      </c>
      <c r="AN94" s="3" t="n">
        <v>10938.88671134883</v>
      </c>
      <c r="AO94" s="3" t="n">
        <v>11034.20845218516</v>
      </c>
      <c r="AP94" s="3" t="n">
        <v>11865.32645893647</v>
      </c>
      <c r="AQ94" s="3" t="n">
        <v>11835.18286659118</v>
      </c>
      <c r="AR94" s="3" t="n">
        <v>14098.26582860544</v>
      </c>
      <c r="AS94" s="3" t="n">
        <v>14354.34164615751</v>
      </c>
      <c r="AT94" s="3" t="n">
        <v>14699.49407655992</v>
      </c>
      <c r="AU94" s="3" t="n">
        <v>16747.78302827366</v>
      </c>
      <c r="AV94" s="3" t="n">
        <v>16946.34514293856</v>
      </c>
      <c r="AW94" s="3" t="n">
        <v>18521.94693098999</v>
      </c>
      <c r="AX94" s="3" t="n">
        <v>22778.09356957669</v>
      </c>
      <c r="AY94" s="3" t="n">
        <v>21414.86734556777</v>
      </c>
      <c r="AZ94" s="3" t="n">
        <v>66297.14516935598</v>
      </c>
      <c r="BA94" s="3" t="n">
        <v>9064.053028973141</v>
      </c>
      <c r="BB94" s="3" t="n">
        <v>4737444.457435225</v>
      </c>
      <c r="BC94" s="3" t="n">
        <v>106.8865194446273</v>
      </c>
      <c r="BD94" s="3" t="n">
        <v>105.7176943755785</v>
      </c>
      <c r="BE94" s="3" t="n">
        <v>101.9997172411625</v>
      </c>
      <c r="BF94" s="3" t="n">
        <v>66.23560900650008</v>
      </c>
      <c r="BG94" s="3" t="n">
        <v>87.12586834928591</v>
      </c>
      <c r="BH94" s="3" t="n">
        <v>100.7482305530832</v>
      </c>
      <c r="BI94" s="3" t="n">
        <v>107.1787773229293</v>
      </c>
      <c r="BJ94" s="3" t="n">
        <v>103.0508306438568</v>
      </c>
      <c r="BK94" s="3" t="n">
        <v>0</v>
      </c>
      <c r="BL94" s="3" t="n">
        <v>0</v>
      </c>
      <c r="BM94" s="3" t="n">
        <v>2.391382233681854</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1.438140938714075</v>
      </c>
      <c r="I95" s="3" t="n">
        <v>0.001751653900032016</v>
      </c>
      <c r="J95" s="3" t="n">
        <v>3.855579775249678</v>
      </c>
      <c r="K95" s="3" t="n">
        <v>5.833992855619473</v>
      </c>
      <c r="L95" s="3" t="n">
        <v>0</v>
      </c>
      <c r="M95" s="3" t="n">
        <v>3.500513009862275</v>
      </c>
      <c r="N95" s="3" t="n">
        <v>0</v>
      </c>
      <c r="O95" s="3" t="n">
        <v>4.898994750812172</v>
      </c>
      <c r="P95" s="3" t="n">
        <v>0</v>
      </c>
      <c r="Q95" s="3" t="n">
        <v>3.37031551423195</v>
      </c>
      <c r="R95" s="3" t="n">
        <v>53.59061538458439</v>
      </c>
      <c r="S95" s="3" t="n">
        <v>9.455513597453047e-05</v>
      </c>
      <c r="T95" s="3" t="n">
        <v>0.5134639156998676</v>
      </c>
      <c r="U95" s="3" t="n">
        <v>3.664944372111041</v>
      </c>
      <c r="V95" s="3" t="n">
        <v>5.743713527118524</v>
      </c>
      <c r="W95" s="3" t="n">
        <v>0</v>
      </c>
      <c r="X95" s="3" t="n">
        <v>1.001363574083863</v>
      </c>
      <c r="Y95" s="3" t="n">
        <v>0.66211152764166</v>
      </c>
      <c r="Z95" s="3" t="n">
        <v>0.1184980415093156</v>
      </c>
      <c r="AA95" s="3" t="n">
        <v>0.02574078635111931</v>
      </c>
      <c r="AB95" s="3" t="n">
        <v>2.255719141962442</v>
      </c>
      <c r="AC95" s="3" t="n">
        <v>5.696852283929538</v>
      </c>
      <c r="AD95" s="3" t="n">
        <v>7.388859087346549</v>
      </c>
      <c r="AE95" s="3" t="n">
        <v>0.3124178714326925</v>
      </c>
      <c r="AF95" s="3" t="n">
        <v>5.56174321840419</v>
      </c>
      <c r="AG95" s="3" t="n">
        <v>2995.056248199709</v>
      </c>
      <c r="AH95" s="3" t="n">
        <v>7085.89100954311</v>
      </c>
      <c r="AI95" s="3" t="n">
        <v>6923.261758819506</v>
      </c>
      <c r="AJ95" s="3" t="n">
        <v>8757.482605743447</v>
      </c>
      <c r="AK95" s="3" t="n">
        <v>8641.996267177898</v>
      </c>
      <c r="AL95" s="3" t="n">
        <v>9551.040066046129</v>
      </c>
      <c r="AM95" s="3" t="n">
        <v>8959.10949878563</v>
      </c>
      <c r="AN95" s="3" t="n">
        <v>10382.98870328586</v>
      </c>
      <c r="AO95" s="3" t="n">
        <v>11237.49823718734</v>
      </c>
      <c r="AP95" s="3" t="n">
        <v>11806.18748223704</v>
      </c>
      <c r="AQ95" s="3" t="n">
        <v>11810.60554764288</v>
      </c>
      <c r="AR95" s="3" t="n">
        <v>13475.77690013865</v>
      </c>
      <c r="AS95" s="3" t="n">
        <v>13007.90074716519</v>
      </c>
      <c r="AT95" s="3" t="n">
        <v>15286.00891802419</v>
      </c>
      <c r="AU95" s="3" t="n">
        <v>15553.76119763793</v>
      </c>
      <c r="AV95" s="3" t="n">
        <v>19196.56646494801</v>
      </c>
      <c r="AW95" s="3" t="n">
        <v>18913.33806163037</v>
      </c>
      <c r="AX95" s="3" t="n">
        <v>23180.2357192353</v>
      </c>
      <c r="AY95" s="3" t="n">
        <v>21766.95114721996</v>
      </c>
      <c r="AZ95" s="3" t="n">
        <v>68998.42970069731</v>
      </c>
      <c r="BA95" s="3" t="n">
        <v>9668.56497878586</v>
      </c>
      <c r="BB95" s="3" t="n">
        <v>4841156.469836667</v>
      </c>
      <c r="BC95" s="3" t="n">
        <v>103.1782346022424</v>
      </c>
      <c r="BD95" s="3" t="n">
        <v>105.1534096523448</v>
      </c>
      <c r="BE95" s="3" t="n">
        <v>110.9174725766966</v>
      </c>
      <c r="BF95" s="3" t="n">
        <v>74.63855616257442</v>
      </c>
      <c r="BG95" s="3" t="n">
        <v>97.34874423531596</v>
      </c>
      <c r="BH95" s="3" t="n">
        <v>106.3904640947406</v>
      </c>
      <c r="BI95" s="3" t="n">
        <v>101.8009261709263</v>
      </c>
      <c r="BJ95" s="3" t="n">
        <v>92.49080418474472</v>
      </c>
      <c r="BK95" s="3" t="n">
        <v>0</v>
      </c>
      <c r="BL95" s="3" t="n">
        <v>0</v>
      </c>
      <c r="BM95" s="3" t="n">
        <v>0.4755690945474217</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1.644102060412781</v>
      </c>
      <c r="I96" s="3" t="n">
        <v>0.001113548627772823</v>
      </c>
      <c r="J96" s="3" t="n">
        <v>3.715555173573866</v>
      </c>
      <c r="K96" s="3" t="n">
        <v>5.954256367048343</v>
      </c>
      <c r="L96" s="3" t="n">
        <v>0</v>
      </c>
      <c r="M96" s="3" t="n">
        <v>3.419989137790385</v>
      </c>
      <c r="N96" s="3" t="n">
        <v>0</v>
      </c>
      <c r="O96" s="3" t="n">
        <v>5.051296073719004</v>
      </c>
      <c r="P96" s="3" t="n">
        <v>1.115787579038284e-05</v>
      </c>
      <c r="Q96" s="3" t="n">
        <v>3.258861072211628</v>
      </c>
      <c r="R96" s="3" t="n">
        <v>49.62643713248794</v>
      </c>
      <c r="S96" s="3" t="n">
        <v>6.172964070958628e-05</v>
      </c>
      <c r="T96" s="3" t="n">
        <v>0.5346352862778803</v>
      </c>
      <c r="U96" s="3" t="n">
        <v>4.178712721290958</v>
      </c>
      <c r="V96" s="3" t="n">
        <v>5.677320321323283</v>
      </c>
      <c r="W96" s="3" t="n">
        <v>8.948061455702401e-05</v>
      </c>
      <c r="X96" s="3" t="n">
        <v>0.8351083776448905</v>
      </c>
      <c r="Y96" s="3" t="n">
        <v>0.7397480520928004</v>
      </c>
      <c r="Z96" s="3" t="n">
        <v>0.1411824876897014</v>
      </c>
      <c r="AA96" s="3" t="n">
        <v>0.02151419172999757</v>
      </c>
      <c r="AB96" s="3" t="n">
        <v>2.081301717929057</v>
      </c>
      <c r="AC96" s="3" t="n">
        <v>5.81871826406898</v>
      </c>
      <c r="AD96" s="3" t="n">
        <v>7.593032399479918</v>
      </c>
      <c r="AE96" s="3" t="n">
        <v>0.4844005751590944</v>
      </c>
      <c r="AF96" s="3" t="n">
        <v>5.709372994583853</v>
      </c>
      <c r="AG96" s="3" t="n">
        <v>3001.552656705774</v>
      </c>
      <c r="AH96" s="3" t="n">
        <v>7488.952407594425</v>
      </c>
      <c r="AI96" s="3" t="n">
        <v>7152.520007461505</v>
      </c>
      <c r="AJ96" s="3" t="n">
        <v>9096.220237343474</v>
      </c>
      <c r="AK96" s="3" t="n">
        <v>8628.54396720608</v>
      </c>
      <c r="AL96" s="3" t="n">
        <v>8939.817133683777</v>
      </c>
      <c r="AM96" s="3" t="n">
        <v>9334.026329511205</v>
      </c>
      <c r="AN96" s="3" t="n">
        <v>10677.67895293399</v>
      </c>
      <c r="AO96" s="3" t="n">
        <v>11613.70025061522</v>
      </c>
      <c r="AP96" s="3" t="n">
        <v>12336.08313858582</v>
      </c>
      <c r="AQ96" s="3" t="n">
        <v>13018.2229646758</v>
      </c>
      <c r="AR96" s="3" t="n">
        <v>12664.61628542947</v>
      </c>
      <c r="AS96" s="3" t="n">
        <v>12767.20688580634</v>
      </c>
      <c r="AT96" s="3" t="n">
        <v>15970.98166989707</v>
      </c>
      <c r="AU96" s="3" t="n">
        <v>15559.56102255351</v>
      </c>
      <c r="AV96" s="3" t="n">
        <v>18902.39039899169</v>
      </c>
      <c r="AW96" s="3" t="n">
        <v>17326.96525805135</v>
      </c>
      <c r="AX96" s="3" t="n">
        <v>22992.71386105355</v>
      </c>
      <c r="AY96" s="3" t="n">
        <v>22704.73702539147</v>
      </c>
      <c r="AZ96" s="3" t="n">
        <v>67271.06329374388</v>
      </c>
      <c r="BA96" s="3" t="n">
        <v>12306.80850271767</v>
      </c>
      <c r="BB96" s="3" t="n">
        <v>5144929.641129108</v>
      </c>
      <c r="BC96" s="3" t="n">
        <v>103.7736366230459</v>
      </c>
      <c r="BD96" s="3" t="n">
        <v>104.9792611748776</v>
      </c>
      <c r="BE96" s="3" t="n">
        <v>106.4889897998136</v>
      </c>
      <c r="BF96" s="3" t="n">
        <v>75.91915549005824</v>
      </c>
      <c r="BG96" s="3" t="n">
        <v>100.6327530726751</v>
      </c>
      <c r="BH96" s="3" t="n">
        <v>114.6070400707726</v>
      </c>
      <c r="BI96" s="3" t="n">
        <v>112.7256039930631</v>
      </c>
      <c r="BJ96" s="3" t="n">
        <v>99.13786768896981</v>
      </c>
      <c r="BK96" s="3" t="n">
        <v>0</v>
      </c>
      <c r="BL96" s="3" t="n">
        <v>0</v>
      </c>
      <c r="BM96" s="3" t="n">
        <v>0.1594404395327699</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1.727584664231415</v>
      </c>
      <c r="I97" s="3" t="n">
        <v>0.001509358611017021</v>
      </c>
      <c r="J97" s="3" t="n">
        <v>3.95868799741065</v>
      </c>
      <c r="K97" s="3" t="n">
        <v>5.440843202223457</v>
      </c>
      <c r="L97" s="3" t="n">
        <v>0</v>
      </c>
      <c r="M97" s="3" t="n">
        <v>3.405343589258015</v>
      </c>
      <c r="N97" s="3" t="n">
        <v>0</v>
      </c>
      <c r="O97" s="3" t="n">
        <v>4.968768232307118</v>
      </c>
      <c r="P97" s="3" t="n">
        <v>0</v>
      </c>
      <c r="Q97" s="3" t="n">
        <v>3.194300825401655</v>
      </c>
      <c r="R97" s="3" t="n">
        <v>49.58087345949172</v>
      </c>
      <c r="S97" s="3" t="n">
        <v>7.769269871801007e-05</v>
      </c>
      <c r="T97" s="3" t="n">
        <v>0.6277574930915607</v>
      </c>
      <c r="U97" s="3" t="n">
        <v>3.860329069907246</v>
      </c>
      <c r="V97" s="3" t="n">
        <v>5.266579163857599</v>
      </c>
      <c r="W97" s="3" t="n">
        <v>4.762885111246307e-05</v>
      </c>
      <c r="X97" s="3" t="n">
        <v>0.9189575157516005</v>
      </c>
      <c r="Y97" s="3" t="n">
        <v>0.7153393123218852</v>
      </c>
      <c r="Z97" s="3" t="n">
        <v>0.09909727704958457</v>
      </c>
      <c r="AA97" s="3" t="n">
        <v>0.01656340082934805</v>
      </c>
      <c r="AB97" s="3" t="n">
        <v>1.781297339892507</v>
      </c>
      <c r="AC97" s="3" t="n">
        <v>5.949829609545847</v>
      </c>
      <c r="AD97" s="3" t="n">
        <v>8.278101967338477</v>
      </c>
      <c r="AE97" s="3" t="n">
        <v>0.5394054899643626</v>
      </c>
      <c r="AF97" s="3" t="n">
        <v>5.770748024595594</v>
      </c>
      <c r="AG97" s="3" t="n">
        <v>3350.266907321499</v>
      </c>
      <c r="AH97" s="3" t="n">
        <v>7187.634922896146</v>
      </c>
      <c r="AI97" s="3" t="n">
        <v>7099.720638251235</v>
      </c>
      <c r="AJ97" s="3" t="n">
        <v>8079.168482928388</v>
      </c>
      <c r="AK97" s="3" t="n">
        <v>8799.890905651493</v>
      </c>
      <c r="AL97" s="3" t="n">
        <v>9390.185527855157</v>
      </c>
      <c r="AM97" s="3" t="n">
        <v>9705.896497642911</v>
      </c>
      <c r="AN97" s="3" t="n">
        <v>10317.28997578243</v>
      </c>
      <c r="AO97" s="3" t="n">
        <v>10995.89961793621</v>
      </c>
      <c r="AP97" s="3" t="n">
        <v>12555.58295273702</v>
      </c>
      <c r="AQ97" s="3" t="n">
        <v>11281.18137164024</v>
      </c>
      <c r="AR97" s="3" t="n">
        <v>12875.66428514192</v>
      </c>
      <c r="AS97" s="3" t="n">
        <v>12943.53477770019</v>
      </c>
      <c r="AT97" s="3" t="n">
        <v>15147.61720750208</v>
      </c>
      <c r="AU97" s="3" t="n">
        <v>16255.92639892116</v>
      </c>
      <c r="AV97" s="3" t="n">
        <v>18801.01288434693</v>
      </c>
      <c r="AW97" s="3" t="n">
        <v>17923.69242009565</v>
      </c>
      <c r="AX97" s="3" t="n">
        <v>23289.28917038052</v>
      </c>
      <c r="AY97" s="3" t="n">
        <v>23182.91203700042</v>
      </c>
      <c r="AZ97" s="3" t="n">
        <v>63814.97113769357</v>
      </c>
      <c r="BA97" s="3" t="n">
        <v>12178.47428356027</v>
      </c>
      <c r="BB97" s="3" t="n">
        <v>5043578.349066657</v>
      </c>
      <c r="BC97" s="3" t="n">
        <v>106.0471540280817</v>
      </c>
      <c r="BD97" s="3" t="n">
        <v>103.0877351746194</v>
      </c>
      <c r="BE97" s="3" t="n">
        <v>107.8370358087325</v>
      </c>
      <c r="BF97" s="3" t="n">
        <v>72.81372272459045</v>
      </c>
      <c r="BG97" s="3" t="n">
        <v>104.0947058110674</v>
      </c>
      <c r="BH97" s="3" t="n">
        <v>112.4040244633153</v>
      </c>
      <c r="BI97" s="3" t="n">
        <v>100.7375893063174</v>
      </c>
      <c r="BJ97" s="3" t="n">
        <v>93.92731961967152</v>
      </c>
      <c r="BK97" s="3" t="n">
        <v>0</v>
      </c>
      <c r="BL97" s="3" t="n">
        <v>0</v>
      </c>
      <c r="BM97" s="3" t="n">
        <v>0.02347655891243356</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1.467432779770233</v>
      </c>
      <c r="I98" s="3" t="n">
        <v>0.001280984020675005</v>
      </c>
      <c r="J98" s="3" t="n">
        <v>3.955724822338273</v>
      </c>
      <c r="K98" s="3" t="n">
        <v>5.239192599875411</v>
      </c>
      <c r="L98" s="3" t="n">
        <v>0</v>
      </c>
      <c r="M98" s="3" t="n">
        <v>3.460926556957324</v>
      </c>
      <c r="N98" s="3" t="n">
        <v>0</v>
      </c>
      <c r="O98" s="3" t="n">
        <v>4.147078460580068</v>
      </c>
      <c r="P98" s="3" t="n">
        <v>2.206589582189387e-05</v>
      </c>
      <c r="Q98" s="3" t="n">
        <v>3.48229865519626</v>
      </c>
      <c r="R98" s="3" t="n">
        <v>54.1584501539852</v>
      </c>
      <c r="S98" s="3" t="n">
        <v>6.955873676954575e-05</v>
      </c>
      <c r="T98" s="3" t="n">
        <v>0.7083697101153292</v>
      </c>
      <c r="U98" s="3" t="n">
        <v>4.345705396655585</v>
      </c>
      <c r="V98" s="3" t="n">
        <v>5.048197532680843</v>
      </c>
      <c r="W98" s="3" t="n">
        <v>0.0001139971565937287</v>
      </c>
      <c r="X98" s="3" t="n">
        <v>0.8470828425386413</v>
      </c>
      <c r="Y98" s="3" t="n">
        <v>0.790185407949289</v>
      </c>
      <c r="Z98" s="3" t="n">
        <v>0.1568094309630284</v>
      </c>
      <c r="AA98" s="3" t="n">
        <v>0.02176151206746412</v>
      </c>
      <c r="AB98" s="3" t="n">
        <v>1.501636892658589</v>
      </c>
      <c r="AC98" s="3" t="n">
        <v>7.158059901865499</v>
      </c>
      <c r="AD98" s="3" t="n">
        <v>7.858132312629517</v>
      </c>
      <c r="AE98" s="3" t="n">
        <v>0.6289289840687433</v>
      </c>
      <c r="AF98" s="3" t="n">
        <v>5.00252188246222</v>
      </c>
      <c r="AG98" s="3" t="n">
        <v>3009.565304733319</v>
      </c>
      <c r="AH98" s="3" t="n">
        <v>6848.84721183865</v>
      </c>
      <c r="AI98" s="3" t="n">
        <v>7136.302446232919</v>
      </c>
      <c r="AJ98" s="3" t="n">
        <v>9002.407734828386</v>
      </c>
      <c r="AK98" s="3" t="n">
        <v>7891.610462451076</v>
      </c>
      <c r="AL98" s="3" t="n">
        <v>9655.59122433174</v>
      </c>
      <c r="AM98" s="3" t="n">
        <v>10219.53374184321</v>
      </c>
      <c r="AN98" s="3" t="n">
        <v>10070.72972005673</v>
      </c>
      <c r="AO98" s="3" t="n">
        <v>11189.76906177477</v>
      </c>
      <c r="AP98" s="3" t="n">
        <v>12862.94576069983</v>
      </c>
      <c r="AQ98" s="3" t="n">
        <v>12292.77366673564</v>
      </c>
      <c r="AR98" s="3" t="n">
        <v>14575.19275884287</v>
      </c>
      <c r="AS98" s="3" t="n">
        <v>14065.66306337685</v>
      </c>
      <c r="AT98" s="3" t="n">
        <v>15484.35201663198</v>
      </c>
      <c r="AU98" s="3" t="n">
        <v>15834.58899327419</v>
      </c>
      <c r="AV98" s="3" t="n">
        <v>17896.30104706673</v>
      </c>
      <c r="AW98" s="3" t="n">
        <v>19539.43232921777</v>
      </c>
      <c r="AX98" s="3" t="n">
        <v>21803.50205073362</v>
      </c>
      <c r="AY98" s="3" t="n">
        <v>22784.04955227495</v>
      </c>
      <c r="AZ98" s="3" t="n">
        <v>66566.6755580396</v>
      </c>
      <c r="BA98" s="3" t="n">
        <v>13626.94387792811</v>
      </c>
      <c r="BB98" s="3" t="n">
        <v>5185587.618878794</v>
      </c>
      <c r="BC98" s="3" t="n">
        <v>104.7108640614043</v>
      </c>
      <c r="BD98" s="3" t="n">
        <v>106.9591193835959</v>
      </c>
      <c r="BE98" s="3" t="n">
        <v>100.3365892219351</v>
      </c>
      <c r="BF98" s="3" t="n">
        <v>83.786860541986</v>
      </c>
      <c r="BG98" s="3" t="n">
        <v>93.30731696136208</v>
      </c>
      <c r="BH98" s="3" t="n">
        <v>102.781446441185</v>
      </c>
      <c r="BI98" s="3" t="n">
        <v>110.4868630444865</v>
      </c>
      <c r="BJ98" s="3" t="n">
        <v>98.16557689163074</v>
      </c>
      <c r="BK98" s="3" t="n">
        <v>0</v>
      </c>
      <c r="BL98" s="3" t="n">
        <v>0</v>
      </c>
      <c r="BM98" s="3" t="n">
        <v>0.02210540917174365</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1.532597040872661</v>
      </c>
      <c r="I99" s="3" t="n">
        <v>0.0006902001366605895</v>
      </c>
      <c r="J99" s="3" t="n">
        <v>3.516689989365252</v>
      </c>
      <c r="K99" s="3" t="n">
        <v>5.15883895202653</v>
      </c>
      <c r="L99" s="3" t="n">
        <v>0</v>
      </c>
      <c r="M99" s="3" t="n">
        <v>3.762459271450832</v>
      </c>
      <c r="N99" s="3" t="n">
        <v>0</v>
      </c>
      <c r="O99" s="3" t="n">
        <v>3.929417818624535</v>
      </c>
      <c r="P99" s="3" t="n">
        <v>2.276111896551118e-05</v>
      </c>
      <c r="Q99" s="3" t="n">
        <v>3.315478643515518</v>
      </c>
      <c r="R99" s="3" t="n">
        <v>51.8727817348059</v>
      </c>
      <c r="S99" s="3" t="n">
        <v>4.417270701176272e-05</v>
      </c>
      <c r="T99" s="3" t="n">
        <v>0.6539821515664413</v>
      </c>
      <c r="U99" s="3" t="n">
        <v>4.327791853830504</v>
      </c>
      <c r="V99" s="3" t="n">
        <v>5.224436507946487</v>
      </c>
      <c r="W99" s="3" t="n">
        <v>9.516305044387459e-05</v>
      </c>
      <c r="X99" s="3" t="n">
        <v>0.6648054508428634</v>
      </c>
      <c r="Y99" s="3" t="n">
        <v>0.8123749896338174</v>
      </c>
      <c r="Z99" s="3" t="n">
        <v>0.1381110065076412</v>
      </c>
      <c r="AA99" s="3" t="n">
        <v>0.02623941949153772</v>
      </c>
      <c r="AB99" s="3" t="n">
        <v>1.406724885501867</v>
      </c>
      <c r="AC99" s="3" t="n">
        <v>7.653871648660164</v>
      </c>
      <c r="AD99" s="3" t="n">
        <v>7.809472263552117</v>
      </c>
      <c r="AE99" s="3" t="n">
        <v>0.649497518718396</v>
      </c>
      <c r="AF99" s="3" t="n">
        <v>5.44372524733314</v>
      </c>
      <c r="AG99" s="3" t="n">
        <v>3188.091901494486</v>
      </c>
      <c r="AH99" s="3" t="n">
        <v>7165.457389534701</v>
      </c>
      <c r="AI99" s="3" t="n">
        <v>7203.165613322515</v>
      </c>
      <c r="AJ99" s="3" t="n">
        <v>8959.534586454878</v>
      </c>
      <c r="AK99" s="3" t="n">
        <v>8795.317991951581</v>
      </c>
      <c r="AL99" s="3" t="n">
        <v>9298.580766984944</v>
      </c>
      <c r="AM99" s="3" t="n">
        <v>9538.586753075193</v>
      </c>
      <c r="AN99" s="3" t="n">
        <v>10087.41754046144</v>
      </c>
      <c r="AO99" s="3" t="n">
        <v>10565.52223067405</v>
      </c>
      <c r="AP99" s="3" t="n">
        <v>11484.74830728934</v>
      </c>
      <c r="AQ99" s="3" t="n">
        <v>11767.41487093963</v>
      </c>
      <c r="AR99" s="3" t="n">
        <v>14063.43772484867</v>
      </c>
      <c r="AS99" s="3" t="n">
        <v>13962.12665755139</v>
      </c>
      <c r="AT99" s="3" t="n">
        <v>16275.41306183335</v>
      </c>
      <c r="AU99" s="3" t="n">
        <v>15539.4644248474</v>
      </c>
      <c r="AV99" s="3" t="n">
        <v>18531.70784670694</v>
      </c>
      <c r="AW99" s="3" t="n">
        <v>18239.23155466785</v>
      </c>
      <c r="AX99" s="3" t="n">
        <v>23460.42739894646</v>
      </c>
      <c r="AY99" s="3" t="n">
        <v>23726.32156089085</v>
      </c>
      <c r="AZ99" s="3" t="n">
        <v>65085.64957067763</v>
      </c>
      <c r="BA99" s="3" t="n">
        <v>16170.27675442859</v>
      </c>
      <c r="BB99" s="3" t="n">
        <v>5086177.899528419</v>
      </c>
      <c r="BC99" s="3" t="n">
        <v>109.8006948000316</v>
      </c>
      <c r="BD99" s="3" t="n">
        <v>104.4701720736976</v>
      </c>
      <c r="BE99" s="3" t="n">
        <v>99.24029025916792</v>
      </c>
      <c r="BF99" s="3" t="n">
        <v>74.63252794757535</v>
      </c>
      <c r="BG99" s="3" t="n">
        <v>98.24273695795291</v>
      </c>
      <c r="BH99" s="3" t="n">
        <v>101.7984348749562</v>
      </c>
      <c r="BI99" s="3" t="n">
        <v>111.8900175286287</v>
      </c>
      <c r="BJ99" s="3" t="n">
        <v>100</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1.525701086796876</v>
      </c>
      <c r="I100" s="3" t="n">
        <v>0.0007901590948311167</v>
      </c>
      <c r="J100" s="3" t="n">
        <v>4.001793937492299</v>
      </c>
      <c r="K100" s="3" t="n">
        <v>4.71232379697724</v>
      </c>
      <c r="L100" s="3" t="n">
        <v>0</v>
      </c>
      <c r="M100" s="3" t="n">
        <v>3.407882764997598</v>
      </c>
      <c r="N100" s="3" t="n">
        <v>0</v>
      </c>
      <c r="O100" s="3" t="n">
        <v>3.111730533757314</v>
      </c>
      <c r="P100" s="3" t="n">
        <v>1.144946765685178e-05</v>
      </c>
      <c r="Q100" s="3" t="n">
        <v>3.395065631496123</v>
      </c>
      <c r="R100" s="3" t="n">
        <v>48.90375045953306</v>
      </c>
      <c r="S100" s="3" t="n">
        <v>4.246102115928841e-05</v>
      </c>
      <c r="T100" s="3" t="n">
        <v>0.8851381269176575</v>
      </c>
      <c r="U100" s="3" t="n">
        <v>4.896382127048065</v>
      </c>
      <c r="V100" s="3" t="n">
        <v>5.932094789432771</v>
      </c>
      <c r="W100" s="3" t="n">
        <v>5.841549273350686e-05</v>
      </c>
      <c r="X100" s="3" t="n">
        <v>0.6792537367587077</v>
      </c>
      <c r="Y100" s="3" t="n">
        <v>0.8142971553635064</v>
      </c>
      <c r="Z100" s="3" t="n">
        <v>0.1623018730372033</v>
      </c>
      <c r="AA100" s="3" t="n">
        <v>0.02654157830596322</v>
      </c>
      <c r="AB100" s="3" t="n">
        <v>1.069737940108425</v>
      </c>
      <c r="AC100" s="3" t="n">
        <v>9.073586740752766</v>
      </c>
      <c r="AD100" s="3" t="n">
        <v>8.563572861649023</v>
      </c>
      <c r="AE100" s="3" t="n">
        <v>0.6228843863914955</v>
      </c>
      <c r="AF100" s="3" t="n">
        <v>4.872865590819524</v>
      </c>
      <c r="AG100" s="3" t="n">
        <v>3282.329725234623</v>
      </c>
      <c r="AH100" s="3" t="n">
        <v>7194.045121949504</v>
      </c>
      <c r="AI100" s="3" t="n">
        <v>7632.028778620507</v>
      </c>
      <c r="AJ100" s="3" t="n">
        <v>8947.828698002633</v>
      </c>
      <c r="AK100" s="3" t="n">
        <v>8505.88335730956</v>
      </c>
      <c r="AL100" s="3" t="n">
        <v>10389.20179784977</v>
      </c>
      <c r="AM100" s="3" t="n">
        <v>10004.5617685551</v>
      </c>
      <c r="AN100" s="3" t="n">
        <v>10802.89247557431</v>
      </c>
      <c r="AO100" s="3" t="n">
        <v>11533.84748445972</v>
      </c>
      <c r="AP100" s="3" t="n">
        <v>12487.63675904447</v>
      </c>
      <c r="AQ100" s="3" t="n">
        <v>12100.054155717</v>
      </c>
      <c r="AR100" s="3" t="n">
        <v>13139.74855182032</v>
      </c>
      <c r="AS100" s="3" t="n">
        <v>12871.06333197991</v>
      </c>
      <c r="AT100" s="3" t="n">
        <v>15617.61500187364</v>
      </c>
      <c r="AU100" s="3" t="n">
        <v>16751.22117148066</v>
      </c>
      <c r="AV100" s="3" t="n">
        <v>17401.41618465087</v>
      </c>
      <c r="AW100" s="3" t="n">
        <v>18290.33001306162</v>
      </c>
      <c r="AX100" s="3" t="n">
        <v>21557.0915363974</v>
      </c>
      <c r="AY100" s="3" t="n">
        <v>24581.06941080797</v>
      </c>
      <c r="AZ100" s="3" t="n">
        <v>69153.40520275115</v>
      </c>
      <c r="BA100" s="3" t="n">
        <v>20466.09162619826</v>
      </c>
      <c r="BB100" s="3" t="n">
        <v>4816875.549151202</v>
      </c>
      <c r="BC100" s="3" t="n">
        <v>110.1567572002314</v>
      </c>
      <c r="BD100" s="3" t="n">
        <v>99.21859680834756</v>
      </c>
      <c r="BE100" s="3" t="n">
        <v>109.9148801739095</v>
      </c>
      <c r="BF100" s="3" t="n">
        <v>72.31025928676829</v>
      </c>
      <c r="BG100" s="3" t="n">
        <v>99.7063028853364</v>
      </c>
      <c r="BH100" s="3" t="n">
        <v>106.7979302432796</v>
      </c>
      <c r="BI100" s="3" t="n">
        <v>104.4256939346342</v>
      </c>
      <c r="BJ100" s="3" t="n">
        <v>101.7985440826464</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1.814462380780436</v>
      </c>
      <c r="I101" s="3" t="n">
        <v>0.0001683473335211106</v>
      </c>
      <c r="J101" s="3" t="n">
        <v>3.622610065193862</v>
      </c>
      <c r="K101" s="3" t="n">
        <v>4.40406530896871</v>
      </c>
      <c r="L101" s="3" t="n">
        <v>0</v>
      </c>
      <c r="M101" s="3" t="n">
        <v>3.598121535622743</v>
      </c>
      <c r="N101" s="3" t="n">
        <v>0</v>
      </c>
      <c r="O101" s="3" t="n">
        <v>1.458811000622698</v>
      </c>
      <c r="P101" s="3" t="n">
        <v>0</v>
      </c>
      <c r="Q101" s="3" t="n">
        <v>3.688032890334222</v>
      </c>
      <c r="R101" s="3" t="n">
        <v>45.79037624779301</v>
      </c>
      <c r="S101" s="3" t="n">
        <v>1.101581564126862e-05</v>
      </c>
      <c r="T101" s="3" t="n">
        <v>0.938242929089205</v>
      </c>
      <c r="U101" s="3" t="n">
        <v>6.155809236851525</v>
      </c>
      <c r="V101" s="3" t="n">
        <v>6.570738775935115</v>
      </c>
      <c r="W101" s="3" t="n">
        <v>0.0001226204738901597</v>
      </c>
      <c r="X101" s="3" t="n">
        <v>0.5101655763607087</v>
      </c>
      <c r="Y101" s="3" t="n">
        <v>0.8497180735606183</v>
      </c>
      <c r="Z101" s="3" t="n">
        <v>0.1716202493077057</v>
      </c>
      <c r="AA101" s="3" t="n">
        <v>0.03849670867135808</v>
      </c>
      <c r="AB101" s="3" t="n">
        <v>0.8940440446665473</v>
      </c>
      <c r="AC101" s="3" t="n">
        <v>10.3261786652089</v>
      </c>
      <c r="AD101" s="3" t="n">
        <v>7.97314257556411</v>
      </c>
      <c r="AE101" s="3" t="n">
        <v>0.9819556324226685</v>
      </c>
      <c r="AF101" s="3" t="n">
        <v>4.464739297593931</v>
      </c>
      <c r="AG101" s="3" t="n">
        <v>2961.288234062465</v>
      </c>
      <c r="AH101" s="3" t="n">
        <v>7349.835037511338</v>
      </c>
      <c r="AI101" s="3" t="n">
        <v>7450.464365444781</v>
      </c>
      <c r="AJ101" s="3" t="n">
        <v>8498.691868027294</v>
      </c>
      <c r="AK101" s="3" t="n">
        <v>7939.378844968765</v>
      </c>
      <c r="AL101" s="3" t="n">
        <v>10328.90231541585</v>
      </c>
      <c r="AM101" s="3" t="n">
        <v>8975.919694492854</v>
      </c>
      <c r="AN101" s="3" t="n">
        <v>10194.29858282245</v>
      </c>
      <c r="AO101" s="3" t="n">
        <v>11493.5034574752</v>
      </c>
      <c r="AP101" s="3" t="n">
        <v>11599.87730494741</v>
      </c>
      <c r="AQ101" s="3" t="n">
        <v>11998.13651579505</v>
      </c>
      <c r="AR101" s="3" t="n">
        <v>13418.289545879</v>
      </c>
      <c r="AS101" s="3" t="n">
        <v>13680.66663748695</v>
      </c>
      <c r="AT101" s="3" t="n">
        <v>14833.14589433525</v>
      </c>
      <c r="AU101" s="3" t="n">
        <v>16028.82353116573</v>
      </c>
      <c r="AV101" s="3" t="n">
        <v>18807.19859399144</v>
      </c>
      <c r="AW101" s="3" t="n">
        <v>18116.50746568761</v>
      </c>
      <c r="AX101" s="3" t="n">
        <v>22855.8487453777</v>
      </c>
      <c r="AY101" s="3" t="n">
        <v>24736.23713904522</v>
      </c>
      <c r="AZ101" s="3" t="n">
        <v>64831.35326871424</v>
      </c>
      <c r="BA101" s="3" t="n">
        <v>29648.67802255559</v>
      </c>
      <c r="BB101" s="3" t="n">
        <v>5155854.65385274</v>
      </c>
      <c r="BC101" s="3" t="n">
        <v>108.3665211781242</v>
      </c>
      <c r="BD101" s="3" t="n">
        <v>99.10951766597481</v>
      </c>
      <c r="BE101" s="3" t="n">
        <v>111.0553993396804</v>
      </c>
      <c r="BF101" s="3" t="n">
        <v>66.81798608558697</v>
      </c>
      <c r="BG101" s="3" t="n">
        <v>101.5969308721721</v>
      </c>
      <c r="BH101" s="3" t="n">
        <v>109.3754226834644</v>
      </c>
      <c r="BI101" s="3" t="n">
        <v>100.9373129134795</v>
      </c>
      <c r="BJ101" s="3" t="n">
        <v>100</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1.616531983961096</v>
      </c>
      <c r="I102" s="3" t="n">
        <v>0.001296788606991301</v>
      </c>
      <c r="J102" s="3" t="n">
        <v>3.50512555898268</v>
      </c>
      <c r="K102" s="3" t="n">
        <v>5.129490144439544</v>
      </c>
      <c r="L102" s="3" t="n">
        <v>0</v>
      </c>
      <c r="M102" s="3" t="n">
        <v>3.34487991749259</v>
      </c>
      <c r="N102" s="3" t="n">
        <v>0</v>
      </c>
      <c r="O102" s="3" t="n">
        <v>4.176010141939908</v>
      </c>
      <c r="P102" s="3" t="n">
        <v>1.050577545687243e-05</v>
      </c>
      <c r="Q102" s="3" t="n">
        <v>3.666418500573745</v>
      </c>
      <c r="R102" s="3" t="n">
        <v>52.06411321897684</v>
      </c>
      <c r="S102" s="3" t="n">
        <v>6.009230577329918e-05</v>
      </c>
      <c r="T102" s="3" t="n">
        <v>0.6106017671972369</v>
      </c>
      <c r="U102" s="3" t="n">
        <v>3.708616735580621</v>
      </c>
      <c r="V102" s="3" t="n">
        <v>6.184989881441936</v>
      </c>
      <c r="W102" s="3" t="n">
        <v>5.321617435078656e-05</v>
      </c>
      <c r="X102" s="3" t="n">
        <v>0.9468639471765407</v>
      </c>
      <c r="Y102" s="3" t="n">
        <v>0.7696822594638876</v>
      </c>
      <c r="Z102" s="3" t="n">
        <v>0.1205009461164062</v>
      </c>
      <c r="AA102" s="3" t="n">
        <v>0.02239024384106416</v>
      </c>
      <c r="AB102" s="3" t="n">
        <v>1.952908481988179</v>
      </c>
      <c r="AC102" s="3" t="n">
        <v>6.721801019753862</v>
      </c>
      <c r="AD102" s="3" t="n">
        <v>7.602593254063746</v>
      </c>
      <c r="AE102" s="3" t="n">
        <v>0.5558793991676326</v>
      </c>
      <c r="AF102" s="3" t="n">
        <v>5.345932721715458</v>
      </c>
      <c r="AG102" s="3" t="n">
        <v>3303.056784459858</v>
      </c>
      <c r="AH102" s="3" t="n">
        <v>6914.061108838398</v>
      </c>
      <c r="AI102" s="3" t="n">
        <v>7500.09638670295</v>
      </c>
      <c r="AJ102" s="3" t="n">
        <v>8176.296821258574</v>
      </c>
      <c r="AK102" s="3" t="n">
        <v>8082.390912003963</v>
      </c>
      <c r="AL102" s="3" t="n">
        <v>9634.377255924135</v>
      </c>
      <c r="AM102" s="3" t="n">
        <v>9940.877723371517</v>
      </c>
      <c r="AN102" s="3" t="n">
        <v>11055.70286992031</v>
      </c>
      <c r="AO102" s="3" t="n">
        <v>11385.56747261146</v>
      </c>
      <c r="AP102" s="3" t="n">
        <v>12496.69373182923</v>
      </c>
      <c r="AQ102" s="3" t="n">
        <v>11713.89062554833</v>
      </c>
      <c r="AR102" s="3" t="n">
        <v>13976.52098455292</v>
      </c>
      <c r="AS102" s="3" t="n">
        <v>14672.38235974089</v>
      </c>
      <c r="AT102" s="3" t="n">
        <v>16270.65273864596</v>
      </c>
      <c r="AU102" s="3" t="n">
        <v>16051.59394074786</v>
      </c>
      <c r="AV102" s="3" t="n">
        <v>17070.66113050323</v>
      </c>
      <c r="AW102" s="3" t="n">
        <v>19043.64920727939</v>
      </c>
      <c r="AX102" s="3" t="n">
        <v>23955.18288369919</v>
      </c>
      <c r="AY102" s="3" t="n">
        <v>23038.45477303847</v>
      </c>
      <c r="AZ102" s="3" t="n">
        <v>68615.248590905</v>
      </c>
      <c r="BA102" s="3" t="n">
        <v>13464.85369783162</v>
      </c>
      <c r="BB102" s="3" t="n">
        <v>45332695.43971653</v>
      </c>
      <c r="BC102" s="3" t="n">
        <v>103.2755981636229</v>
      </c>
      <c r="BD102" s="3" t="n">
        <v>114.286567249594</v>
      </c>
      <c r="BE102" s="3" t="n">
        <v>104.651601263841</v>
      </c>
      <c r="BF102" s="3" t="n">
        <v>71.16984242439106</v>
      </c>
      <c r="BG102" s="3" t="n">
        <v>103.5409811388122</v>
      </c>
      <c r="BH102" s="3" t="n">
        <v>104.9394689345304</v>
      </c>
      <c r="BI102" s="3" t="n">
        <v>107.7957461492504</v>
      </c>
      <c r="BJ102" s="3" t="n">
        <v>99.14565121943185</v>
      </c>
      <c r="BK102" s="3" t="n">
        <v>0.06475913504424334</v>
      </c>
      <c r="BL102" s="3" t="n">
        <v>0.9402154434068776</v>
      </c>
      <c r="BM102" s="3" t="n">
        <v>12.33560448079956</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0.9377688300290243</v>
      </c>
      <c r="I103" s="3" t="n">
        <v>0</v>
      </c>
      <c r="J103" s="3" t="n">
        <v>3.623277665528713</v>
      </c>
      <c r="K103" s="3" t="n">
        <v>4.885631834327412</v>
      </c>
      <c r="L103" s="3" t="n">
        <v>0</v>
      </c>
      <c r="M103" s="3" t="n">
        <v>2.230107402563002</v>
      </c>
      <c r="N103" s="3" t="n">
        <v>0</v>
      </c>
      <c r="O103" s="3" t="n">
        <v>2.14007773403138</v>
      </c>
      <c r="P103" s="3" t="n">
        <v>0</v>
      </c>
      <c r="Q103" s="3" t="n">
        <v>3.137002460902138</v>
      </c>
      <c r="R103" s="3" t="n">
        <v>54.75937458770916</v>
      </c>
      <c r="S103" s="3" t="n">
        <v>0</v>
      </c>
      <c r="T103" s="3" t="n">
        <v>0</v>
      </c>
      <c r="U103" s="3" t="n">
        <v>1.185533618142648</v>
      </c>
      <c r="V103" s="3" t="n">
        <v>4.384947760572637</v>
      </c>
      <c r="W103" s="3" t="n">
        <v>0</v>
      </c>
      <c r="X103" s="3" t="n">
        <v>1.849592176534645</v>
      </c>
      <c r="Y103" s="3" t="n">
        <v>0</v>
      </c>
      <c r="Z103" s="3" t="n">
        <v>0</v>
      </c>
      <c r="AA103" s="3" t="n">
        <v>0</v>
      </c>
      <c r="AB103" s="3" t="n">
        <v>1.932721611815014</v>
      </c>
      <c r="AC103" s="3" t="n">
        <v>3.407145785044932</v>
      </c>
      <c r="AD103" s="3" t="n">
        <v>7.848318232604409</v>
      </c>
      <c r="AE103" s="3" t="n">
        <v>0</v>
      </c>
      <c r="AF103" s="3" t="n">
        <v>3.993413128365753</v>
      </c>
      <c r="AG103" s="3" t="n">
        <v>3200.633448283144</v>
      </c>
      <c r="AH103" s="3" t="n">
        <v>6849.214195426696</v>
      </c>
      <c r="AI103" s="3" t="n">
        <v>6822.084833686852</v>
      </c>
      <c r="AJ103" s="3" t="n">
        <v>8152.721622338751</v>
      </c>
      <c r="AK103" s="3" t="n">
        <v>8149.846310236561</v>
      </c>
      <c r="AL103" s="3" t="n">
        <v>10013.902837914</v>
      </c>
      <c r="AM103" s="3" t="n">
        <v>10240.72658535323</v>
      </c>
      <c r="AN103" s="3" t="n">
        <v>11411.7432425741</v>
      </c>
      <c r="AO103" s="3" t="n">
        <v>10601.31425328386</v>
      </c>
      <c r="AP103" s="3" t="n">
        <v>11281.89529718076</v>
      </c>
      <c r="AQ103" s="3" t="n">
        <v>11234.71126804035</v>
      </c>
      <c r="AR103" s="3" t="n">
        <v>13504.70146254258</v>
      </c>
      <c r="AS103" s="3" t="n">
        <v>13748.74109311351</v>
      </c>
      <c r="AT103" s="3" t="n">
        <v>16339.86434615439</v>
      </c>
      <c r="AU103" s="3" t="n">
        <v>16217.51836636958</v>
      </c>
      <c r="AV103" s="3" t="n">
        <v>17029.67227202711</v>
      </c>
      <c r="AW103" s="3" t="n">
        <v>19171.0036463197</v>
      </c>
      <c r="AX103" s="3" t="n">
        <v>24063.19705720575</v>
      </c>
      <c r="AY103" s="3" t="n">
        <v>24700.10759248939</v>
      </c>
      <c r="AZ103" s="3" t="n">
        <v>63096.62842263588</v>
      </c>
      <c r="BA103" s="3" t="n">
        <v>5483.120712953306</v>
      </c>
      <c r="BB103" s="3" t="n">
        <v>4888303.497385175</v>
      </c>
      <c r="BC103" s="3" t="n">
        <v>0</v>
      </c>
      <c r="BD103" s="3" t="n">
        <v>0</v>
      </c>
      <c r="BE103" s="3" t="n">
        <v>0</v>
      </c>
      <c r="BF103" s="3" t="n">
        <v>0</v>
      </c>
      <c r="BG103" s="3" t="n">
        <v>0</v>
      </c>
      <c r="BH103" s="3" t="n">
        <v>0</v>
      </c>
      <c r="BI103" s="3" t="n">
        <v>0</v>
      </c>
      <c r="BJ103" s="3" t="n">
        <v>0</v>
      </c>
      <c r="BK103" s="3" t="n">
        <v>0.0537582416503292</v>
      </c>
      <c r="BL103" s="3" t="n">
        <v>0.8462996837687129</v>
      </c>
      <c r="BM103" s="3" t="n">
        <v>4.939104271599406</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1.04435582720085</v>
      </c>
      <c r="I104" s="3" t="n">
        <v>0</v>
      </c>
      <c r="J104" s="3" t="n">
        <v>3.781019206037327</v>
      </c>
      <c r="K104" s="3" t="n">
        <v>4.690774159496685</v>
      </c>
      <c r="L104" s="3" t="n">
        <v>0</v>
      </c>
      <c r="M104" s="3" t="n">
        <v>2.423339839661082</v>
      </c>
      <c r="N104" s="3" t="n">
        <v>0</v>
      </c>
      <c r="O104" s="3" t="n">
        <v>2.615177533751215</v>
      </c>
      <c r="P104" s="3" t="n">
        <v>0</v>
      </c>
      <c r="Q104" s="3" t="n">
        <v>2.97747955200596</v>
      </c>
      <c r="R104" s="3" t="n">
        <v>55.74031401346232</v>
      </c>
      <c r="S104" s="3" t="n">
        <v>0</v>
      </c>
      <c r="T104" s="3" t="n">
        <v>0</v>
      </c>
      <c r="U104" s="3" t="n">
        <v>1.701609111475476</v>
      </c>
      <c r="V104" s="3" t="n">
        <v>3.668518591920011</v>
      </c>
      <c r="W104" s="3" t="n">
        <v>0</v>
      </c>
      <c r="X104" s="3" t="n">
        <v>1.131331277766552</v>
      </c>
      <c r="Y104" s="3" t="n">
        <v>0</v>
      </c>
      <c r="Z104" s="3" t="n">
        <v>0</v>
      </c>
      <c r="AA104" s="3" t="n">
        <v>0</v>
      </c>
      <c r="AB104" s="3" t="n">
        <v>1.976443239779793</v>
      </c>
      <c r="AC104" s="3" t="n">
        <v>3.269532349336777</v>
      </c>
      <c r="AD104" s="3" t="n">
        <v>6.54736908969617</v>
      </c>
      <c r="AE104" s="3" t="n">
        <v>0</v>
      </c>
      <c r="AF104" s="3" t="n">
        <v>4.706100000021872</v>
      </c>
      <c r="AG104" s="3" t="n">
        <v>2969.469266041179</v>
      </c>
      <c r="AH104" s="3" t="n">
        <v>6713.761824833917</v>
      </c>
      <c r="AI104" s="3" t="n">
        <v>7590.325918924516</v>
      </c>
      <c r="AJ104" s="3" t="n">
        <v>8968.765214492258</v>
      </c>
      <c r="AK104" s="3" t="n">
        <v>8852.430646310358</v>
      </c>
      <c r="AL104" s="3" t="n">
        <v>9791.889630715463</v>
      </c>
      <c r="AM104" s="3" t="n">
        <v>9368.250803070241</v>
      </c>
      <c r="AN104" s="3" t="n">
        <v>10325.4887107137</v>
      </c>
      <c r="AO104" s="3" t="n">
        <v>10097.35977610459</v>
      </c>
      <c r="AP104" s="3" t="n">
        <v>11829.78602822982</v>
      </c>
      <c r="AQ104" s="3" t="n">
        <v>11774.63192730174</v>
      </c>
      <c r="AR104" s="3" t="n">
        <v>13110.41139683974</v>
      </c>
      <c r="AS104" s="3" t="n">
        <v>14432.2840629655</v>
      </c>
      <c r="AT104" s="3" t="n">
        <v>15332.45627853744</v>
      </c>
      <c r="AU104" s="3" t="n">
        <v>16777.52730819812</v>
      </c>
      <c r="AV104" s="3" t="n">
        <v>18880.90026505053</v>
      </c>
      <c r="AW104" s="3" t="n">
        <v>18991.39218719675</v>
      </c>
      <c r="AX104" s="3" t="n">
        <v>23652.94450283041</v>
      </c>
      <c r="AY104" s="3" t="n">
        <v>23480.16679381862</v>
      </c>
      <c r="AZ104" s="3" t="n">
        <v>62813.81461516273</v>
      </c>
      <c r="BA104" s="3" t="n">
        <v>8355.646183170831</v>
      </c>
      <c r="BB104" s="3" t="n">
        <v>4721403.131429086</v>
      </c>
      <c r="BC104" s="3" t="n">
        <v>0</v>
      </c>
      <c r="BD104" s="3" t="n">
        <v>0</v>
      </c>
      <c r="BE104" s="3" t="n">
        <v>0</v>
      </c>
      <c r="BF104" s="3" t="n">
        <v>0</v>
      </c>
      <c r="BG104" s="3" t="n">
        <v>0</v>
      </c>
      <c r="BH104" s="3" t="n">
        <v>0</v>
      </c>
      <c r="BI104" s="3" t="n">
        <v>0</v>
      </c>
      <c r="BJ104" s="3" t="n">
        <v>0</v>
      </c>
      <c r="BK104" s="3" t="n">
        <v>0.008752534072980617</v>
      </c>
      <c r="BL104" s="3" t="n">
        <v>0.0164387731709831</v>
      </c>
      <c r="BM104" s="3" t="n">
        <v>5.068501282073416</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1.154239119309041</v>
      </c>
      <c r="I105" s="3" t="n">
        <v>0</v>
      </c>
      <c r="J105" s="3" t="n">
        <v>3.723034473533169</v>
      </c>
      <c r="K105" s="3" t="n">
        <v>5.766428137984581</v>
      </c>
      <c r="L105" s="3" t="n">
        <v>0</v>
      </c>
      <c r="M105" s="3" t="n">
        <v>2.592621184021349</v>
      </c>
      <c r="N105" s="3" t="n">
        <v>0</v>
      </c>
      <c r="O105" s="3" t="n">
        <v>2.567302079747271</v>
      </c>
      <c r="P105" s="3" t="n">
        <v>0</v>
      </c>
      <c r="Q105" s="3" t="n">
        <v>2.98706597966688</v>
      </c>
      <c r="R105" s="3" t="n">
        <v>51.32317071977239</v>
      </c>
      <c r="S105" s="3" t="n">
        <v>0</v>
      </c>
      <c r="T105" s="3" t="n">
        <v>0</v>
      </c>
      <c r="U105" s="3" t="n">
        <v>1.796227848403493</v>
      </c>
      <c r="V105" s="3" t="n">
        <v>3.315935272439682</v>
      </c>
      <c r="W105" s="3" t="n">
        <v>0</v>
      </c>
      <c r="X105" s="3" t="n">
        <v>0.9269700520693536</v>
      </c>
      <c r="Y105" s="3" t="n">
        <v>0.4364111198080227</v>
      </c>
      <c r="Z105" s="3" t="n">
        <v>0</v>
      </c>
      <c r="AA105" s="3" t="n">
        <v>0</v>
      </c>
      <c r="AB105" s="3" t="n">
        <v>1.770876478773422</v>
      </c>
      <c r="AC105" s="3" t="n">
        <v>3.168110772057152</v>
      </c>
      <c r="AD105" s="3" t="n">
        <v>6.567175915566351</v>
      </c>
      <c r="AE105" s="3" t="n">
        <v>0</v>
      </c>
      <c r="AF105" s="3" t="n">
        <v>4.201292091738882</v>
      </c>
      <c r="AG105" s="3" t="n">
        <v>3046.17786467131</v>
      </c>
      <c r="AH105" s="3" t="n">
        <v>7195.075924677774</v>
      </c>
      <c r="AI105" s="3" t="n">
        <v>6980.148908464393</v>
      </c>
      <c r="AJ105" s="3" t="n">
        <v>8604.767660135358</v>
      </c>
      <c r="AK105" s="3" t="n">
        <v>8232.478883982005</v>
      </c>
      <c r="AL105" s="3" t="n">
        <v>9951.189502106163</v>
      </c>
      <c r="AM105" s="3" t="n">
        <v>9592.027297212222</v>
      </c>
      <c r="AN105" s="3" t="n">
        <v>11166.56595544474</v>
      </c>
      <c r="AO105" s="3" t="n">
        <v>11170.49322206166</v>
      </c>
      <c r="AP105" s="3" t="n">
        <v>12177.27981730671</v>
      </c>
      <c r="AQ105" s="3" t="n">
        <v>12887.38028808066</v>
      </c>
      <c r="AR105" s="3" t="n">
        <v>13018.77290799873</v>
      </c>
      <c r="AS105" s="3" t="n">
        <v>12744.91514749183</v>
      </c>
      <c r="AT105" s="3" t="n">
        <v>16251.36042177787</v>
      </c>
      <c r="AU105" s="3" t="n">
        <v>16475.67735702228</v>
      </c>
      <c r="AV105" s="3" t="n">
        <v>18967.1274130203</v>
      </c>
      <c r="AW105" s="3" t="n">
        <v>18055.1618969971</v>
      </c>
      <c r="AX105" s="3" t="n">
        <v>23388.47504988202</v>
      </c>
      <c r="AY105" s="3" t="n">
        <v>24289.74457347913</v>
      </c>
      <c r="AZ105" s="3" t="n">
        <v>68130.66243005599</v>
      </c>
      <c r="BA105" s="3" t="n">
        <v>8430.627239203244</v>
      </c>
      <c r="BB105" s="3" t="n">
        <v>5045151.797887708</v>
      </c>
      <c r="BC105" s="3" t="n">
        <v>0</v>
      </c>
      <c r="BD105" s="3" t="n">
        <v>0</v>
      </c>
      <c r="BE105" s="3" t="n">
        <v>0</v>
      </c>
      <c r="BF105" s="3" t="n">
        <v>0</v>
      </c>
      <c r="BG105" s="3" t="n">
        <v>0</v>
      </c>
      <c r="BH105" s="3" t="n">
        <v>0</v>
      </c>
      <c r="BI105" s="3" t="n">
        <v>0</v>
      </c>
      <c r="BJ105" s="3" t="n">
        <v>0</v>
      </c>
      <c r="BK105" s="3" t="n">
        <v>0</v>
      </c>
      <c r="BL105" s="3" t="n">
        <v>0</v>
      </c>
      <c r="BM105" s="3" t="n">
        <v>2.413003059226762</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1.047006731520806</v>
      </c>
      <c r="I106" s="3" t="n">
        <v>0</v>
      </c>
      <c r="J106" s="3" t="n">
        <v>3.637958531178313</v>
      </c>
      <c r="K106" s="3" t="n">
        <v>5.389813366905698</v>
      </c>
      <c r="L106" s="3" t="n">
        <v>0</v>
      </c>
      <c r="M106" s="3" t="n">
        <v>2.854586790855235</v>
      </c>
      <c r="N106" s="3" t="n">
        <v>0</v>
      </c>
      <c r="O106" s="3" t="n">
        <v>2.490369229865156</v>
      </c>
      <c r="P106" s="3" t="n">
        <v>0</v>
      </c>
      <c r="Q106" s="3" t="n">
        <v>3.132812869145421</v>
      </c>
      <c r="R106" s="3" t="n">
        <v>56.95195604864511</v>
      </c>
      <c r="S106" s="3" t="n">
        <v>0</v>
      </c>
      <c r="T106" s="3" t="n">
        <v>0</v>
      </c>
      <c r="U106" s="3" t="n">
        <v>2.051515558596269</v>
      </c>
      <c r="V106" s="3" t="n">
        <v>3.33477090852051</v>
      </c>
      <c r="W106" s="3" t="n">
        <v>0</v>
      </c>
      <c r="X106" s="3" t="n">
        <v>0</v>
      </c>
      <c r="Y106" s="3" t="n">
        <v>0.5025822201673994</v>
      </c>
      <c r="Z106" s="3" t="n">
        <v>0</v>
      </c>
      <c r="AA106" s="3" t="n">
        <v>0</v>
      </c>
      <c r="AB106" s="3" t="n">
        <v>1.709719083873896</v>
      </c>
      <c r="AC106" s="3" t="n">
        <v>3.644651144817041</v>
      </c>
      <c r="AD106" s="3" t="n">
        <v>6.805961232617658</v>
      </c>
      <c r="AE106" s="3" t="n">
        <v>0</v>
      </c>
      <c r="AF106" s="3" t="n">
        <v>4.567550700374055</v>
      </c>
      <c r="AG106" s="3" t="n">
        <v>3226.904090378365</v>
      </c>
      <c r="AH106" s="3" t="n">
        <v>7145.60033110008</v>
      </c>
      <c r="AI106" s="3" t="n">
        <v>6956.364852466615</v>
      </c>
      <c r="AJ106" s="3" t="n">
        <v>8048.086536240005</v>
      </c>
      <c r="AK106" s="3" t="n">
        <v>8617.367576653187</v>
      </c>
      <c r="AL106" s="3" t="n">
        <v>9209.171148476185</v>
      </c>
      <c r="AM106" s="3" t="n">
        <v>9968.390989162011</v>
      </c>
      <c r="AN106" s="3" t="n">
        <v>11183.73717685274</v>
      </c>
      <c r="AO106" s="3" t="n">
        <v>10764.98629782779</v>
      </c>
      <c r="AP106" s="3" t="n">
        <v>11222.79228285321</v>
      </c>
      <c r="AQ106" s="3" t="n">
        <v>12880.04524415934</v>
      </c>
      <c r="AR106" s="3" t="n">
        <v>14180.44977429001</v>
      </c>
      <c r="AS106" s="3" t="n">
        <v>12976.22031325508</v>
      </c>
      <c r="AT106" s="3" t="n">
        <v>16401.7453416073</v>
      </c>
      <c r="AU106" s="3" t="n">
        <v>15850.44054148158</v>
      </c>
      <c r="AV106" s="3" t="n">
        <v>19275.82289450234</v>
      </c>
      <c r="AW106" s="3" t="n">
        <v>18721.99086135904</v>
      </c>
      <c r="AX106" s="3" t="n">
        <v>22762.07095814856</v>
      </c>
      <c r="AY106" s="3" t="n">
        <v>24564.59567069327</v>
      </c>
      <c r="AZ106" s="3" t="n">
        <v>66807.45297302106</v>
      </c>
      <c r="BA106" s="3" t="n">
        <v>10684.71962114231</v>
      </c>
      <c r="BB106" s="3" t="n">
        <v>4523878.248847989</v>
      </c>
      <c r="BC106" s="3" t="n">
        <v>0</v>
      </c>
      <c r="BD106" s="3" t="n">
        <v>0</v>
      </c>
      <c r="BE106" s="3" t="n">
        <v>0</v>
      </c>
      <c r="BF106" s="3" t="n">
        <v>0</v>
      </c>
      <c r="BG106" s="3" t="n">
        <v>0</v>
      </c>
      <c r="BH106" s="3" t="n">
        <v>0</v>
      </c>
      <c r="BI106" s="3" t="n">
        <v>0</v>
      </c>
      <c r="BJ106" s="3" t="n">
        <v>0</v>
      </c>
      <c r="BK106" s="3" t="n">
        <v>0</v>
      </c>
      <c r="BL106" s="3" t="n">
        <v>0</v>
      </c>
      <c r="BM106" s="3" t="n">
        <v>0.4897543117697883</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1.013981725359556</v>
      </c>
      <c r="I107" s="3" t="n">
        <v>0</v>
      </c>
      <c r="J107" s="3" t="n">
        <v>4.033456471228621</v>
      </c>
      <c r="K107" s="3" t="n">
        <v>5.234344424510177</v>
      </c>
      <c r="L107" s="3" t="n">
        <v>0</v>
      </c>
      <c r="M107" s="3" t="n">
        <v>3.03898311211727</v>
      </c>
      <c r="N107" s="3" t="n">
        <v>0</v>
      </c>
      <c r="O107" s="3" t="n">
        <v>1.736226023604935</v>
      </c>
      <c r="P107" s="3" t="n">
        <v>0</v>
      </c>
      <c r="Q107" s="3" t="n">
        <v>3.074614347536409</v>
      </c>
      <c r="R107" s="3" t="n">
        <v>51.62828275161414</v>
      </c>
      <c r="S107" s="3" t="n">
        <v>0</v>
      </c>
      <c r="T107" s="3" t="n">
        <v>0</v>
      </c>
      <c r="U107" s="3" t="n">
        <v>2.021576119002613</v>
      </c>
      <c r="V107" s="3" t="n">
        <v>3.436199941273937</v>
      </c>
      <c r="W107" s="3" t="n">
        <v>0</v>
      </c>
      <c r="X107" s="3" t="n">
        <v>0</v>
      </c>
      <c r="Y107" s="3" t="n">
        <v>0.6195888292090533</v>
      </c>
      <c r="Z107" s="3" t="n">
        <v>0</v>
      </c>
      <c r="AA107" s="3" t="n">
        <v>0</v>
      </c>
      <c r="AB107" s="3" t="n">
        <v>1.581468452365263</v>
      </c>
      <c r="AC107" s="3" t="n">
        <v>4.309811836330552</v>
      </c>
      <c r="AD107" s="3" t="n">
        <v>6.642575027937998</v>
      </c>
      <c r="AE107" s="3" t="n">
        <v>0</v>
      </c>
      <c r="AF107" s="3" t="n">
        <v>4.573174621368508</v>
      </c>
      <c r="AG107" s="3" t="n">
        <v>3102.124770331652</v>
      </c>
      <c r="AH107" s="3" t="n">
        <v>7041.250794171146</v>
      </c>
      <c r="AI107" s="3" t="n">
        <v>7318.14858248709</v>
      </c>
      <c r="AJ107" s="3" t="n">
        <v>8066.031581371162</v>
      </c>
      <c r="AK107" s="3" t="n">
        <v>8714.553709047324</v>
      </c>
      <c r="AL107" s="3" t="n">
        <v>9912.80156868909</v>
      </c>
      <c r="AM107" s="3" t="n">
        <v>9956.260931576746</v>
      </c>
      <c r="AN107" s="3" t="n">
        <v>10969.0919033811</v>
      </c>
      <c r="AO107" s="3" t="n">
        <v>10759.64574423364</v>
      </c>
      <c r="AP107" s="3" t="n">
        <v>11501.36833310678</v>
      </c>
      <c r="AQ107" s="3" t="n">
        <v>11320.98436403215</v>
      </c>
      <c r="AR107" s="3" t="n">
        <v>13585.50300307071</v>
      </c>
      <c r="AS107" s="3" t="n">
        <v>13292.76238413141</v>
      </c>
      <c r="AT107" s="3" t="n">
        <v>15596.40302863157</v>
      </c>
      <c r="AU107" s="3" t="n">
        <v>15179.01245455457</v>
      </c>
      <c r="AV107" s="3" t="n">
        <v>19317.99646599136</v>
      </c>
      <c r="AW107" s="3" t="n">
        <v>17424.89922541062</v>
      </c>
      <c r="AX107" s="3" t="n">
        <v>22434.50759401823</v>
      </c>
      <c r="AY107" s="3" t="n">
        <v>22468.10741390363</v>
      </c>
      <c r="AZ107" s="3" t="n">
        <v>67726.34980012663</v>
      </c>
      <c r="BA107" s="3" t="n">
        <v>10913.73064350117</v>
      </c>
      <c r="BB107" s="3" t="n">
        <v>4846082.998497639</v>
      </c>
      <c r="BC107" s="3" t="n">
        <v>0</v>
      </c>
      <c r="BD107" s="3" t="n">
        <v>0</v>
      </c>
      <c r="BE107" s="3" t="n">
        <v>0</v>
      </c>
      <c r="BF107" s="3" t="n">
        <v>0</v>
      </c>
      <c r="BG107" s="3" t="n">
        <v>0</v>
      </c>
      <c r="BH107" s="3" t="n">
        <v>0</v>
      </c>
      <c r="BI107" s="3" t="n">
        <v>0</v>
      </c>
      <c r="BJ107" s="3" t="n">
        <v>0</v>
      </c>
      <c r="BK107" s="3" t="n">
        <v>0</v>
      </c>
      <c r="BL107" s="3" t="n">
        <v>0</v>
      </c>
      <c r="BM107" s="3" t="n">
        <v>0.1582038998875581</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1.104646280163098</v>
      </c>
      <c r="I108" s="3" t="n">
        <v>0</v>
      </c>
      <c r="J108" s="3" t="n">
        <v>3.492203330475841</v>
      </c>
      <c r="K108" s="3" t="n">
        <v>4.627547296004127</v>
      </c>
      <c r="L108" s="3" t="n">
        <v>0</v>
      </c>
      <c r="M108" s="3" t="n">
        <v>3.182182248966974</v>
      </c>
      <c r="N108" s="3" t="n">
        <v>0</v>
      </c>
      <c r="O108" s="3" t="n">
        <v>1.174740354249812</v>
      </c>
      <c r="P108" s="3" t="n">
        <v>0</v>
      </c>
      <c r="Q108" s="3" t="n">
        <v>2.964796106920555</v>
      </c>
      <c r="R108" s="3" t="n">
        <v>50.00213095085955</v>
      </c>
      <c r="S108" s="3" t="n">
        <v>0</v>
      </c>
      <c r="T108" s="3" t="n">
        <v>0</v>
      </c>
      <c r="U108" s="3" t="n">
        <v>2.395555541011248</v>
      </c>
      <c r="V108" s="3" t="n">
        <v>3.423497904641501</v>
      </c>
      <c r="W108" s="3" t="n">
        <v>0</v>
      </c>
      <c r="X108" s="3" t="n">
        <v>0</v>
      </c>
      <c r="Y108" s="3" t="n">
        <v>0.5622873168961131</v>
      </c>
      <c r="Z108" s="3" t="n">
        <v>0</v>
      </c>
      <c r="AA108" s="3" t="n">
        <v>0</v>
      </c>
      <c r="AB108" s="3" t="n">
        <v>1.450497273773181</v>
      </c>
      <c r="AC108" s="3" t="n">
        <v>4.626311982123299</v>
      </c>
      <c r="AD108" s="3" t="n">
        <v>7.021835812440608</v>
      </c>
      <c r="AE108" s="3" t="n">
        <v>0</v>
      </c>
      <c r="AF108" s="3" t="n">
        <v>4.22416553236252</v>
      </c>
      <c r="AG108" s="3" t="n">
        <v>2933.722974129167</v>
      </c>
      <c r="AH108" s="3" t="n">
        <v>6834.621827624223</v>
      </c>
      <c r="AI108" s="3" t="n">
        <v>7003.233837131294</v>
      </c>
      <c r="AJ108" s="3" t="n">
        <v>8301.518903805027</v>
      </c>
      <c r="AK108" s="3" t="n">
        <v>8322.586308675693</v>
      </c>
      <c r="AL108" s="3" t="n">
        <v>9373.908555534468</v>
      </c>
      <c r="AM108" s="3" t="n">
        <v>9828.456477134947</v>
      </c>
      <c r="AN108" s="3" t="n">
        <v>11282.15720522443</v>
      </c>
      <c r="AO108" s="3" t="n">
        <v>11468.25518978312</v>
      </c>
      <c r="AP108" s="3" t="n">
        <v>12784.98161668575</v>
      </c>
      <c r="AQ108" s="3" t="n">
        <v>12156.72913349627</v>
      </c>
      <c r="AR108" s="3" t="n">
        <v>13306.54057742961</v>
      </c>
      <c r="AS108" s="3" t="n">
        <v>14588.19854117661</v>
      </c>
      <c r="AT108" s="3" t="n">
        <v>14709.79076304229</v>
      </c>
      <c r="AU108" s="3" t="n">
        <v>14660.53371732988</v>
      </c>
      <c r="AV108" s="3" t="n">
        <v>17193.97331184547</v>
      </c>
      <c r="AW108" s="3" t="n">
        <v>19653.69187307803</v>
      </c>
      <c r="AX108" s="3" t="n">
        <v>23536.9008744442</v>
      </c>
      <c r="AY108" s="3" t="n">
        <v>23336.82728011291</v>
      </c>
      <c r="AZ108" s="3" t="n">
        <v>65618.11303814877</v>
      </c>
      <c r="BA108" s="3" t="n">
        <v>13347.51613715355</v>
      </c>
      <c r="BB108" s="3" t="n">
        <v>4844929.107128082</v>
      </c>
      <c r="BC108" s="3" t="n">
        <v>0</v>
      </c>
      <c r="BD108" s="3" t="n">
        <v>0</v>
      </c>
      <c r="BE108" s="3" t="n">
        <v>0</v>
      </c>
      <c r="BF108" s="3" t="n">
        <v>0</v>
      </c>
      <c r="BG108" s="3" t="n">
        <v>0</v>
      </c>
      <c r="BH108" s="3" t="n">
        <v>0</v>
      </c>
      <c r="BI108" s="3" t="n">
        <v>0</v>
      </c>
      <c r="BJ108" s="3" t="n">
        <v>0</v>
      </c>
      <c r="BK108" s="3" t="n">
        <v>0</v>
      </c>
      <c r="BL108" s="3" t="n">
        <v>0</v>
      </c>
      <c r="BM108" s="3" t="n">
        <v>0.02627473050491403</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0.9800106535369716</v>
      </c>
      <c r="I109" s="3" t="n">
        <v>0</v>
      </c>
      <c r="J109" s="3" t="n">
        <v>3.535139663256198</v>
      </c>
      <c r="K109" s="3" t="n">
        <v>4.608626522224703</v>
      </c>
      <c r="L109" s="3" t="n">
        <v>0</v>
      </c>
      <c r="M109" s="3" t="n">
        <v>3.399582516800006</v>
      </c>
      <c r="N109" s="3" t="n">
        <v>0</v>
      </c>
      <c r="O109" s="3" t="n">
        <v>0</v>
      </c>
      <c r="P109" s="3" t="n">
        <v>0</v>
      </c>
      <c r="Q109" s="3" t="n">
        <v>2.93638251233805</v>
      </c>
      <c r="R109" s="3" t="n">
        <v>53.46319068258492</v>
      </c>
      <c r="S109" s="3" t="n">
        <v>0</v>
      </c>
      <c r="T109" s="3" t="n">
        <v>0</v>
      </c>
      <c r="U109" s="3" t="n">
        <v>2.838642510999582</v>
      </c>
      <c r="V109" s="3" t="n">
        <v>3.361752578748446</v>
      </c>
      <c r="W109" s="3" t="n">
        <v>0</v>
      </c>
      <c r="X109" s="3" t="n">
        <v>0</v>
      </c>
      <c r="Y109" s="3" t="n">
        <v>0.5362167226219038</v>
      </c>
      <c r="Z109" s="3" t="n">
        <v>0</v>
      </c>
      <c r="AA109" s="3" t="n">
        <v>0</v>
      </c>
      <c r="AB109" s="3" t="n">
        <v>1.08747769993822</v>
      </c>
      <c r="AC109" s="3" t="n">
        <v>4.993701434040557</v>
      </c>
      <c r="AD109" s="3" t="n">
        <v>7.005772020778979</v>
      </c>
      <c r="AE109" s="3" t="n">
        <v>0</v>
      </c>
      <c r="AF109" s="3" t="n">
        <v>4.237315531695015</v>
      </c>
      <c r="AG109" s="3" t="n">
        <v>3346.463413131501</v>
      </c>
      <c r="AH109" s="3" t="n">
        <v>7159.881727656369</v>
      </c>
      <c r="AI109" s="3" t="n">
        <v>7453.934318006014</v>
      </c>
      <c r="AJ109" s="3" t="n">
        <v>7953.468499035158</v>
      </c>
      <c r="AK109" s="3" t="n">
        <v>8931.015456134492</v>
      </c>
      <c r="AL109" s="3" t="n">
        <v>10181.0112103113</v>
      </c>
      <c r="AM109" s="3" t="n">
        <v>10108.57742019413</v>
      </c>
      <c r="AN109" s="3" t="n">
        <v>10616.65071734636</v>
      </c>
      <c r="AO109" s="3" t="n">
        <v>11504.66566680836</v>
      </c>
      <c r="AP109" s="3" t="n">
        <v>11530.14145836843</v>
      </c>
      <c r="AQ109" s="3" t="n">
        <v>12607.71614294939</v>
      </c>
      <c r="AR109" s="3" t="n">
        <v>13547.74273638573</v>
      </c>
      <c r="AS109" s="3" t="n">
        <v>14758.81454562518</v>
      </c>
      <c r="AT109" s="3" t="n">
        <v>15791.30813921831</v>
      </c>
      <c r="AU109" s="3" t="n">
        <v>14975.71511649181</v>
      </c>
      <c r="AV109" s="3" t="n">
        <v>19621.68989862997</v>
      </c>
      <c r="AW109" s="3" t="n">
        <v>19493.38919880051</v>
      </c>
      <c r="AX109" s="3" t="n">
        <v>23369.37194460359</v>
      </c>
      <c r="AY109" s="3" t="n">
        <v>22274.18442085391</v>
      </c>
      <c r="AZ109" s="3" t="n">
        <v>67637.07118113464</v>
      </c>
      <c r="BA109" s="3" t="n">
        <v>14950.9703958655</v>
      </c>
      <c r="BB109" s="3" t="n">
        <v>4917773.610322626</v>
      </c>
      <c r="BC109" s="3" t="n">
        <v>0</v>
      </c>
      <c r="BD109" s="3" t="n">
        <v>0</v>
      </c>
      <c r="BE109" s="3" t="n">
        <v>0</v>
      </c>
      <c r="BF109" s="3" t="n">
        <v>0</v>
      </c>
      <c r="BG109" s="3" t="n">
        <v>0</v>
      </c>
      <c r="BH109" s="3" t="n">
        <v>0</v>
      </c>
      <c r="BI109" s="3" t="n">
        <v>0</v>
      </c>
      <c r="BJ109" s="3" t="n">
        <v>0</v>
      </c>
      <c r="BK109" s="3" t="n">
        <v>0</v>
      </c>
      <c r="BL109" s="3" t="n">
        <v>0</v>
      </c>
      <c r="BM109" s="3" t="n">
        <v>0.02441948195862544</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1.185722486685184</v>
      </c>
      <c r="I110" s="3" t="n">
        <v>0</v>
      </c>
      <c r="J110" s="3" t="n">
        <v>3.534803390875344</v>
      </c>
      <c r="K110" s="3" t="n">
        <v>4.704477326343446</v>
      </c>
      <c r="L110" s="3" t="n">
        <v>0</v>
      </c>
      <c r="M110" s="3" t="n">
        <v>3.370478371622864</v>
      </c>
      <c r="N110" s="3" t="n">
        <v>0</v>
      </c>
      <c r="O110" s="3" t="n">
        <v>0</v>
      </c>
      <c r="P110" s="3" t="n">
        <v>0</v>
      </c>
      <c r="Q110" s="3" t="n">
        <v>3.114883742614853</v>
      </c>
      <c r="R110" s="3" t="n">
        <v>51.16965462466641</v>
      </c>
      <c r="S110" s="3" t="n">
        <v>0</v>
      </c>
      <c r="T110" s="3" t="n">
        <v>0</v>
      </c>
      <c r="U110" s="3" t="n">
        <v>2.446215060297095</v>
      </c>
      <c r="V110" s="3" t="n">
        <v>3.274776135533552</v>
      </c>
      <c r="W110" s="3" t="n">
        <v>0</v>
      </c>
      <c r="X110" s="3" t="n">
        <v>0</v>
      </c>
      <c r="Y110" s="3" t="n">
        <v>0.5887055331358768</v>
      </c>
      <c r="Z110" s="3" t="n">
        <v>0</v>
      </c>
      <c r="AA110" s="3" t="n">
        <v>0</v>
      </c>
      <c r="AB110" s="3" t="n">
        <v>0.8555107080810881</v>
      </c>
      <c r="AC110" s="3" t="n">
        <v>5.163781120901588</v>
      </c>
      <c r="AD110" s="3" t="n">
        <v>6.898768008424198</v>
      </c>
      <c r="AE110" s="3" t="n">
        <v>0</v>
      </c>
      <c r="AF110" s="3" t="n">
        <v>4.834096003422552</v>
      </c>
      <c r="AG110" s="3" t="n">
        <v>3012.368733897295</v>
      </c>
      <c r="AH110" s="3" t="n">
        <v>7622.565503574564</v>
      </c>
      <c r="AI110" s="3" t="n">
        <v>7352.386598538894</v>
      </c>
      <c r="AJ110" s="3" t="n">
        <v>8562.414251246315</v>
      </c>
      <c r="AK110" s="3" t="n">
        <v>8992.414598905287</v>
      </c>
      <c r="AL110" s="3" t="n">
        <v>10262.35265002452</v>
      </c>
      <c r="AM110" s="3" t="n">
        <v>9013.842468655026</v>
      </c>
      <c r="AN110" s="3" t="n">
        <v>11497.78929454032</v>
      </c>
      <c r="AO110" s="3" t="n">
        <v>10963.61816433469</v>
      </c>
      <c r="AP110" s="3" t="n">
        <v>11296.25398520982</v>
      </c>
      <c r="AQ110" s="3" t="n">
        <v>12666.33035013613</v>
      </c>
      <c r="AR110" s="3" t="n">
        <v>12836.85601325438</v>
      </c>
      <c r="AS110" s="3" t="n">
        <v>13900.30541339585</v>
      </c>
      <c r="AT110" s="3" t="n">
        <v>16261.80127839427</v>
      </c>
      <c r="AU110" s="3" t="n">
        <v>16653.50956788014</v>
      </c>
      <c r="AV110" s="3" t="n">
        <v>19198.91888117948</v>
      </c>
      <c r="AW110" s="3" t="n">
        <v>18053.6287793441</v>
      </c>
      <c r="AX110" s="3" t="n">
        <v>24585.20872751034</v>
      </c>
      <c r="AY110" s="3" t="n">
        <v>23106.5036705333</v>
      </c>
      <c r="AZ110" s="3" t="n">
        <v>61715.57572310707</v>
      </c>
      <c r="BA110" s="3" t="n">
        <v>16465.21294634744</v>
      </c>
      <c r="BB110" s="3" t="n">
        <v>4604820.566679876</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1.013627943063808</v>
      </c>
      <c r="I111" s="3" t="n">
        <v>0</v>
      </c>
      <c r="J111" s="3" t="n">
        <v>3.60346998584608</v>
      </c>
      <c r="K111" s="3" t="n">
        <v>3.919631256921438</v>
      </c>
      <c r="L111" s="3" t="n">
        <v>0</v>
      </c>
      <c r="M111" s="3" t="n">
        <v>3.34118658623651</v>
      </c>
      <c r="N111" s="3" t="n">
        <v>0</v>
      </c>
      <c r="O111" s="3" t="n">
        <v>0</v>
      </c>
      <c r="P111" s="3" t="n">
        <v>0</v>
      </c>
      <c r="Q111" s="3" t="n">
        <v>3.326942922762379</v>
      </c>
      <c r="R111" s="3" t="n">
        <v>49.49754173791959</v>
      </c>
      <c r="S111" s="3" t="n">
        <v>0</v>
      </c>
      <c r="T111" s="3" t="n">
        <v>0</v>
      </c>
      <c r="U111" s="3" t="n">
        <v>2.931116127703692</v>
      </c>
      <c r="V111" s="3" t="n">
        <v>3.387929521056481</v>
      </c>
      <c r="W111" s="3" t="n">
        <v>0</v>
      </c>
      <c r="X111" s="3" t="n">
        <v>0</v>
      </c>
      <c r="Y111" s="3" t="n">
        <v>0.6696368208097668</v>
      </c>
      <c r="Z111" s="3" t="n">
        <v>0</v>
      </c>
      <c r="AA111" s="3" t="n">
        <v>0</v>
      </c>
      <c r="AB111" s="3" t="n">
        <v>0.7465415550323826</v>
      </c>
      <c r="AC111" s="3" t="n">
        <v>5.844421528288859</v>
      </c>
      <c r="AD111" s="3" t="n">
        <v>6.154526815058002</v>
      </c>
      <c r="AE111" s="3" t="n">
        <v>0</v>
      </c>
      <c r="AF111" s="3" t="n">
        <v>4.311837948906517</v>
      </c>
      <c r="AG111" s="3" t="n">
        <v>3070.646794993412</v>
      </c>
      <c r="AH111" s="3" t="n">
        <v>6596.562415289902</v>
      </c>
      <c r="AI111" s="3" t="n">
        <v>6848.652230664247</v>
      </c>
      <c r="AJ111" s="3" t="n">
        <v>8162.690773414604</v>
      </c>
      <c r="AK111" s="3" t="n">
        <v>7904.693156909119</v>
      </c>
      <c r="AL111" s="3" t="n">
        <v>9159.684768874031</v>
      </c>
      <c r="AM111" s="3" t="n">
        <v>10052.25403777426</v>
      </c>
      <c r="AN111" s="3" t="n">
        <v>10427.55320255983</v>
      </c>
      <c r="AO111" s="3" t="n">
        <v>10901.57347565953</v>
      </c>
      <c r="AP111" s="3" t="n">
        <v>12941.78048250755</v>
      </c>
      <c r="AQ111" s="3" t="n">
        <v>11689.798743861</v>
      </c>
      <c r="AR111" s="3" t="n">
        <v>13783.20570317122</v>
      </c>
      <c r="AS111" s="3" t="n">
        <v>14202.48706313368</v>
      </c>
      <c r="AT111" s="3" t="n">
        <v>15820.46059468556</v>
      </c>
      <c r="AU111" s="3" t="n">
        <v>15039.82626027611</v>
      </c>
      <c r="AV111" s="3" t="n">
        <v>18743.28486544441</v>
      </c>
      <c r="AW111" s="3" t="n">
        <v>18284.80450167855</v>
      </c>
      <c r="AX111" s="3" t="n">
        <v>24292.15528832839</v>
      </c>
      <c r="AY111" s="3" t="n">
        <v>22167.07995267432</v>
      </c>
      <c r="AZ111" s="3" t="n">
        <v>64924.2870770507</v>
      </c>
      <c r="BA111" s="3" t="n">
        <v>20527.12044686463</v>
      </c>
      <c r="BB111" s="3" t="n">
        <v>4932800.330916537</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0.9316054589705239</v>
      </c>
      <c r="I112" s="3" t="n">
        <v>0</v>
      </c>
      <c r="J112" s="3" t="n">
        <v>3.340495662787628</v>
      </c>
      <c r="K112" s="3" t="n">
        <v>3.658326061648808</v>
      </c>
      <c r="L112" s="3" t="n">
        <v>0</v>
      </c>
      <c r="M112" s="3" t="n">
        <v>3.355223414306912</v>
      </c>
      <c r="N112" s="3" t="n">
        <v>0</v>
      </c>
      <c r="O112" s="3" t="n">
        <v>0</v>
      </c>
      <c r="P112" s="3" t="n">
        <v>0</v>
      </c>
      <c r="Q112" s="3" t="n">
        <v>3.540083848468412</v>
      </c>
      <c r="R112" s="3" t="n">
        <v>47.90777194800108</v>
      </c>
      <c r="S112" s="3" t="n">
        <v>0</v>
      </c>
      <c r="T112" s="3" t="n">
        <v>0</v>
      </c>
      <c r="U112" s="3" t="n">
        <v>3.240758781425315</v>
      </c>
      <c r="V112" s="3" t="n">
        <v>4.843969412577867</v>
      </c>
      <c r="W112" s="3" t="n">
        <v>0</v>
      </c>
      <c r="X112" s="3" t="n">
        <v>0</v>
      </c>
      <c r="Y112" s="3" t="n">
        <v>0.6577667018747972</v>
      </c>
      <c r="Z112" s="3" t="n">
        <v>0</v>
      </c>
      <c r="AA112" s="3" t="n">
        <v>0</v>
      </c>
      <c r="AB112" s="3" t="n">
        <v>0.5115760575520599</v>
      </c>
      <c r="AC112" s="3" t="n">
        <v>6.606411049987799</v>
      </c>
      <c r="AD112" s="3" t="n">
        <v>5.381421650366891</v>
      </c>
      <c r="AE112" s="3" t="n">
        <v>0</v>
      </c>
      <c r="AF112" s="3" t="n">
        <v>3.236417231947789</v>
      </c>
      <c r="AG112" s="3" t="n">
        <v>3229.060996175184</v>
      </c>
      <c r="AH112" s="3" t="n">
        <v>7315.142863226341</v>
      </c>
      <c r="AI112" s="3" t="n">
        <v>6897.865159196043</v>
      </c>
      <c r="AJ112" s="3" t="n">
        <v>8020.644572990542</v>
      </c>
      <c r="AK112" s="3" t="n">
        <v>9120.925143129405</v>
      </c>
      <c r="AL112" s="3" t="n">
        <v>9220.979625657747</v>
      </c>
      <c r="AM112" s="3" t="n">
        <v>9914.504197590002</v>
      </c>
      <c r="AN112" s="3" t="n">
        <v>11022.89006651337</v>
      </c>
      <c r="AO112" s="3" t="n">
        <v>10613.7891465539</v>
      </c>
      <c r="AP112" s="3" t="n">
        <v>12313.2697680051</v>
      </c>
      <c r="AQ112" s="3" t="n">
        <v>13040.71509445805</v>
      </c>
      <c r="AR112" s="3" t="n">
        <v>13835.78978540147</v>
      </c>
      <c r="AS112" s="3" t="n">
        <v>12948.67707262025</v>
      </c>
      <c r="AT112" s="3" t="n">
        <v>15098.55138661627</v>
      </c>
      <c r="AU112" s="3" t="n">
        <v>15087.3244617266</v>
      </c>
      <c r="AV112" s="3" t="n">
        <v>18556.12076497992</v>
      </c>
      <c r="AW112" s="3" t="n">
        <v>19109.49955930852</v>
      </c>
      <c r="AX112" s="3" t="n">
        <v>22277.71354115789</v>
      </c>
      <c r="AY112" s="3" t="n">
        <v>21868.49062717914</v>
      </c>
      <c r="AZ112" s="3" t="n">
        <v>66601.8984059661</v>
      </c>
      <c r="BA112" s="3" t="n">
        <v>28062.79533502803</v>
      </c>
      <c r="BB112" s="3" t="n">
        <v>4633359.78146908</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1.053634196363762</v>
      </c>
      <c r="I113" s="3" t="n">
        <v>0</v>
      </c>
      <c r="J113" s="3" t="n">
        <v>3.750880404055577</v>
      </c>
      <c r="K113" s="3" t="n">
        <v>4.782324826013898</v>
      </c>
      <c r="L113" s="3" t="n">
        <v>0</v>
      </c>
      <c r="M113" s="3" t="n">
        <v>2.826839460494359</v>
      </c>
      <c r="N113" s="3" t="n">
        <v>0</v>
      </c>
      <c r="O113" s="3" t="n">
        <v>0.7297627962395346</v>
      </c>
      <c r="P113" s="3" t="n">
        <v>0</v>
      </c>
      <c r="Q113" s="3" t="n">
        <v>2.901348547921766</v>
      </c>
      <c r="R113" s="3" t="n">
        <v>52.28299450666782</v>
      </c>
      <c r="S113" s="3" t="n">
        <v>0</v>
      </c>
      <c r="T113" s="3" t="n">
        <v>0</v>
      </c>
      <c r="U113" s="3" t="n">
        <v>2.275514331504608</v>
      </c>
      <c r="V113" s="3" t="n">
        <v>3.452386742046157</v>
      </c>
      <c r="W113" s="3" t="n">
        <v>0</v>
      </c>
      <c r="X113" s="3" t="n">
        <v>0</v>
      </c>
      <c r="Y113" s="3" t="n">
        <v>0.547986077588596</v>
      </c>
      <c r="Z113" s="3" t="n">
        <v>0</v>
      </c>
      <c r="AA113" s="3" t="n">
        <v>0</v>
      </c>
      <c r="AB113" s="3" t="n">
        <v>1.332375986328218</v>
      </c>
      <c r="AC113" s="3" t="n">
        <v>4.573971089275358</v>
      </c>
      <c r="AD113" s="3" t="n">
        <v>7.079999799078545</v>
      </c>
      <c r="AE113" s="3" t="n">
        <v>0</v>
      </c>
      <c r="AF113" s="3" t="n">
        <v>3.95956442862303</v>
      </c>
      <c r="AG113" s="3" t="n">
        <v>2953.309401848003</v>
      </c>
      <c r="AH113" s="3" t="n">
        <v>6898.104097739876</v>
      </c>
      <c r="AI113" s="3" t="n">
        <v>6842.647400461347</v>
      </c>
      <c r="AJ113" s="3" t="n">
        <v>7836.543204158506</v>
      </c>
      <c r="AK113" s="3" t="n">
        <v>8304.521324011987</v>
      </c>
      <c r="AL113" s="3" t="n">
        <v>10338.03310466856</v>
      </c>
      <c r="AM113" s="3" t="n">
        <v>10420.11535090985</v>
      </c>
      <c r="AN113" s="3" t="n">
        <v>10430.00482291589</v>
      </c>
      <c r="AO113" s="3" t="n">
        <v>10225.36998197354</v>
      </c>
      <c r="AP113" s="3" t="n">
        <v>12701.72308958768</v>
      </c>
      <c r="AQ113" s="3" t="n">
        <v>12758.56495520179</v>
      </c>
      <c r="AR113" s="3" t="n">
        <v>13443.54832270773</v>
      </c>
      <c r="AS113" s="3" t="n">
        <v>13168.08479428204</v>
      </c>
      <c r="AT113" s="3" t="n">
        <v>16149.53194801926</v>
      </c>
      <c r="AU113" s="3" t="n">
        <v>16314.30014820964</v>
      </c>
      <c r="AV113" s="3" t="n">
        <v>18778.46465707691</v>
      </c>
      <c r="AW113" s="3" t="n">
        <v>17926.22047698282</v>
      </c>
      <c r="AX113" s="3" t="n">
        <v>23163.50888445272</v>
      </c>
      <c r="AY113" s="3" t="n">
        <v>23004.25697324622</v>
      </c>
      <c r="AZ113" s="3" t="n">
        <v>60251.18683696853</v>
      </c>
      <c r="BA113" s="3" t="n">
        <v>12731.90663490109</v>
      </c>
      <c r="BB113" s="3" t="n">
        <v>48969570.4540723</v>
      </c>
      <c r="BC113" s="3" t="n">
        <v>0</v>
      </c>
      <c r="BD113" s="3" t="n">
        <v>0</v>
      </c>
      <c r="BE113" s="3" t="n">
        <v>0</v>
      </c>
      <c r="BF113" s="3" t="n">
        <v>0</v>
      </c>
      <c r="BG113" s="3" t="n">
        <v>0</v>
      </c>
      <c r="BH113" s="3" t="n">
        <v>0</v>
      </c>
      <c r="BI113" s="3" t="n">
        <v>0</v>
      </c>
      <c r="BJ113" s="3" t="n">
        <v>0</v>
      </c>
      <c r="BK113" s="3" t="n">
        <v>0.0667914863159166</v>
      </c>
      <c r="BL113" s="3" t="n">
        <v>0.9354828545392385</v>
      </c>
      <c r="BM113" s="3" t="n">
        <v>13.44499953004947</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0.4719077570407701</v>
      </c>
      <c r="I114" s="3" t="n">
        <v>0</v>
      </c>
      <c r="J114" s="3" t="n">
        <v>2.86553684068578</v>
      </c>
      <c r="K114" s="3" t="n">
        <v>2.825850110827349</v>
      </c>
      <c r="L114" s="3" t="n">
        <v>0</v>
      </c>
      <c r="M114" s="3" t="n">
        <v>1.396545541996967</v>
      </c>
      <c r="N114" s="3" t="n">
        <v>0</v>
      </c>
      <c r="O114" s="3" t="n">
        <v>0.3014043853904021</v>
      </c>
      <c r="P114" s="3" t="n">
        <v>0</v>
      </c>
      <c r="Q114" s="3" t="n">
        <v>2.098306276954903</v>
      </c>
      <c r="R114" s="3" t="n">
        <v>47.2235948160695</v>
      </c>
      <c r="S114" s="3" t="n">
        <v>0</v>
      </c>
      <c r="T114" s="3" t="n">
        <v>0</v>
      </c>
      <c r="U114" s="3" t="n">
        <v>0.3201142921822244</v>
      </c>
      <c r="V114" s="3" t="n">
        <v>2.24053903205608</v>
      </c>
      <c r="W114" s="3" t="n">
        <v>0</v>
      </c>
      <c r="X114" s="3" t="n">
        <v>0</v>
      </c>
      <c r="Y114" s="3" t="n">
        <v>0</v>
      </c>
      <c r="Z114" s="3" t="n">
        <v>0</v>
      </c>
      <c r="AA114" s="3" t="n">
        <v>0</v>
      </c>
      <c r="AB114" s="3" t="n">
        <v>1.196750564128967</v>
      </c>
      <c r="AC114" s="3" t="n">
        <v>1.103077207820615</v>
      </c>
      <c r="AD114" s="3" t="n">
        <v>4.930345543171319</v>
      </c>
      <c r="AE114" s="3" t="n">
        <v>0</v>
      </c>
      <c r="AF114" s="3" t="n">
        <v>2.316589191166567</v>
      </c>
      <c r="AG114" s="3" t="n">
        <v>3342.91488888657</v>
      </c>
      <c r="AH114" s="3" t="n">
        <v>7013.231680590118</v>
      </c>
      <c r="AI114" s="3" t="n">
        <v>7616.845514762502</v>
      </c>
      <c r="AJ114" s="3" t="n">
        <v>8559.66822570072</v>
      </c>
      <c r="AK114" s="3" t="n">
        <v>8758.353739904616</v>
      </c>
      <c r="AL114" s="3" t="n">
        <v>10262.93136460105</v>
      </c>
      <c r="AM114" s="3" t="n">
        <v>10094.46066282541</v>
      </c>
      <c r="AN114" s="3" t="n">
        <v>11276.07659017435</v>
      </c>
      <c r="AO114" s="3" t="n">
        <v>10596.10306252344</v>
      </c>
      <c r="AP114" s="3" t="n">
        <v>12994.29302673212</v>
      </c>
      <c r="AQ114" s="3" t="n">
        <v>12409.88421782012</v>
      </c>
      <c r="AR114" s="3" t="n">
        <v>14278.43458554483</v>
      </c>
      <c r="AS114" s="3" t="n">
        <v>13413.9306003103</v>
      </c>
      <c r="AT114" s="3" t="n">
        <v>15562.00623118428</v>
      </c>
      <c r="AU114" s="3" t="n">
        <v>16586.16039501621</v>
      </c>
      <c r="AV114" s="3" t="n">
        <v>16894.07469823248</v>
      </c>
      <c r="AW114" s="3" t="n">
        <v>17813.47665388262</v>
      </c>
      <c r="AX114" s="3" t="n">
        <v>24473.83144455624</v>
      </c>
      <c r="AY114" s="3" t="n">
        <v>22950.22264227791</v>
      </c>
      <c r="AZ114" s="3" t="n">
        <v>68812.13859398523</v>
      </c>
      <c r="BA114" s="3" t="n">
        <v>4995.035975624333</v>
      </c>
      <c r="BB114" s="3" t="n">
        <v>5175270.835336247</v>
      </c>
      <c r="BC114" s="3" t="n">
        <v>0</v>
      </c>
      <c r="BD114" s="3" t="n">
        <v>0</v>
      </c>
      <c r="BE114" s="3" t="n">
        <v>110.9559359478421</v>
      </c>
      <c r="BF114" s="3" t="n">
        <v>46.32629738542488</v>
      </c>
      <c r="BG114" s="3" t="n">
        <v>80.83909553712718</v>
      </c>
      <c r="BH114" s="3" t="n">
        <v>92.3327722486531</v>
      </c>
      <c r="BI114" s="3" t="n">
        <v>95.47483728889361</v>
      </c>
      <c r="BJ114" s="3" t="n">
        <v>83.59935245802389</v>
      </c>
      <c r="BK114" s="3" t="n">
        <v>0.05625313335623235</v>
      </c>
      <c r="BL114" s="3" t="n">
        <v>0.8726332441895978</v>
      </c>
      <c r="BM114" s="3" t="n">
        <v>4.716497072936726</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0.5888782514003692</v>
      </c>
      <c r="I115" s="3" t="n">
        <v>0</v>
      </c>
      <c r="J115" s="3" t="n">
        <v>2.876593356385888</v>
      </c>
      <c r="K115" s="3" t="n">
        <v>3.10048391049839</v>
      </c>
      <c r="L115" s="3" t="n">
        <v>0</v>
      </c>
      <c r="M115" s="3" t="n">
        <v>1.677813109051806</v>
      </c>
      <c r="N115" s="3" t="n">
        <v>0</v>
      </c>
      <c r="O115" s="3" t="n">
        <v>0.5069524972735793</v>
      </c>
      <c r="P115" s="3" t="n">
        <v>0</v>
      </c>
      <c r="Q115" s="3" t="n">
        <v>1.925258226059577</v>
      </c>
      <c r="R115" s="3" t="n">
        <v>47.70645433402755</v>
      </c>
      <c r="S115" s="3" t="n">
        <v>0</v>
      </c>
      <c r="T115" s="3" t="n">
        <v>0</v>
      </c>
      <c r="U115" s="3" t="n">
        <v>0.4297508135505154</v>
      </c>
      <c r="V115" s="3" t="n">
        <v>2.137770293569461</v>
      </c>
      <c r="W115" s="3" t="n">
        <v>0</v>
      </c>
      <c r="X115" s="3" t="n">
        <v>0</v>
      </c>
      <c r="Y115" s="3" t="n">
        <v>0</v>
      </c>
      <c r="Z115" s="3" t="n">
        <v>0</v>
      </c>
      <c r="AA115" s="3" t="n">
        <v>0</v>
      </c>
      <c r="AB115" s="3" t="n">
        <v>1.051306778833898</v>
      </c>
      <c r="AC115" s="3" t="n">
        <v>1.25674411011159</v>
      </c>
      <c r="AD115" s="3" t="n">
        <v>4.794816799469589</v>
      </c>
      <c r="AE115" s="3" t="n">
        <v>0</v>
      </c>
      <c r="AF115" s="3" t="n">
        <v>2.636538957024227</v>
      </c>
      <c r="AG115" s="3" t="n">
        <v>3081.223124535141</v>
      </c>
      <c r="AH115" s="3" t="n">
        <v>7374.769729122164</v>
      </c>
      <c r="AI115" s="3" t="n">
        <v>6697.126917936311</v>
      </c>
      <c r="AJ115" s="3" t="n">
        <v>8776.865232583699</v>
      </c>
      <c r="AK115" s="3" t="n">
        <v>7926.128977556505</v>
      </c>
      <c r="AL115" s="3" t="n">
        <v>9099.018054991904</v>
      </c>
      <c r="AM115" s="3" t="n">
        <v>9733.267353757727</v>
      </c>
      <c r="AN115" s="3" t="n">
        <v>10646.82153802232</v>
      </c>
      <c r="AO115" s="3" t="n">
        <v>11578.32260572786</v>
      </c>
      <c r="AP115" s="3" t="n">
        <v>12798.0852526502</v>
      </c>
      <c r="AQ115" s="3" t="n">
        <v>11441.09674077989</v>
      </c>
      <c r="AR115" s="3" t="n">
        <v>14345.69327847215</v>
      </c>
      <c r="AS115" s="3" t="n">
        <v>12670.80237493877</v>
      </c>
      <c r="AT115" s="3" t="n">
        <v>15880.11527994008</v>
      </c>
      <c r="AU115" s="3" t="n">
        <v>16582.41471479756</v>
      </c>
      <c r="AV115" s="3" t="n">
        <v>18349.58208206579</v>
      </c>
      <c r="AW115" s="3" t="n">
        <v>19541.54621018148</v>
      </c>
      <c r="AX115" s="3" t="n">
        <v>21915.27485017501</v>
      </c>
      <c r="AY115" s="3" t="n">
        <v>24518.70678332477</v>
      </c>
      <c r="AZ115" s="3" t="n">
        <v>67355.3627462911</v>
      </c>
      <c r="BA115" s="3" t="n">
        <v>7256.561484335021</v>
      </c>
      <c r="BB115" s="3" t="n">
        <v>4496347.495506212</v>
      </c>
      <c r="BC115" s="3" t="n">
        <v>0</v>
      </c>
      <c r="BD115" s="3" t="n">
        <v>0</v>
      </c>
      <c r="BE115" s="3" t="n">
        <v>99.93689931870111</v>
      </c>
      <c r="BF115" s="3" t="n">
        <v>66.07328100765361</v>
      </c>
      <c r="BG115" s="3" t="n">
        <v>87.35423282159601</v>
      </c>
      <c r="BH115" s="3" t="n">
        <v>114.740061315705</v>
      </c>
      <c r="BI115" s="3" t="n">
        <v>99.50465320042845</v>
      </c>
      <c r="BJ115" s="3" t="n">
        <v>98.41507635035723</v>
      </c>
      <c r="BK115" s="3" t="n">
        <v>0.01017240137170758</v>
      </c>
      <c r="BL115" s="3" t="n">
        <v>0.01708577710096236</v>
      </c>
      <c r="BM115" s="3" t="n">
        <v>4.722836678594985</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0.5464984277600916</v>
      </c>
      <c r="I116" s="3" t="n">
        <v>0</v>
      </c>
      <c r="J116" s="3" t="n">
        <v>3.05854236559612</v>
      </c>
      <c r="K116" s="3" t="n">
        <v>3.57146757685595</v>
      </c>
      <c r="L116" s="3" t="n">
        <v>0</v>
      </c>
      <c r="M116" s="3" t="n">
        <v>1.651840605812793</v>
      </c>
      <c r="N116" s="3" t="n">
        <v>0</v>
      </c>
      <c r="O116" s="3" t="n">
        <v>0</v>
      </c>
      <c r="P116" s="3" t="n">
        <v>0</v>
      </c>
      <c r="Q116" s="3" t="n">
        <v>2.166273660715494</v>
      </c>
      <c r="R116" s="3" t="n">
        <v>49.86923110315256</v>
      </c>
      <c r="S116" s="3" t="n">
        <v>0</v>
      </c>
      <c r="T116" s="3" t="n">
        <v>0</v>
      </c>
      <c r="U116" s="3" t="n">
        <v>0.691129836083928</v>
      </c>
      <c r="V116" s="3" t="n">
        <v>2.378381614049391</v>
      </c>
      <c r="W116" s="3" t="n">
        <v>0</v>
      </c>
      <c r="X116" s="3" t="n">
        <v>0</v>
      </c>
      <c r="Y116" s="3" t="n">
        <v>0</v>
      </c>
      <c r="Z116" s="3" t="n">
        <v>0</v>
      </c>
      <c r="AA116" s="3" t="n">
        <v>0</v>
      </c>
      <c r="AB116" s="3" t="n">
        <v>1.044952424889449</v>
      </c>
      <c r="AC116" s="3" t="n">
        <v>1.280915770029878</v>
      </c>
      <c r="AD116" s="3" t="n">
        <v>4.609054629608576</v>
      </c>
      <c r="AE116" s="3" t="n">
        <v>0</v>
      </c>
      <c r="AF116" s="3" t="n">
        <v>2.332716349259309</v>
      </c>
      <c r="AG116" s="3" t="n">
        <v>3141.292446316337</v>
      </c>
      <c r="AH116" s="3" t="n">
        <v>6569.548552154813</v>
      </c>
      <c r="AI116" s="3" t="n">
        <v>6776.405871501452</v>
      </c>
      <c r="AJ116" s="3" t="n">
        <v>8323.238002909673</v>
      </c>
      <c r="AK116" s="3" t="n">
        <v>7849.886441057241</v>
      </c>
      <c r="AL116" s="3" t="n">
        <v>9843.847619357257</v>
      </c>
      <c r="AM116" s="3" t="n">
        <v>9190.834210810328</v>
      </c>
      <c r="AN116" s="3" t="n">
        <v>10904.69324845583</v>
      </c>
      <c r="AO116" s="3" t="n">
        <v>11112.27256987491</v>
      </c>
      <c r="AP116" s="3" t="n">
        <v>11777.21861888156</v>
      </c>
      <c r="AQ116" s="3" t="n">
        <v>12434.70117922841</v>
      </c>
      <c r="AR116" s="3" t="n">
        <v>12673.10227595847</v>
      </c>
      <c r="AS116" s="3" t="n">
        <v>14001.22204110729</v>
      </c>
      <c r="AT116" s="3" t="n">
        <v>14972.35179259798</v>
      </c>
      <c r="AU116" s="3" t="n">
        <v>16179.51569275214</v>
      </c>
      <c r="AV116" s="3" t="n">
        <v>19311.08480527506</v>
      </c>
      <c r="AW116" s="3" t="n">
        <v>16967.60836690384</v>
      </c>
      <c r="AX116" s="3" t="n">
        <v>23274.05622953687</v>
      </c>
      <c r="AY116" s="3" t="n">
        <v>22672.87326337522</v>
      </c>
      <c r="AZ116" s="3" t="n">
        <v>65440.47317946635</v>
      </c>
      <c r="BA116" s="3" t="n">
        <v>8649.16504388569</v>
      </c>
      <c r="BB116" s="3" t="n">
        <v>5044864.386109928</v>
      </c>
      <c r="BC116" s="3" t="n">
        <v>0</v>
      </c>
      <c r="BD116" s="3" t="n">
        <v>0</v>
      </c>
      <c r="BE116" s="3" t="n">
        <v>103.5715058905609</v>
      </c>
      <c r="BF116" s="3" t="n">
        <v>71.88288290254812</v>
      </c>
      <c r="BG116" s="3" t="n">
        <v>98.02299016027754</v>
      </c>
      <c r="BH116" s="3" t="n">
        <v>113.1899166613178</v>
      </c>
      <c r="BI116" s="3" t="n">
        <v>101.9946400465139</v>
      </c>
      <c r="BJ116" s="3" t="n">
        <v>104.5243455870059</v>
      </c>
      <c r="BK116" s="3" t="n">
        <v>0</v>
      </c>
      <c r="BL116" s="3" t="n">
        <v>0</v>
      </c>
      <c r="BM116" s="3" t="n">
        <v>2.513655736092254</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0.5241941718679748</v>
      </c>
      <c r="I117" s="3" t="n">
        <v>0</v>
      </c>
      <c r="J117" s="3" t="n">
        <v>2.668592577891155</v>
      </c>
      <c r="K117" s="3" t="n">
        <v>3.095940555381834</v>
      </c>
      <c r="L117" s="3" t="n">
        <v>0</v>
      </c>
      <c r="M117" s="3" t="n">
        <v>1.790947950293682</v>
      </c>
      <c r="N117" s="3" t="n">
        <v>0</v>
      </c>
      <c r="O117" s="3" t="n">
        <v>0</v>
      </c>
      <c r="P117" s="3" t="n">
        <v>0</v>
      </c>
      <c r="Q117" s="3" t="n">
        <v>2.046962729765029</v>
      </c>
      <c r="R117" s="3" t="n">
        <v>42.29347036240966</v>
      </c>
      <c r="S117" s="3" t="n">
        <v>0</v>
      </c>
      <c r="T117" s="3" t="n">
        <v>0</v>
      </c>
      <c r="U117" s="3" t="n">
        <v>0.6480267689998865</v>
      </c>
      <c r="V117" s="3" t="n">
        <v>1.827676564625593</v>
      </c>
      <c r="W117" s="3" t="n">
        <v>0</v>
      </c>
      <c r="X117" s="3" t="n">
        <v>0</v>
      </c>
      <c r="Y117" s="3" t="n">
        <v>0</v>
      </c>
      <c r="Z117" s="3" t="n">
        <v>0</v>
      </c>
      <c r="AA117" s="3" t="n">
        <v>0</v>
      </c>
      <c r="AB117" s="3" t="n">
        <v>0.7807246526733411</v>
      </c>
      <c r="AC117" s="3" t="n">
        <v>1.674706022369607</v>
      </c>
      <c r="AD117" s="3" t="n">
        <v>4.343907071016517</v>
      </c>
      <c r="AE117" s="3" t="n">
        <v>0</v>
      </c>
      <c r="AF117" s="3" t="n">
        <v>2.546237712964815</v>
      </c>
      <c r="AG117" s="3" t="n">
        <v>3372.298165940461</v>
      </c>
      <c r="AH117" s="3" t="n">
        <v>7047.831314290849</v>
      </c>
      <c r="AI117" s="3" t="n">
        <v>6809.299290107212</v>
      </c>
      <c r="AJ117" s="3" t="n">
        <v>8272.412503053318</v>
      </c>
      <c r="AK117" s="3" t="n">
        <v>8340.321853139627</v>
      </c>
      <c r="AL117" s="3" t="n">
        <v>9847.64221887402</v>
      </c>
      <c r="AM117" s="3" t="n">
        <v>9819.432097284598</v>
      </c>
      <c r="AN117" s="3" t="n">
        <v>11074.04460967623</v>
      </c>
      <c r="AO117" s="3" t="n">
        <v>11633.17167219714</v>
      </c>
      <c r="AP117" s="3" t="n">
        <v>12040.8703968271</v>
      </c>
      <c r="AQ117" s="3" t="n">
        <v>12268.83141293509</v>
      </c>
      <c r="AR117" s="3" t="n">
        <v>12722.04256375778</v>
      </c>
      <c r="AS117" s="3" t="n">
        <v>13380.77352953311</v>
      </c>
      <c r="AT117" s="3" t="n">
        <v>14751.00062728363</v>
      </c>
      <c r="AU117" s="3" t="n">
        <v>14597.56393950381</v>
      </c>
      <c r="AV117" s="3" t="n">
        <v>17426.55444174871</v>
      </c>
      <c r="AW117" s="3" t="n">
        <v>18643.85864622352</v>
      </c>
      <c r="AX117" s="3" t="n">
        <v>23057.84224130299</v>
      </c>
      <c r="AY117" s="3" t="n">
        <v>24911.01114043608</v>
      </c>
      <c r="AZ117" s="3" t="n">
        <v>63660.00407104324</v>
      </c>
      <c r="BA117" s="3" t="n">
        <v>10337.87740950398</v>
      </c>
      <c r="BB117" s="3" t="n">
        <v>5009795.432343637</v>
      </c>
      <c r="BC117" s="3" t="n">
        <v>0</v>
      </c>
      <c r="BD117" s="3" t="n">
        <v>0</v>
      </c>
      <c r="BE117" s="3" t="n">
        <v>104.2564915578208</v>
      </c>
      <c r="BF117" s="3" t="n">
        <v>73.71987378137715</v>
      </c>
      <c r="BG117" s="3" t="n">
        <v>100.9208848360502</v>
      </c>
      <c r="BH117" s="3" t="n">
        <v>111.4120840301721</v>
      </c>
      <c r="BI117" s="3" t="n">
        <v>112.8025045049477</v>
      </c>
      <c r="BJ117" s="3" t="n">
        <v>100</v>
      </c>
      <c r="BK117" s="3" t="n">
        <v>0</v>
      </c>
      <c r="BL117" s="3" t="n">
        <v>0</v>
      </c>
      <c r="BM117" s="3" t="n">
        <v>0.5128935731022747</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0.6047107841455935</v>
      </c>
      <c r="I118" s="3" t="n">
        <v>0</v>
      </c>
      <c r="J118" s="3" t="n">
        <v>2.730146795488802</v>
      </c>
      <c r="K118" s="3" t="n">
        <v>3.030907378042797</v>
      </c>
      <c r="L118" s="3" t="n">
        <v>0</v>
      </c>
      <c r="M118" s="3" t="n">
        <v>1.873474512912118</v>
      </c>
      <c r="N118" s="3" t="n">
        <v>0</v>
      </c>
      <c r="O118" s="3" t="n">
        <v>0</v>
      </c>
      <c r="P118" s="3" t="n">
        <v>0</v>
      </c>
      <c r="Q118" s="3" t="n">
        <v>2.111931478017782</v>
      </c>
      <c r="R118" s="3" t="n">
        <v>42.48183566033422</v>
      </c>
      <c r="S118" s="3" t="n">
        <v>0</v>
      </c>
      <c r="T118" s="3" t="n">
        <v>0</v>
      </c>
      <c r="U118" s="3" t="n">
        <v>0.8853883903493516</v>
      </c>
      <c r="V118" s="3" t="n">
        <v>2.069872847465969</v>
      </c>
      <c r="W118" s="3" t="n">
        <v>0</v>
      </c>
      <c r="X118" s="3" t="n">
        <v>0</v>
      </c>
      <c r="Y118" s="3" t="n">
        <v>0</v>
      </c>
      <c r="Z118" s="3" t="n">
        <v>0</v>
      </c>
      <c r="AA118" s="3" t="n">
        <v>0</v>
      </c>
      <c r="AB118" s="3" t="n">
        <v>0.7283139039901562</v>
      </c>
      <c r="AC118" s="3" t="n">
        <v>1.770601618303124</v>
      </c>
      <c r="AD118" s="3" t="n">
        <v>5.04449285679326</v>
      </c>
      <c r="AE118" s="3" t="n">
        <v>0</v>
      </c>
      <c r="AF118" s="3" t="n">
        <v>2.706083066818501</v>
      </c>
      <c r="AG118" s="3" t="n">
        <v>3235.161741596423</v>
      </c>
      <c r="AH118" s="3" t="n">
        <v>6900.685199115027</v>
      </c>
      <c r="AI118" s="3" t="n">
        <v>7530.463692944047</v>
      </c>
      <c r="AJ118" s="3" t="n">
        <v>9107.993403196184</v>
      </c>
      <c r="AK118" s="3" t="n">
        <v>8509.983572949177</v>
      </c>
      <c r="AL118" s="3" t="n">
        <v>9135.363677921021</v>
      </c>
      <c r="AM118" s="3" t="n">
        <v>9606.21999967766</v>
      </c>
      <c r="AN118" s="3" t="n">
        <v>10738.3619793634</v>
      </c>
      <c r="AO118" s="3" t="n">
        <v>10785.43426872679</v>
      </c>
      <c r="AP118" s="3" t="n">
        <v>12785.68213472616</v>
      </c>
      <c r="AQ118" s="3" t="n">
        <v>11983.71265780001</v>
      </c>
      <c r="AR118" s="3" t="n">
        <v>14552.62443386341</v>
      </c>
      <c r="AS118" s="3" t="n">
        <v>13934.60568327091</v>
      </c>
      <c r="AT118" s="3" t="n">
        <v>15999.92393127775</v>
      </c>
      <c r="AU118" s="3" t="n">
        <v>15057.4381487834</v>
      </c>
      <c r="AV118" s="3" t="n">
        <v>18796.88073421713</v>
      </c>
      <c r="AW118" s="3" t="n">
        <v>19377.24616836995</v>
      </c>
      <c r="AX118" s="3" t="n">
        <v>24687.32602112425</v>
      </c>
      <c r="AY118" s="3" t="n">
        <v>21689.52160534968</v>
      </c>
      <c r="AZ118" s="3" t="n">
        <v>62643.65708872039</v>
      </c>
      <c r="BA118" s="3" t="n">
        <v>10688.50579571048</v>
      </c>
      <c r="BB118" s="3" t="n">
        <v>4744662.477799003</v>
      </c>
      <c r="BC118" s="3" t="n">
        <v>0</v>
      </c>
      <c r="BD118" s="3" t="n">
        <v>0</v>
      </c>
      <c r="BE118" s="3" t="n">
        <v>111.7379453021927</v>
      </c>
      <c r="BF118" s="3" t="n">
        <v>71.7073605876667</v>
      </c>
      <c r="BG118" s="3" t="n">
        <v>99.51885911548173</v>
      </c>
      <c r="BH118" s="3" t="n">
        <v>103.9551039969136</v>
      </c>
      <c r="BI118" s="3" t="n">
        <v>111.4991816591942</v>
      </c>
      <c r="BJ118" s="3" t="n">
        <v>100</v>
      </c>
      <c r="BK118" s="3" t="n">
        <v>0</v>
      </c>
      <c r="BL118" s="3" t="n">
        <v>0</v>
      </c>
      <c r="BM118" s="3" t="n">
        <v>0.1555354455649365</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0.5567441544043495</v>
      </c>
      <c r="I119" s="3" t="n">
        <v>0</v>
      </c>
      <c r="J119" s="3" t="n">
        <v>2.972495603763789</v>
      </c>
      <c r="K119" s="3" t="n">
        <v>2.73043231007956</v>
      </c>
      <c r="L119" s="3" t="n">
        <v>0</v>
      </c>
      <c r="M119" s="3" t="n">
        <v>2.17862533616072</v>
      </c>
      <c r="N119" s="3" t="n">
        <v>0</v>
      </c>
      <c r="O119" s="3" t="n">
        <v>0</v>
      </c>
      <c r="P119" s="3" t="n">
        <v>0</v>
      </c>
      <c r="Q119" s="3" t="n">
        <v>2.212268652977946</v>
      </c>
      <c r="R119" s="3" t="n">
        <v>44.1343426145207</v>
      </c>
      <c r="S119" s="3" t="n">
        <v>0</v>
      </c>
      <c r="T119" s="3" t="n">
        <v>0</v>
      </c>
      <c r="U119" s="3" t="n">
        <v>0.9038056054037183</v>
      </c>
      <c r="V119" s="3" t="n">
        <v>2.006234815582736</v>
      </c>
      <c r="W119" s="3" t="n">
        <v>0</v>
      </c>
      <c r="X119" s="3" t="n">
        <v>0</v>
      </c>
      <c r="Y119" s="3" t="n">
        <v>0</v>
      </c>
      <c r="Z119" s="3" t="n">
        <v>0</v>
      </c>
      <c r="AA119" s="3" t="n">
        <v>0</v>
      </c>
      <c r="AB119" s="3" t="n">
        <v>0.5381656337107202</v>
      </c>
      <c r="AC119" s="3" t="n">
        <v>1.68889727031187</v>
      </c>
      <c r="AD119" s="3" t="n">
        <v>4.768808176046241</v>
      </c>
      <c r="AE119" s="3" t="n">
        <v>0</v>
      </c>
      <c r="AF119" s="3" t="n">
        <v>3.05813303053988</v>
      </c>
      <c r="AG119" s="3" t="n">
        <v>3109.156559193445</v>
      </c>
      <c r="AH119" s="3" t="n">
        <v>6871.13484105938</v>
      </c>
      <c r="AI119" s="3" t="n">
        <v>7620.165919358904</v>
      </c>
      <c r="AJ119" s="3" t="n">
        <v>8885.72733847089</v>
      </c>
      <c r="AK119" s="3" t="n">
        <v>8381.593601391181</v>
      </c>
      <c r="AL119" s="3" t="n">
        <v>10150.40549050428</v>
      </c>
      <c r="AM119" s="3" t="n">
        <v>10378.51798577738</v>
      </c>
      <c r="AN119" s="3" t="n">
        <v>11172.99298371709</v>
      </c>
      <c r="AO119" s="3" t="n">
        <v>11585.26174270499</v>
      </c>
      <c r="AP119" s="3" t="n">
        <v>12300.67940790537</v>
      </c>
      <c r="AQ119" s="3" t="n">
        <v>12393.57731822013</v>
      </c>
      <c r="AR119" s="3" t="n">
        <v>13206.98333640464</v>
      </c>
      <c r="AS119" s="3" t="n">
        <v>12686.50494047045</v>
      </c>
      <c r="AT119" s="3" t="n">
        <v>15881.39942611578</v>
      </c>
      <c r="AU119" s="3" t="n">
        <v>15158.62322743033</v>
      </c>
      <c r="AV119" s="3" t="n">
        <v>18868.49117389333</v>
      </c>
      <c r="AW119" s="3" t="n">
        <v>18352.02151106511</v>
      </c>
      <c r="AX119" s="3" t="n">
        <v>21408.50629382786</v>
      </c>
      <c r="AY119" s="3" t="n">
        <v>23477.27816276482</v>
      </c>
      <c r="AZ119" s="3" t="n">
        <v>69132.71598122317</v>
      </c>
      <c r="BA119" s="3" t="n">
        <v>11689.20721855557</v>
      </c>
      <c r="BB119" s="3" t="n">
        <v>4883175.597827747</v>
      </c>
      <c r="BC119" s="3" t="n">
        <v>0</v>
      </c>
      <c r="BD119" s="3" t="n">
        <v>0</v>
      </c>
      <c r="BE119" s="3" t="n">
        <v>100.3100457239414</v>
      </c>
      <c r="BF119" s="3" t="n">
        <v>66.08639029230773</v>
      </c>
      <c r="BG119" s="3" t="n">
        <v>96.4750546972999</v>
      </c>
      <c r="BH119" s="3" t="n">
        <v>100</v>
      </c>
      <c r="BI119" s="3" t="n">
        <v>100.207314326558</v>
      </c>
      <c r="BJ119" s="3" t="n">
        <v>101.386138949572</v>
      </c>
      <c r="BK119" s="3" t="n">
        <v>0</v>
      </c>
      <c r="BL119" s="3" t="n">
        <v>0</v>
      </c>
      <c r="BM119" s="3" t="n">
        <v>0.02355376676466164</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0.5085881841428089</v>
      </c>
      <c r="I120" s="3" t="n">
        <v>0</v>
      </c>
      <c r="J120" s="3" t="n">
        <v>2.49678610142536</v>
      </c>
      <c r="K120" s="3" t="n">
        <v>2.362606694994247</v>
      </c>
      <c r="L120" s="3" t="n">
        <v>0</v>
      </c>
      <c r="M120" s="3" t="n">
        <v>1.856736959546421</v>
      </c>
      <c r="N120" s="3" t="n">
        <v>0</v>
      </c>
      <c r="O120" s="3" t="n">
        <v>0</v>
      </c>
      <c r="P120" s="3" t="n">
        <v>0</v>
      </c>
      <c r="Q120" s="3" t="n">
        <v>2.164887057936281</v>
      </c>
      <c r="R120" s="3" t="n">
        <v>46.3731349831364</v>
      </c>
      <c r="S120" s="3" t="n">
        <v>0</v>
      </c>
      <c r="T120" s="3" t="n">
        <v>0</v>
      </c>
      <c r="U120" s="3" t="n">
        <v>1.036803406980608</v>
      </c>
      <c r="V120" s="3" t="n">
        <v>1.9659627892426</v>
      </c>
      <c r="W120" s="3" t="n">
        <v>0</v>
      </c>
      <c r="X120" s="3" t="n">
        <v>0</v>
      </c>
      <c r="Y120" s="3" t="n">
        <v>0</v>
      </c>
      <c r="Z120" s="3" t="n">
        <v>0</v>
      </c>
      <c r="AA120" s="3" t="n">
        <v>0</v>
      </c>
      <c r="AB120" s="3" t="n">
        <v>0.4174193852047136</v>
      </c>
      <c r="AC120" s="3" t="n">
        <v>1.626531953774621</v>
      </c>
      <c r="AD120" s="3" t="n">
        <v>3.877091729200715</v>
      </c>
      <c r="AE120" s="3" t="n">
        <v>0</v>
      </c>
      <c r="AF120" s="3" t="n">
        <v>2.683718635755227</v>
      </c>
      <c r="AG120" s="3" t="n">
        <v>2929.175467003864</v>
      </c>
      <c r="AH120" s="3" t="n">
        <v>7548.677181098265</v>
      </c>
      <c r="AI120" s="3" t="n">
        <v>6676.024277661651</v>
      </c>
      <c r="AJ120" s="3" t="n">
        <v>8372.589862919918</v>
      </c>
      <c r="AK120" s="3" t="n">
        <v>8743.444959368704</v>
      </c>
      <c r="AL120" s="3" t="n">
        <v>9196.076567497001</v>
      </c>
      <c r="AM120" s="3" t="n">
        <v>10240.42164635116</v>
      </c>
      <c r="AN120" s="3" t="n">
        <v>10243.80771326035</v>
      </c>
      <c r="AO120" s="3" t="n">
        <v>11240.44566306601</v>
      </c>
      <c r="AP120" s="3" t="n">
        <v>12742.74442443511</v>
      </c>
      <c r="AQ120" s="3" t="n">
        <v>11842.12101579978</v>
      </c>
      <c r="AR120" s="3" t="n">
        <v>12991.24188236091</v>
      </c>
      <c r="AS120" s="3" t="n">
        <v>14755.06230171692</v>
      </c>
      <c r="AT120" s="3" t="n">
        <v>15387.70342985963</v>
      </c>
      <c r="AU120" s="3" t="n">
        <v>16016.1619626782</v>
      </c>
      <c r="AV120" s="3" t="n">
        <v>17012.66959691828</v>
      </c>
      <c r="AW120" s="3" t="n">
        <v>17630.23178959553</v>
      </c>
      <c r="AX120" s="3" t="n">
        <v>22857.98635046932</v>
      </c>
      <c r="AY120" s="3" t="n">
        <v>24943.23843990821</v>
      </c>
      <c r="AZ120" s="3" t="n">
        <v>64706.20426836907</v>
      </c>
      <c r="BA120" s="3" t="n">
        <v>14400.42536059411</v>
      </c>
      <c r="BB120" s="3" t="n">
        <v>5122055.664108579</v>
      </c>
      <c r="BC120" s="3" t="n">
        <v>0</v>
      </c>
      <c r="BD120" s="3" t="n">
        <v>0</v>
      </c>
      <c r="BE120" s="3" t="n">
        <v>102.8205444578195</v>
      </c>
      <c r="BF120" s="3" t="n">
        <v>69.35155294778269</v>
      </c>
      <c r="BG120" s="3" t="n">
        <v>96.39333347497376</v>
      </c>
      <c r="BH120" s="3" t="n">
        <v>108.5144175198932</v>
      </c>
      <c r="BI120" s="3" t="n">
        <v>102.1167382526645</v>
      </c>
      <c r="BJ120" s="3" t="n">
        <v>101.2191232342032</v>
      </c>
      <c r="BK120" s="3" t="n">
        <v>0</v>
      </c>
      <c r="BL120" s="3" t="n">
        <v>0</v>
      </c>
      <c r="BM120" s="3" t="n">
        <v>0.0213700499184711</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0.597797945916881</v>
      </c>
      <c r="I121" s="3" t="n">
        <v>0</v>
      </c>
      <c r="J121" s="3" t="n">
        <v>2.618366448627615</v>
      </c>
      <c r="K121" s="3" t="n">
        <v>2.394668645701383</v>
      </c>
      <c r="L121" s="3" t="n">
        <v>0</v>
      </c>
      <c r="M121" s="3" t="n">
        <v>2.140162206225658</v>
      </c>
      <c r="N121" s="3" t="n">
        <v>0</v>
      </c>
      <c r="O121" s="3" t="n">
        <v>0</v>
      </c>
      <c r="P121" s="3" t="n">
        <v>0</v>
      </c>
      <c r="Q121" s="3" t="n">
        <v>1.945721760345374</v>
      </c>
      <c r="R121" s="3" t="n">
        <v>42.72957217132143</v>
      </c>
      <c r="S121" s="3" t="n">
        <v>0</v>
      </c>
      <c r="T121" s="3" t="n">
        <v>0</v>
      </c>
      <c r="U121" s="3" t="n">
        <v>1.040010838504597</v>
      </c>
      <c r="V121" s="3" t="n">
        <v>1.973785586675267</v>
      </c>
      <c r="W121" s="3" t="n">
        <v>0</v>
      </c>
      <c r="X121" s="3" t="n">
        <v>0</v>
      </c>
      <c r="Y121" s="3" t="n">
        <v>0</v>
      </c>
      <c r="Z121" s="3" t="n">
        <v>0</v>
      </c>
      <c r="AA121" s="3" t="n">
        <v>0</v>
      </c>
      <c r="AB121" s="3" t="n">
        <v>0.3114723679271075</v>
      </c>
      <c r="AC121" s="3" t="n">
        <v>1.689027810500551</v>
      </c>
      <c r="AD121" s="3" t="n">
        <v>4.083172076957492</v>
      </c>
      <c r="AE121" s="3" t="n">
        <v>0</v>
      </c>
      <c r="AF121" s="3" t="n">
        <v>2.311061018373755</v>
      </c>
      <c r="AG121" s="3" t="n">
        <v>3167.238886877174</v>
      </c>
      <c r="AH121" s="3" t="n">
        <v>7434.197960909443</v>
      </c>
      <c r="AI121" s="3" t="n">
        <v>7274.706706190377</v>
      </c>
      <c r="AJ121" s="3" t="n">
        <v>7956.597061789487</v>
      </c>
      <c r="AK121" s="3" t="n">
        <v>8520.352389943544</v>
      </c>
      <c r="AL121" s="3" t="n">
        <v>10377.69066088136</v>
      </c>
      <c r="AM121" s="3" t="n">
        <v>9032.813577794157</v>
      </c>
      <c r="AN121" s="3" t="n">
        <v>10642.95655101731</v>
      </c>
      <c r="AO121" s="3" t="n">
        <v>10650.47408810061</v>
      </c>
      <c r="AP121" s="3" t="n">
        <v>11433.68804091222</v>
      </c>
      <c r="AQ121" s="3" t="n">
        <v>12222.93588940229</v>
      </c>
      <c r="AR121" s="3" t="n">
        <v>13120.84330630389</v>
      </c>
      <c r="AS121" s="3" t="n">
        <v>14415.83973190202</v>
      </c>
      <c r="AT121" s="3" t="n">
        <v>15643.34367400101</v>
      </c>
      <c r="AU121" s="3" t="n">
        <v>15814.57039525315</v>
      </c>
      <c r="AV121" s="3" t="n">
        <v>18028.08463360394</v>
      </c>
      <c r="AW121" s="3" t="n">
        <v>18804.74708411354</v>
      </c>
      <c r="AX121" s="3" t="n">
        <v>23241.91422246249</v>
      </c>
      <c r="AY121" s="3" t="n">
        <v>21651.36215815183</v>
      </c>
      <c r="AZ121" s="3" t="n">
        <v>67793.90677242073</v>
      </c>
      <c r="BA121" s="3" t="n">
        <v>14394.44346367546</v>
      </c>
      <c r="BB121" s="3" t="n">
        <v>4713185.071654051</v>
      </c>
      <c r="BC121" s="3" t="n">
        <v>0</v>
      </c>
      <c r="BD121" s="3" t="n">
        <v>0</v>
      </c>
      <c r="BE121" s="3" t="n">
        <v>105.8951297391126</v>
      </c>
      <c r="BF121" s="3" t="n">
        <v>65.66449755994448</v>
      </c>
      <c r="BG121" s="3" t="n">
        <v>99.23230761781274</v>
      </c>
      <c r="BH121" s="3" t="n">
        <v>98.68504536534094</v>
      </c>
      <c r="BI121" s="3" t="n">
        <v>96.90366680615305</v>
      </c>
      <c r="BJ121" s="3" t="n">
        <v>100</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0.4806096312167208</v>
      </c>
      <c r="I122" s="3" t="n">
        <v>0</v>
      </c>
      <c r="J122" s="3" t="n">
        <v>2.417061875900593</v>
      </c>
      <c r="K122" s="3" t="n">
        <v>1.387523581794196</v>
      </c>
      <c r="L122" s="3" t="n">
        <v>0</v>
      </c>
      <c r="M122" s="3" t="n">
        <v>1.797216430068919</v>
      </c>
      <c r="N122" s="3" t="n">
        <v>0</v>
      </c>
      <c r="O122" s="3" t="n">
        <v>0</v>
      </c>
      <c r="P122" s="3" t="n">
        <v>0</v>
      </c>
      <c r="Q122" s="3" t="n">
        <v>2.282584556631356</v>
      </c>
      <c r="R122" s="3" t="n">
        <v>45.81112706500751</v>
      </c>
      <c r="S122" s="3" t="n">
        <v>0</v>
      </c>
      <c r="T122" s="3" t="n">
        <v>0</v>
      </c>
      <c r="U122" s="3" t="n">
        <v>1.119861289516471</v>
      </c>
      <c r="V122" s="3" t="n">
        <v>2.051158246316071</v>
      </c>
      <c r="W122" s="3" t="n">
        <v>0</v>
      </c>
      <c r="X122" s="3" t="n">
        <v>0</v>
      </c>
      <c r="Y122" s="3" t="n">
        <v>0</v>
      </c>
      <c r="Z122" s="3" t="n">
        <v>0</v>
      </c>
      <c r="AA122" s="3" t="n">
        <v>0</v>
      </c>
      <c r="AB122" s="3" t="n">
        <v>0.2632279360432977</v>
      </c>
      <c r="AC122" s="3" t="n">
        <v>1.772710105101854</v>
      </c>
      <c r="AD122" s="3" t="n">
        <v>3.785101009906156</v>
      </c>
      <c r="AE122" s="3" t="n">
        <v>0</v>
      </c>
      <c r="AF122" s="3" t="n">
        <v>2.118796688447481</v>
      </c>
      <c r="AG122" s="3" t="n">
        <v>3179.397915700329</v>
      </c>
      <c r="AH122" s="3" t="n">
        <v>7424.047667203389</v>
      </c>
      <c r="AI122" s="3" t="n">
        <v>6661.221710107245</v>
      </c>
      <c r="AJ122" s="3" t="n">
        <v>8030.679209090515</v>
      </c>
      <c r="AK122" s="3" t="n">
        <v>7938.834672485799</v>
      </c>
      <c r="AL122" s="3" t="n">
        <v>9800.863945572397</v>
      </c>
      <c r="AM122" s="3" t="n">
        <v>10430.11717297188</v>
      </c>
      <c r="AN122" s="3" t="n">
        <v>10619.38885524415</v>
      </c>
      <c r="AO122" s="3" t="n">
        <v>10137.82314777552</v>
      </c>
      <c r="AP122" s="3" t="n">
        <v>12175.96802439947</v>
      </c>
      <c r="AQ122" s="3" t="n">
        <v>11441.55400804591</v>
      </c>
      <c r="AR122" s="3" t="n">
        <v>13014.51036473335</v>
      </c>
      <c r="AS122" s="3" t="n">
        <v>14258.42845656139</v>
      </c>
      <c r="AT122" s="3" t="n">
        <v>14858.56396227108</v>
      </c>
      <c r="AU122" s="3" t="n">
        <v>15491.21811568471</v>
      </c>
      <c r="AV122" s="3" t="n">
        <v>17252.70704120606</v>
      </c>
      <c r="AW122" s="3" t="n">
        <v>18083.18854197502</v>
      </c>
      <c r="AX122" s="3" t="n">
        <v>21860.29330839273</v>
      </c>
      <c r="AY122" s="3" t="n">
        <v>23138.2810134118</v>
      </c>
      <c r="AZ122" s="3" t="n">
        <v>68731.76682656549</v>
      </c>
      <c r="BA122" s="3" t="n">
        <v>17120.75322199837</v>
      </c>
      <c r="BB122" s="3" t="n">
        <v>4843879.215140653</v>
      </c>
      <c r="BC122" s="3" t="n">
        <v>0</v>
      </c>
      <c r="BD122" s="3" t="n">
        <v>0</v>
      </c>
      <c r="BE122" s="3" t="n">
        <v>101.38006429918</v>
      </c>
      <c r="BF122" s="3" t="n">
        <v>55.47805224114853</v>
      </c>
      <c r="BG122" s="3" t="n">
        <v>103.0078934644257</v>
      </c>
      <c r="BH122" s="3" t="n">
        <v>105.5264183730012</v>
      </c>
      <c r="BI122" s="3" t="n">
        <v>101.7344888370354</v>
      </c>
      <c r="BJ122" s="3" t="n">
        <v>101.502715959904</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0.4109750805811432</v>
      </c>
      <c r="I123" s="3" t="n">
        <v>0</v>
      </c>
      <c r="J123" s="3" t="n">
        <v>2.621740785063296</v>
      </c>
      <c r="K123" s="3" t="n">
        <v>1.243191449045226</v>
      </c>
      <c r="L123" s="3" t="n">
        <v>0</v>
      </c>
      <c r="M123" s="3" t="n">
        <v>1.794497163215595</v>
      </c>
      <c r="N123" s="3" t="n">
        <v>0</v>
      </c>
      <c r="O123" s="3" t="n">
        <v>0</v>
      </c>
      <c r="P123" s="3" t="n">
        <v>0</v>
      </c>
      <c r="Q123" s="3" t="n">
        <v>2.313138763473529</v>
      </c>
      <c r="R123" s="3" t="n">
        <v>38.06554659193346</v>
      </c>
      <c r="S123" s="3" t="n">
        <v>0</v>
      </c>
      <c r="T123" s="3" t="n">
        <v>0</v>
      </c>
      <c r="U123" s="3" t="n">
        <v>1.342794948595964</v>
      </c>
      <c r="V123" s="3" t="n">
        <v>2.244297822461609</v>
      </c>
      <c r="W123" s="3" t="n">
        <v>0</v>
      </c>
      <c r="X123" s="3" t="n">
        <v>0</v>
      </c>
      <c r="Y123" s="3" t="n">
        <v>0</v>
      </c>
      <c r="Z123" s="3" t="n">
        <v>0</v>
      </c>
      <c r="AA123" s="3" t="n">
        <v>0</v>
      </c>
      <c r="AB123" s="3" t="n">
        <v>0.2013111387726182</v>
      </c>
      <c r="AC123" s="3" t="n">
        <v>1.518962661218489</v>
      </c>
      <c r="AD123" s="3" t="n">
        <v>2.167533550393142</v>
      </c>
      <c r="AE123" s="3" t="n">
        <v>0</v>
      </c>
      <c r="AF123" s="3" t="n">
        <v>1.581492172596558</v>
      </c>
      <c r="AG123" s="3" t="n">
        <v>3277.948837487385</v>
      </c>
      <c r="AH123" s="3" t="n">
        <v>7474.487974950569</v>
      </c>
      <c r="AI123" s="3" t="n">
        <v>6758.666403515813</v>
      </c>
      <c r="AJ123" s="3" t="n">
        <v>8463.062440881604</v>
      </c>
      <c r="AK123" s="3" t="n">
        <v>8100.319413383072</v>
      </c>
      <c r="AL123" s="3" t="n">
        <v>9539.081102345184</v>
      </c>
      <c r="AM123" s="3" t="n">
        <v>9487.265268301157</v>
      </c>
      <c r="AN123" s="3" t="n">
        <v>10029.39202094795</v>
      </c>
      <c r="AO123" s="3" t="n">
        <v>10268.11468037957</v>
      </c>
      <c r="AP123" s="3" t="n">
        <v>12760.02550003197</v>
      </c>
      <c r="AQ123" s="3" t="n">
        <v>11940.19052016388</v>
      </c>
      <c r="AR123" s="3" t="n">
        <v>14684.24810487079</v>
      </c>
      <c r="AS123" s="3" t="n">
        <v>14144.67436325882</v>
      </c>
      <c r="AT123" s="3" t="n">
        <v>16253.75803460862</v>
      </c>
      <c r="AU123" s="3" t="n">
        <v>14721.06204316728</v>
      </c>
      <c r="AV123" s="3" t="n">
        <v>18510.38358509354</v>
      </c>
      <c r="AW123" s="3" t="n">
        <v>17881.59775814134</v>
      </c>
      <c r="AX123" s="3" t="n">
        <v>22521.47440537804</v>
      </c>
      <c r="AY123" s="3" t="n">
        <v>22439.54178590102</v>
      </c>
      <c r="AZ123" s="3" t="n">
        <v>64459.74923487646</v>
      </c>
      <c r="BA123" s="3" t="n">
        <v>24499.62558688422</v>
      </c>
      <c r="BB123" s="3" t="n">
        <v>4851293.945201941</v>
      </c>
      <c r="BC123" s="3" t="n">
        <v>0</v>
      </c>
      <c r="BD123" s="3" t="n">
        <v>0</v>
      </c>
      <c r="BE123" s="3" t="n">
        <v>106.5715167293449</v>
      </c>
      <c r="BF123" s="3" t="n">
        <v>53.0226365819051</v>
      </c>
      <c r="BG123" s="3" t="n">
        <v>108.9044503416831</v>
      </c>
      <c r="BH123" s="3" t="n">
        <v>107.3730515730933</v>
      </c>
      <c r="BI123" s="3" t="n">
        <v>105.9241952748359</v>
      </c>
      <c r="BJ123" s="3" t="n">
        <v>94.70654033875542</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0.5450913368411092</v>
      </c>
      <c r="I124" s="3" t="n">
        <v>0</v>
      </c>
      <c r="J124" s="3" t="n">
        <v>2.706603217404329</v>
      </c>
      <c r="K124" s="3" t="n">
        <v>2.458580748917545</v>
      </c>
      <c r="L124" s="3" t="n">
        <v>0</v>
      </c>
      <c r="M124" s="3" t="n">
        <v>1.689381659013224</v>
      </c>
      <c r="N124" s="3" t="n">
        <v>0</v>
      </c>
      <c r="O124" s="3" t="n">
        <v>0</v>
      </c>
      <c r="P124" s="3" t="n">
        <v>0</v>
      </c>
      <c r="Q124" s="3" t="n">
        <v>2.029103480791504</v>
      </c>
      <c r="R124" s="3" t="n">
        <v>47.17314994627534</v>
      </c>
      <c r="S124" s="3" t="n">
        <v>0</v>
      </c>
      <c r="T124" s="3" t="n">
        <v>0</v>
      </c>
      <c r="U124" s="3" t="n">
        <v>0.7592042305749597</v>
      </c>
      <c r="V124" s="3" t="n">
        <v>2.063447716490492</v>
      </c>
      <c r="W124" s="3" t="n">
        <v>0</v>
      </c>
      <c r="X124" s="3" t="n">
        <v>0</v>
      </c>
      <c r="Y124" s="3" t="n">
        <v>0</v>
      </c>
      <c r="Z124" s="3" t="n">
        <v>0</v>
      </c>
      <c r="AA124" s="3" t="n">
        <v>0</v>
      </c>
      <c r="AB124" s="3" t="n">
        <v>0.4848460857912745</v>
      </c>
      <c r="AC124" s="3" t="n">
        <v>1.430406216146682</v>
      </c>
      <c r="AD124" s="3" t="n">
        <v>4.461271813088777</v>
      </c>
      <c r="AE124" s="3" t="n">
        <v>0</v>
      </c>
      <c r="AF124" s="3" t="n">
        <v>2.632739395034061</v>
      </c>
      <c r="AG124" s="3" t="n">
        <v>3061.080675901052</v>
      </c>
      <c r="AH124" s="3" t="n">
        <v>7362.088819317411</v>
      </c>
      <c r="AI124" s="3" t="n">
        <v>7105.794153345981</v>
      </c>
      <c r="AJ124" s="3" t="n">
        <v>8597.843196932608</v>
      </c>
      <c r="AK124" s="3" t="n">
        <v>8883.087315324183</v>
      </c>
      <c r="AL124" s="3" t="n">
        <v>9517.488673927046</v>
      </c>
      <c r="AM124" s="3" t="n">
        <v>10304.89058663787</v>
      </c>
      <c r="AN124" s="3" t="n">
        <v>11182.92222692889</v>
      </c>
      <c r="AO124" s="3" t="n">
        <v>10180.75015397179</v>
      </c>
      <c r="AP124" s="3" t="n">
        <v>11783.56299020182</v>
      </c>
      <c r="AQ124" s="3" t="n">
        <v>12746.56414936202</v>
      </c>
      <c r="AR124" s="3" t="n">
        <v>14248.6330036554</v>
      </c>
      <c r="AS124" s="3" t="n">
        <v>13117.81092240709</v>
      </c>
      <c r="AT124" s="3" t="n">
        <v>16092.93584034413</v>
      </c>
      <c r="AU124" s="3" t="n">
        <v>14649.87916907313</v>
      </c>
      <c r="AV124" s="3" t="n">
        <v>18495.59038682541</v>
      </c>
      <c r="AW124" s="3" t="n">
        <v>17388.13899364657</v>
      </c>
      <c r="AX124" s="3" t="n">
        <v>21631.27866509606</v>
      </c>
      <c r="AY124" s="3" t="n">
        <v>22798.61198157114</v>
      </c>
      <c r="AZ124" s="3" t="n">
        <v>68824.65210855207</v>
      </c>
      <c r="BA124" s="3" t="n">
        <v>9568.716157706727</v>
      </c>
      <c r="BB124" s="3" t="n">
        <v>51142807.75689438</v>
      </c>
      <c r="BC124" s="3" t="n">
        <v>0</v>
      </c>
      <c r="BD124" s="3" t="n">
        <v>0</v>
      </c>
      <c r="BE124" s="3" t="n">
        <v>102.1481712404067</v>
      </c>
      <c r="BF124" s="3" t="n">
        <v>58.61090346179337</v>
      </c>
      <c r="BG124" s="3" t="n">
        <v>87.01806388386203</v>
      </c>
      <c r="BH124" s="3" t="n">
        <v>99.98957297784305</v>
      </c>
      <c r="BI124" s="3" t="n">
        <v>107.9683706448994</v>
      </c>
      <c r="BJ124" s="3" t="n">
        <v>92.8333587885775</v>
      </c>
      <c r="BK124" s="3" t="n">
        <v>0.06948280090779486</v>
      </c>
      <c r="BL124" s="3" t="n">
        <v>0.8499539116178682</v>
      </c>
      <c r="BM124" s="3" t="n">
        <v>12.32658343224748</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1.584239861338389</v>
      </c>
      <c r="I125" s="3" t="n">
        <v>0</v>
      </c>
      <c r="J125" s="3" t="n">
        <v>4.749000535445972</v>
      </c>
      <c r="K125" s="3" t="n">
        <v>7.237736720789006</v>
      </c>
      <c r="L125" s="3" t="n">
        <v>0</v>
      </c>
      <c r="M125" s="3" t="n">
        <v>3.528830614856044</v>
      </c>
      <c r="N125" s="3" t="n">
        <v>0</v>
      </c>
      <c r="O125" s="3" t="n">
        <v>4.631736143835418</v>
      </c>
      <c r="P125" s="3" t="n">
        <v>0</v>
      </c>
      <c r="Q125" s="3" t="n">
        <v>4.339325253145236</v>
      </c>
      <c r="R125" s="3" t="n">
        <v>63.2983055633004</v>
      </c>
      <c r="S125" s="3" t="n">
        <v>0</v>
      </c>
      <c r="T125" s="3" t="n">
        <v>0</v>
      </c>
      <c r="U125" s="3" t="n">
        <v>3.472741561644274</v>
      </c>
      <c r="V125" s="3" t="n">
        <v>10.04678493446174</v>
      </c>
      <c r="W125" s="3" t="n">
        <v>0</v>
      </c>
      <c r="X125" s="3" t="n">
        <v>3.016239535458655</v>
      </c>
      <c r="Y125" s="3" t="n">
        <v>1.281007697738585</v>
      </c>
      <c r="Z125" s="3" t="n">
        <v>0</v>
      </c>
      <c r="AA125" s="3" t="n">
        <v>0</v>
      </c>
      <c r="AB125" s="3" t="n">
        <v>3.574897248446655</v>
      </c>
      <c r="AC125" s="3" t="n">
        <v>7.033237219041357</v>
      </c>
      <c r="AD125" s="3" t="n">
        <v>10.40456237637828</v>
      </c>
      <c r="AE125" s="3" t="n">
        <v>0</v>
      </c>
      <c r="AF125" s="3" t="n">
        <v>6.564730732486395</v>
      </c>
      <c r="AG125" s="3" t="n">
        <v>3044.509801703259</v>
      </c>
      <c r="AH125" s="3" t="n">
        <v>7256.467127776522</v>
      </c>
      <c r="AI125" s="3" t="n">
        <v>6773.445182315582</v>
      </c>
      <c r="AJ125" s="3" t="n">
        <v>7842.89313967131</v>
      </c>
      <c r="AK125" s="3" t="n">
        <v>8638.59285652266</v>
      </c>
      <c r="AL125" s="3" t="n">
        <v>9483.923947026549</v>
      </c>
      <c r="AM125" s="3" t="n">
        <v>10189.44619335624</v>
      </c>
      <c r="AN125" s="3" t="n">
        <v>10940.73770305076</v>
      </c>
      <c r="AO125" s="3" t="n">
        <v>11668.5828168564</v>
      </c>
      <c r="AP125" s="3" t="n">
        <v>12271.74027017406</v>
      </c>
      <c r="AQ125" s="3" t="n">
        <v>12172.40364889504</v>
      </c>
      <c r="AR125" s="3" t="n">
        <v>14613.60587751977</v>
      </c>
      <c r="AS125" s="3" t="n">
        <v>13140.92565663169</v>
      </c>
      <c r="AT125" s="3" t="n">
        <v>16025.01462023455</v>
      </c>
      <c r="AU125" s="3" t="n">
        <v>15761.45500967912</v>
      </c>
      <c r="AV125" s="3" t="n">
        <v>19208.89161999473</v>
      </c>
      <c r="AW125" s="3" t="n">
        <v>17599.54780027005</v>
      </c>
      <c r="AX125" s="3" t="n">
        <v>22653.24768274272</v>
      </c>
      <c r="AY125" s="3" t="n">
        <v>23611.89360748979</v>
      </c>
      <c r="AZ125" s="3" t="n">
        <v>65578.38087598843</v>
      </c>
      <c r="BA125" s="3" t="n">
        <v>6639.159456472126</v>
      </c>
      <c r="BB125" s="3" t="n">
        <v>4906588.41375474</v>
      </c>
      <c r="BC125" s="3" t="n">
        <v>0</v>
      </c>
      <c r="BD125" s="3" t="n">
        <v>0</v>
      </c>
      <c r="BE125" s="3" t="n">
        <v>102.1322091205874</v>
      </c>
      <c r="BF125" s="3" t="n">
        <v>61.43359830340231</v>
      </c>
      <c r="BG125" s="3" t="n">
        <v>92.63105283463112</v>
      </c>
      <c r="BH125" s="3" t="n">
        <v>106.9945306770665</v>
      </c>
      <c r="BI125" s="3" t="n">
        <v>100.7203102395966</v>
      </c>
      <c r="BJ125" s="3" t="n">
        <v>100</v>
      </c>
      <c r="BK125" s="3" t="n">
        <v>0.05305840175231352</v>
      </c>
      <c r="BL125" s="3" t="n">
        <v>0.87543580692373</v>
      </c>
      <c r="BM125" s="3" t="n">
        <v>4.731480983497922</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1.779574418630698</v>
      </c>
      <c r="I126" s="3" t="n">
        <v>0</v>
      </c>
      <c r="J126" s="3" t="n">
        <v>4.62636517255716</v>
      </c>
      <c r="K126" s="3" t="n">
        <v>7.955571637650775</v>
      </c>
      <c r="L126" s="3" t="n">
        <v>0</v>
      </c>
      <c r="M126" s="3" t="n">
        <v>3.93075291722504</v>
      </c>
      <c r="N126" s="3" t="n">
        <v>0</v>
      </c>
      <c r="O126" s="3" t="n">
        <v>7.378497722692085</v>
      </c>
      <c r="P126" s="3" t="n">
        <v>0</v>
      </c>
      <c r="Q126" s="3" t="n">
        <v>4.261581064612134</v>
      </c>
      <c r="R126" s="3" t="n">
        <v>64.36606383673058</v>
      </c>
      <c r="S126" s="3" t="n">
        <v>0</v>
      </c>
      <c r="T126" s="3" t="n">
        <v>0</v>
      </c>
      <c r="U126" s="3" t="n">
        <v>3.698433957617021</v>
      </c>
      <c r="V126" s="3" t="n">
        <v>8.400679672290826</v>
      </c>
      <c r="W126" s="3" t="n">
        <v>0</v>
      </c>
      <c r="X126" s="3" t="n">
        <v>2.52258669756156</v>
      </c>
      <c r="Y126" s="3" t="n">
        <v>1.233541326881185</v>
      </c>
      <c r="Z126" s="3" t="n">
        <v>0</v>
      </c>
      <c r="AA126" s="3" t="n">
        <v>0</v>
      </c>
      <c r="AB126" s="3" t="n">
        <v>2.997153643926099</v>
      </c>
      <c r="AC126" s="3" t="n">
        <v>6.900444201738687</v>
      </c>
      <c r="AD126" s="3" t="n">
        <v>9.44701788775969</v>
      </c>
      <c r="AE126" s="3" t="n">
        <v>0</v>
      </c>
      <c r="AF126" s="3" t="n">
        <v>6.638157476657285</v>
      </c>
      <c r="AG126" s="3" t="n">
        <v>3158.263411839642</v>
      </c>
      <c r="AH126" s="3" t="n">
        <v>6811.824980328045</v>
      </c>
      <c r="AI126" s="3" t="n">
        <v>6784.263560781828</v>
      </c>
      <c r="AJ126" s="3" t="n">
        <v>8678.700156599638</v>
      </c>
      <c r="AK126" s="3" t="n">
        <v>8943.519995118369</v>
      </c>
      <c r="AL126" s="3" t="n">
        <v>9502.014208230956</v>
      </c>
      <c r="AM126" s="3" t="n">
        <v>9054.695344478288</v>
      </c>
      <c r="AN126" s="3" t="n">
        <v>10507.3290095477</v>
      </c>
      <c r="AO126" s="3" t="n">
        <v>10761.10611536974</v>
      </c>
      <c r="AP126" s="3" t="n">
        <v>12404.07383828829</v>
      </c>
      <c r="AQ126" s="3" t="n">
        <v>12436.07157603932</v>
      </c>
      <c r="AR126" s="3" t="n">
        <v>12660.08426906292</v>
      </c>
      <c r="AS126" s="3" t="n">
        <v>13984.63235346978</v>
      </c>
      <c r="AT126" s="3" t="n">
        <v>15451.88195147561</v>
      </c>
      <c r="AU126" s="3" t="n">
        <v>16402.50245918585</v>
      </c>
      <c r="AV126" s="3" t="n">
        <v>17528.91003812394</v>
      </c>
      <c r="AW126" s="3" t="n">
        <v>19157.37181620427</v>
      </c>
      <c r="AX126" s="3" t="n">
        <v>24086.07798812041</v>
      </c>
      <c r="AY126" s="3" t="n">
        <v>21564.98897908865</v>
      </c>
      <c r="AZ126" s="3" t="n">
        <v>68915.83562317103</v>
      </c>
      <c r="BA126" s="3" t="n">
        <v>8575.054576793238</v>
      </c>
      <c r="BB126" s="3" t="n">
        <v>4465420.318767379</v>
      </c>
      <c r="BC126" s="3" t="n">
        <v>0</v>
      </c>
      <c r="BD126" s="3" t="n">
        <v>0</v>
      </c>
      <c r="BE126" s="3" t="n">
        <v>99.92470021213684</v>
      </c>
      <c r="BF126" s="3" t="n">
        <v>69.85389985784803</v>
      </c>
      <c r="BG126" s="3" t="n">
        <v>98.46100744512941</v>
      </c>
      <c r="BH126" s="3" t="n">
        <v>115.7026710363315</v>
      </c>
      <c r="BI126" s="3" t="n">
        <v>101.4118974587241</v>
      </c>
      <c r="BJ126" s="3" t="n">
        <v>103.0911939424597</v>
      </c>
      <c r="BK126" s="3" t="n">
        <v>0.00980619185302781</v>
      </c>
      <c r="BL126" s="3" t="n">
        <v>0.01826858319465116</v>
      </c>
      <c r="BM126" s="3" t="n">
        <v>4.418606406281159</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1.969597667296175</v>
      </c>
      <c r="I127" s="3" t="n">
        <v>0</v>
      </c>
      <c r="J127" s="3" t="n">
        <v>4.492528919090041</v>
      </c>
      <c r="K127" s="3" t="n">
        <v>7.833462098288147</v>
      </c>
      <c r="L127" s="3" t="n">
        <v>0</v>
      </c>
      <c r="M127" s="3" t="n">
        <v>4.084157721325412</v>
      </c>
      <c r="N127" s="3" t="n">
        <v>0</v>
      </c>
      <c r="O127" s="3" t="n">
        <v>7.541857182451182</v>
      </c>
      <c r="P127" s="3" t="n">
        <v>0</v>
      </c>
      <c r="Q127" s="3" t="n">
        <v>4.135737968223649</v>
      </c>
      <c r="R127" s="3" t="n">
        <v>64.77864062046019</v>
      </c>
      <c r="S127" s="3" t="n">
        <v>0</v>
      </c>
      <c r="T127" s="3" t="n">
        <v>0</v>
      </c>
      <c r="U127" s="3" t="n">
        <v>4.432976631248104</v>
      </c>
      <c r="V127" s="3" t="n">
        <v>7.969232812013777</v>
      </c>
      <c r="W127" s="3" t="n">
        <v>0</v>
      </c>
      <c r="X127" s="3" t="n">
        <v>2.318290229709647</v>
      </c>
      <c r="Y127" s="3" t="n">
        <v>1.074727683434314</v>
      </c>
      <c r="Z127" s="3" t="n">
        <v>0</v>
      </c>
      <c r="AA127" s="3" t="n">
        <v>0</v>
      </c>
      <c r="AB127" s="3" t="n">
        <v>3.161227891020149</v>
      </c>
      <c r="AC127" s="3" t="n">
        <v>6.914477802122193</v>
      </c>
      <c r="AD127" s="3" t="n">
        <v>9.159274132954653</v>
      </c>
      <c r="AE127" s="3" t="n">
        <v>0</v>
      </c>
      <c r="AF127" s="3" t="n">
        <v>6.313891184117702</v>
      </c>
      <c r="AG127" s="3" t="n">
        <v>3006.615695805381</v>
      </c>
      <c r="AH127" s="3" t="n">
        <v>6631.967891952027</v>
      </c>
      <c r="AI127" s="3" t="n">
        <v>7581.020025107643</v>
      </c>
      <c r="AJ127" s="3" t="n">
        <v>8593.180691098802</v>
      </c>
      <c r="AK127" s="3" t="n">
        <v>9111.640011696967</v>
      </c>
      <c r="AL127" s="3" t="n">
        <v>9880.923256760594</v>
      </c>
      <c r="AM127" s="3" t="n">
        <v>9851.718895647795</v>
      </c>
      <c r="AN127" s="3" t="n">
        <v>10795.51497722056</v>
      </c>
      <c r="AO127" s="3" t="n">
        <v>11349.20356842302</v>
      </c>
      <c r="AP127" s="3" t="n">
        <v>12259.09132950381</v>
      </c>
      <c r="AQ127" s="3" t="n">
        <v>11304.89315510613</v>
      </c>
      <c r="AR127" s="3" t="n">
        <v>12718.8981818959</v>
      </c>
      <c r="AS127" s="3" t="n">
        <v>13097.74438913934</v>
      </c>
      <c r="AT127" s="3" t="n">
        <v>14796.02132436135</v>
      </c>
      <c r="AU127" s="3" t="n">
        <v>15888.19519346378</v>
      </c>
      <c r="AV127" s="3" t="n">
        <v>17534.17059934893</v>
      </c>
      <c r="AW127" s="3" t="n">
        <v>18364.45465383301</v>
      </c>
      <c r="AX127" s="3" t="n">
        <v>22548.0000427126</v>
      </c>
      <c r="AY127" s="3" t="n">
        <v>23012.69733767707</v>
      </c>
      <c r="AZ127" s="3" t="n">
        <v>69278.45663200587</v>
      </c>
      <c r="BA127" s="3" t="n">
        <v>10153.52982664678</v>
      </c>
      <c r="BB127" s="3" t="n">
        <v>4830979.153226181</v>
      </c>
      <c r="BC127" s="3" t="n">
        <v>0</v>
      </c>
      <c r="BD127" s="3" t="n">
        <v>0</v>
      </c>
      <c r="BE127" s="3" t="n">
        <v>100.5931785277601</v>
      </c>
      <c r="BF127" s="3" t="n">
        <v>71.03928392085206</v>
      </c>
      <c r="BG127" s="3" t="n">
        <v>92.57069927309821</v>
      </c>
      <c r="BH127" s="3" t="n">
        <v>112.4961248835747</v>
      </c>
      <c r="BI127" s="3" t="n">
        <v>105.9658180376026</v>
      </c>
      <c r="BJ127" s="3" t="n">
        <v>97.47651452779932</v>
      </c>
      <c r="BK127" s="3" t="n">
        <v>0</v>
      </c>
      <c r="BL127" s="3" t="n">
        <v>0</v>
      </c>
      <c r="BM127" s="3" t="n">
        <v>2.58590733992521</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1.765673305445714</v>
      </c>
      <c r="I128" s="3" t="n">
        <v>0</v>
      </c>
      <c r="J128" s="3" t="n">
        <v>4.732120633688965</v>
      </c>
      <c r="K128" s="3" t="n">
        <v>7.760977651083446</v>
      </c>
      <c r="L128" s="3" t="n">
        <v>0</v>
      </c>
      <c r="M128" s="3" t="n">
        <v>4.146821618206571</v>
      </c>
      <c r="N128" s="3" t="n">
        <v>0</v>
      </c>
      <c r="O128" s="3" t="n">
        <v>7.328677315869112</v>
      </c>
      <c r="P128" s="3" t="n">
        <v>0</v>
      </c>
      <c r="Q128" s="3" t="n">
        <v>4.001084244935788</v>
      </c>
      <c r="R128" s="3" t="n">
        <v>59.4411613620087</v>
      </c>
      <c r="S128" s="3" t="n">
        <v>0</v>
      </c>
      <c r="T128" s="3" t="n">
        <v>0</v>
      </c>
      <c r="U128" s="3" t="n">
        <v>3.95235258114672</v>
      </c>
      <c r="V128" s="3" t="n">
        <v>6.972494646342918</v>
      </c>
      <c r="W128" s="3" t="n">
        <v>0</v>
      </c>
      <c r="X128" s="3" t="n">
        <v>2.12366137597422</v>
      </c>
      <c r="Y128" s="3" t="n">
        <v>1.106130639573334</v>
      </c>
      <c r="Z128" s="3" t="n">
        <v>0</v>
      </c>
      <c r="AA128" s="3" t="n">
        <v>0</v>
      </c>
      <c r="AB128" s="3" t="n">
        <v>3.346372789135978</v>
      </c>
      <c r="AC128" s="3" t="n">
        <v>8.310950097573983</v>
      </c>
      <c r="AD128" s="3" t="n">
        <v>9.647105098471831</v>
      </c>
      <c r="AE128" s="3" t="n">
        <v>0</v>
      </c>
      <c r="AF128" s="3" t="n">
        <v>7.469054952534191</v>
      </c>
      <c r="AG128" s="3" t="n">
        <v>3098.104002394471</v>
      </c>
      <c r="AH128" s="3" t="n">
        <v>7032.592819163147</v>
      </c>
      <c r="AI128" s="3" t="n">
        <v>7291.276194541628</v>
      </c>
      <c r="AJ128" s="3" t="n">
        <v>9044.490243259479</v>
      </c>
      <c r="AK128" s="3" t="n">
        <v>7950.246591964609</v>
      </c>
      <c r="AL128" s="3" t="n">
        <v>9147.448804771955</v>
      </c>
      <c r="AM128" s="3" t="n">
        <v>9999.011343379751</v>
      </c>
      <c r="AN128" s="3" t="n">
        <v>10189.64259963662</v>
      </c>
      <c r="AO128" s="3" t="n">
        <v>10968.33601958249</v>
      </c>
      <c r="AP128" s="3" t="n">
        <v>12231.7623979207</v>
      </c>
      <c r="AQ128" s="3" t="n">
        <v>11707.76077946908</v>
      </c>
      <c r="AR128" s="3" t="n">
        <v>14267.07830655681</v>
      </c>
      <c r="AS128" s="3" t="n">
        <v>14618.68858774215</v>
      </c>
      <c r="AT128" s="3" t="n">
        <v>14773.61882573627</v>
      </c>
      <c r="AU128" s="3" t="n">
        <v>16108.80915306236</v>
      </c>
      <c r="AV128" s="3" t="n">
        <v>19521.33048141416</v>
      </c>
      <c r="AW128" s="3" t="n">
        <v>17843.08597443698</v>
      </c>
      <c r="AX128" s="3" t="n">
        <v>23056.01270949429</v>
      </c>
      <c r="AY128" s="3" t="n">
        <v>22772.0259375582</v>
      </c>
      <c r="AZ128" s="3" t="n">
        <v>66437.26951516538</v>
      </c>
      <c r="BA128" s="3" t="n">
        <v>10787.47271119129</v>
      </c>
      <c r="BB128" s="3" t="n">
        <v>4457230.730736872</v>
      </c>
      <c r="BC128" s="3" t="n">
        <v>0</v>
      </c>
      <c r="BD128" s="3" t="n">
        <v>0</v>
      </c>
      <c r="BE128" s="3" t="n">
        <v>109.3425545624931</v>
      </c>
      <c r="BF128" s="3" t="n">
        <v>74.50577625802482</v>
      </c>
      <c r="BG128" s="3" t="n">
        <v>108.1698857295229</v>
      </c>
      <c r="BH128" s="3" t="n">
        <v>99.98194600545158</v>
      </c>
      <c r="BI128" s="3" t="n">
        <v>108.4744592768626</v>
      </c>
      <c r="BJ128" s="3" t="n">
        <v>102.1749845435985</v>
      </c>
      <c r="BK128" s="3" t="n">
        <v>0</v>
      </c>
      <c r="BL128" s="3" t="n">
        <v>0</v>
      </c>
      <c r="BM128" s="3" t="n">
        <v>0.4955190311753012</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1.940023900575575</v>
      </c>
      <c r="I129" s="3" t="n">
        <v>0</v>
      </c>
      <c r="J129" s="3" t="n">
        <v>4.849584650458309</v>
      </c>
      <c r="K129" s="3" t="n">
        <v>8.435617934304153</v>
      </c>
      <c r="L129" s="3" t="n">
        <v>0</v>
      </c>
      <c r="M129" s="3" t="n">
        <v>4.801764963473806</v>
      </c>
      <c r="N129" s="3" t="n">
        <v>0</v>
      </c>
      <c r="O129" s="3" t="n">
        <v>7.715644630086841</v>
      </c>
      <c r="P129" s="3" t="n">
        <v>0</v>
      </c>
      <c r="Q129" s="3" t="n">
        <v>4.344446723555984</v>
      </c>
      <c r="R129" s="3" t="n">
        <v>59.47765855607474</v>
      </c>
      <c r="S129" s="3" t="n">
        <v>0</v>
      </c>
      <c r="T129" s="3" t="n">
        <v>0</v>
      </c>
      <c r="U129" s="3" t="n">
        <v>4.830119399185668</v>
      </c>
      <c r="V129" s="3" t="n">
        <v>7.013294135730863</v>
      </c>
      <c r="W129" s="3" t="n">
        <v>0</v>
      </c>
      <c r="X129" s="3" t="n">
        <v>2.000407535803884</v>
      </c>
      <c r="Y129" s="3" t="n">
        <v>1.131756874422579</v>
      </c>
      <c r="Z129" s="3" t="n">
        <v>0</v>
      </c>
      <c r="AA129" s="3" t="n">
        <v>0</v>
      </c>
      <c r="AB129" s="3" t="n">
        <v>3.067422384600033</v>
      </c>
      <c r="AC129" s="3" t="n">
        <v>8.425323564013041</v>
      </c>
      <c r="AD129" s="3" t="n">
        <v>10.31758479371214</v>
      </c>
      <c r="AE129" s="3" t="n">
        <v>0</v>
      </c>
      <c r="AF129" s="3" t="n">
        <v>6.636763990801986</v>
      </c>
      <c r="AG129" s="3" t="n">
        <v>2937.425168431841</v>
      </c>
      <c r="AH129" s="3" t="n">
        <v>7588.980606038431</v>
      </c>
      <c r="AI129" s="3" t="n">
        <v>7144.891821199279</v>
      </c>
      <c r="AJ129" s="3" t="n">
        <v>8184.961358100393</v>
      </c>
      <c r="AK129" s="3" t="n">
        <v>8286.099109018851</v>
      </c>
      <c r="AL129" s="3" t="n">
        <v>9760.046519246007</v>
      </c>
      <c r="AM129" s="3" t="n">
        <v>9554.276417605566</v>
      </c>
      <c r="AN129" s="3" t="n">
        <v>11127.48646145973</v>
      </c>
      <c r="AO129" s="3" t="n">
        <v>10177.97412243691</v>
      </c>
      <c r="AP129" s="3" t="n">
        <v>13059.25779846937</v>
      </c>
      <c r="AQ129" s="3" t="n">
        <v>12292.3232675783</v>
      </c>
      <c r="AR129" s="3" t="n">
        <v>14067.50775207675</v>
      </c>
      <c r="AS129" s="3" t="n">
        <v>13957.94923705594</v>
      </c>
      <c r="AT129" s="3" t="n">
        <v>14864.70107394791</v>
      </c>
      <c r="AU129" s="3" t="n">
        <v>15105.17059130751</v>
      </c>
      <c r="AV129" s="3" t="n">
        <v>17474.58167716092</v>
      </c>
      <c r="AW129" s="3" t="n">
        <v>18117.40822285125</v>
      </c>
      <c r="AX129" s="3" t="n">
        <v>23365.04348471791</v>
      </c>
      <c r="AY129" s="3" t="n">
        <v>23745.08032688867</v>
      </c>
      <c r="AZ129" s="3" t="n">
        <v>68197.11324717985</v>
      </c>
      <c r="BA129" s="3" t="n">
        <v>12957.93061623894</v>
      </c>
      <c r="BB129" s="3" t="n">
        <v>5055519.4039403</v>
      </c>
      <c r="BC129" s="3" t="n">
        <v>0</v>
      </c>
      <c r="BD129" s="3" t="n">
        <v>0</v>
      </c>
      <c r="BE129" s="3" t="n">
        <v>114.4531458749393</v>
      </c>
      <c r="BF129" s="3" t="n">
        <v>79.38630716421851</v>
      </c>
      <c r="BG129" s="3" t="n">
        <v>98.22783882990554</v>
      </c>
      <c r="BH129" s="3" t="n">
        <v>115.7997463746071</v>
      </c>
      <c r="BI129" s="3" t="n">
        <v>96.85932628073425</v>
      </c>
      <c r="BJ129" s="3" t="n">
        <v>107.4366208225707</v>
      </c>
      <c r="BK129" s="3" t="n">
        <v>0</v>
      </c>
      <c r="BL129" s="3" t="n">
        <v>0</v>
      </c>
      <c r="BM129" s="3" t="n">
        <v>0.1497126590675845</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2.040105650561902</v>
      </c>
      <c r="I130" s="3" t="n">
        <v>0</v>
      </c>
      <c r="J130" s="3" t="n">
        <v>4.641148607287318</v>
      </c>
      <c r="K130" s="3" t="n">
        <v>6.707170322283462</v>
      </c>
      <c r="L130" s="3" t="n">
        <v>0</v>
      </c>
      <c r="M130" s="3" t="n">
        <v>4.787133653833044</v>
      </c>
      <c r="N130" s="3" t="n">
        <v>0</v>
      </c>
      <c r="O130" s="3" t="n">
        <v>7.009076668338608</v>
      </c>
      <c r="P130" s="3" t="n">
        <v>0</v>
      </c>
      <c r="Q130" s="3" t="n">
        <v>4.060934994853223</v>
      </c>
      <c r="R130" s="3" t="n">
        <v>59.39865421624279</v>
      </c>
      <c r="S130" s="3" t="n">
        <v>0</v>
      </c>
      <c r="T130" s="3" t="n">
        <v>0</v>
      </c>
      <c r="U130" s="3" t="n">
        <v>4.531139471646313</v>
      </c>
      <c r="V130" s="3" t="n">
        <v>6.685543580880938</v>
      </c>
      <c r="W130" s="3" t="n">
        <v>0</v>
      </c>
      <c r="X130" s="3" t="n">
        <v>1.594126458075206</v>
      </c>
      <c r="Y130" s="3" t="n">
        <v>1.107837468116922</v>
      </c>
      <c r="Z130" s="3" t="n">
        <v>0</v>
      </c>
      <c r="AA130" s="3" t="n">
        <v>0</v>
      </c>
      <c r="AB130" s="3" t="n">
        <v>2.917178380687186</v>
      </c>
      <c r="AC130" s="3" t="n">
        <v>9.788741945868537</v>
      </c>
      <c r="AD130" s="3" t="n">
        <v>9.151183816005547</v>
      </c>
      <c r="AE130" s="3" t="n">
        <v>0</v>
      </c>
      <c r="AF130" s="3" t="n">
        <v>7.246656723278962</v>
      </c>
      <c r="AG130" s="3" t="n">
        <v>2934.584721379156</v>
      </c>
      <c r="AH130" s="3" t="n">
        <v>7239.489344413484</v>
      </c>
      <c r="AI130" s="3" t="n">
        <v>7457.937807215821</v>
      </c>
      <c r="AJ130" s="3" t="n">
        <v>8628.695256784325</v>
      </c>
      <c r="AK130" s="3" t="n">
        <v>7902.750525785075</v>
      </c>
      <c r="AL130" s="3" t="n">
        <v>10220.51427247376</v>
      </c>
      <c r="AM130" s="3" t="n">
        <v>10142.66358954972</v>
      </c>
      <c r="AN130" s="3" t="n">
        <v>10099.63986598831</v>
      </c>
      <c r="AO130" s="3" t="n">
        <v>10761.29239431537</v>
      </c>
      <c r="AP130" s="3" t="n">
        <v>11461.91847233745</v>
      </c>
      <c r="AQ130" s="3" t="n">
        <v>12314.98504238026</v>
      </c>
      <c r="AR130" s="3" t="n">
        <v>14238.19329795271</v>
      </c>
      <c r="AS130" s="3" t="n">
        <v>13320.14524545082</v>
      </c>
      <c r="AT130" s="3" t="n">
        <v>15450.10241659397</v>
      </c>
      <c r="AU130" s="3" t="n">
        <v>16411.7255122522</v>
      </c>
      <c r="AV130" s="3" t="n">
        <v>16932.52587500376</v>
      </c>
      <c r="AW130" s="3" t="n">
        <v>18560.59003867926</v>
      </c>
      <c r="AX130" s="3" t="n">
        <v>23522.41375315176</v>
      </c>
      <c r="AY130" s="3" t="n">
        <v>24357.57015355239</v>
      </c>
      <c r="AZ130" s="3" t="n">
        <v>60877.70202694021</v>
      </c>
      <c r="BA130" s="3" t="n">
        <v>13848.39421559488</v>
      </c>
      <c r="BB130" s="3" t="n">
        <v>5109114.543481561</v>
      </c>
      <c r="BC130" s="3" t="n">
        <v>0</v>
      </c>
      <c r="BD130" s="3" t="n">
        <v>0</v>
      </c>
      <c r="BE130" s="3" t="n">
        <v>114.3163360937909</v>
      </c>
      <c r="BF130" s="3" t="n">
        <v>81.54074349005775</v>
      </c>
      <c r="BG130" s="3" t="n">
        <v>103.1569945558898</v>
      </c>
      <c r="BH130" s="3" t="n">
        <v>111.3378448215212</v>
      </c>
      <c r="BI130" s="3" t="n">
        <v>105.239465033982</v>
      </c>
      <c r="BJ130" s="3" t="n">
        <v>101.9190286418983</v>
      </c>
      <c r="BK130" s="3" t="n">
        <v>0</v>
      </c>
      <c r="BL130" s="3" t="n">
        <v>0</v>
      </c>
      <c r="BM130" s="3" t="n">
        <v>0.0231479331150288</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1.779325100818208</v>
      </c>
      <c r="I131" s="3" t="n">
        <v>0</v>
      </c>
      <c r="J131" s="3" t="n">
        <v>4.623703822664824</v>
      </c>
      <c r="K131" s="3" t="n">
        <v>7.039483876240557</v>
      </c>
      <c r="L131" s="3" t="n">
        <v>0</v>
      </c>
      <c r="M131" s="3" t="n">
        <v>4.966919378719608</v>
      </c>
      <c r="N131" s="3" t="n">
        <v>0</v>
      </c>
      <c r="O131" s="3" t="n">
        <v>6.75718056865666</v>
      </c>
      <c r="P131" s="3" t="n">
        <v>0</v>
      </c>
      <c r="Q131" s="3" t="n">
        <v>4.251352689920855</v>
      </c>
      <c r="R131" s="3" t="n">
        <v>62.33164670646229</v>
      </c>
      <c r="S131" s="3" t="n">
        <v>0</v>
      </c>
      <c r="T131" s="3" t="n">
        <v>0</v>
      </c>
      <c r="U131" s="3" t="n">
        <v>5.404765444328885</v>
      </c>
      <c r="V131" s="3" t="n">
        <v>6.235292532983832</v>
      </c>
      <c r="W131" s="3" t="n">
        <v>0</v>
      </c>
      <c r="X131" s="3" t="n">
        <v>1.547754384255441</v>
      </c>
      <c r="Y131" s="3" t="n">
        <v>1.135533539019147</v>
      </c>
      <c r="Z131" s="3" t="n">
        <v>0</v>
      </c>
      <c r="AA131" s="3" t="n">
        <v>0</v>
      </c>
      <c r="AB131" s="3" t="n">
        <v>2.360146166942007</v>
      </c>
      <c r="AC131" s="3" t="n">
        <v>11.41394435360626</v>
      </c>
      <c r="AD131" s="3" t="n">
        <v>10.54352365004429</v>
      </c>
      <c r="AE131" s="3" t="n">
        <v>0</v>
      </c>
      <c r="AF131" s="3" t="n">
        <v>7.325894101549562</v>
      </c>
      <c r="AG131" s="3" t="n">
        <v>3304.897715768953</v>
      </c>
      <c r="AH131" s="3" t="n">
        <v>6883.597413104429</v>
      </c>
      <c r="AI131" s="3" t="n">
        <v>7082.735474109969</v>
      </c>
      <c r="AJ131" s="3" t="n">
        <v>8622.47703495729</v>
      </c>
      <c r="AK131" s="3" t="n">
        <v>8598.632362226192</v>
      </c>
      <c r="AL131" s="3" t="n">
        <v>9360.503567877602</v>
      </c>
      <c r="AM131" s="3" t="n">
        <v>9641.481070685631</v>
      </c>
      <c r="AN131" s="3" t="n">
        <v>10654.1821810417</v>
      </c>
      <c r="AO131" s="3" t="n">
        <v>10480.8014297719</v>
      </c>
      <c r="AP131" s="3" t="n">
        <v>12666.10490983408</v>
      </c>
      <c r="AQ131" s="3" t="n">
        <v>12030.56677401556</v>
      </c>
      <c r="AR131" s="3" t="n">
        <v>14461.04810766855</v>
      </c>
      <c r="AS131" s="3" t="n">
        <v>12963.22900217828</v>
      </c>
      <c r="AT131" s="3" t="n">
        <v>15063.6793788158</v>
      </c>
      <c r="AU131" s="3" t="n">
        <v>16663.58807475461</v>
      </c>
      <c r="AV131" s="3" t="n">
        <v>19563.45285293036</v>
      </c>
      <c r="AW131" s="3" t="n">
        <v>17895.24998681381</v>
      </c>
      <c r="AX131" s="3" t="n">
        <v>24255.25985648427</v>
      </c>
      <c r="AY131" s="3" t="n">
        <v>24708.86533054614</v>
      </c>
      <c r="AZ131" s="3" t="n">
        <v>68387.01279454527</v>
      </c>
      <c r="BA131" s="3" t="n">
        <v>15763.33056169368</v>
      </c>
      <c r="BB131" s="3" t="n">
        <v>4872506.5558301</v>
      </c>
      <c r="BC131" s="3" t="n">
        <v>0</v>
      </c>
      <c r="BD131" s="3" t="n">
        <v>0</v>
      </c>
      <c r="BE131" s="3" t="n">
        <v>111.9552131688399</v>
      </c>
      <c r="BF131" s="3" t="n">
        <v>85.84228344486579</v>
      </c>
      <c r="BG131" s="3" t="n">
        <v>100</v>
      </c>
      <c r="BH131" s="3" t="n">
        <v>109.0516600711904</v>
      </c>
      <c r="BI131" s="3" t="n">
        <v>108.4994053004074</v>
      </c>
      <c r="BJ131" s="3" t="n">
        <v>105.5815638558548</v>
      </c>
      <c r="BK131" s="3" t="n">
        <v>0</v>
      </c>
      <c r="BL131" s="3" t="n">
        <v>0</v>
      </c>
      <c r="BM131" s="3" t="n">
        <v>0.02470530360974354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1.951361633169629</v>
      </c>
      <c r="I132" s="3" t="n">
        <v>0</v>
      </c>
      <c r="J132" s="3" t="n">
        <v>4.580448076968003</v>
      </c>
      <c r="K132" s="3" t="n">
        <v>7.515266456183141</v>
      </c>
      <c r="L132" s="3" t="n">
        <v>0</v>
      </c>
      <c r="M132" s="3" t="n">
        <v>4.949333047182325</v>
      </c>
      <c r="N132" s="3" t="n">
        <v>0</v>
      </c>
      <c r="O132" s="3" t="n">
        <v>4.759604048201874</v>
      </c>
      <c r="P132" s="3" t="n">
        <v>0</v>
      </c>
      <c r="Q132" s="3" t="n">
        <v>4.355448721679749</v>
      </c>
      <c r="R132" s="3" t="n">
        <v>62.94871817486268</v>
      </c>
      <c r="S132" s="3" t="n">
        <v>0</v>
      </c>
      <c r="T132" s="3" t="n">
        <v>0</v>
      </c>
      <c r="U132" s="3" t="n">
        <v>5.243616638266079</v>
      </c>
      <c r="V132" s="3" t="n">
        <v>6.762181843784966</v>
      </c>
      <c r="W132" s="3" t="n">
        <v>0</v>
      </c>
      <c r="X132" s="3" t="n">
        <v>1.256009235279389</v>
      </c>
      <c r="Y132" s="3" t="n">
        <v>1.207644899041202</v>
      </c>
      <c r="Z132" s="3" t="n">
        <v>0</v>
      </c>
      <c r="AA132" s="3" t="n">
        <v>0</v>
      </c>
      <c r="AB132" s="3" t="n">
        <v>2.037746571910886</v>
      </c>
      <c r="AC132" s="3" t="n">
        <v>10.06645686541076</v>
      </c>
      <c r="AD132" s="3" t="n">
        <v>10.50102705347293</v>
      </c>
      <c r="AE132" s="3" t="n">
        <v>0</v>
      </c>
      <c r="AF132" s="3" t="n">
        <v>7.355175884569391</v>
      </c>
      <c r="AG132" s="3" t="n">
        <v>3371.159007882185</v>
      </c>
      <c r="AH132" s="3" t="n">
        <v>7314.321190599918</v>
      </c>
      <c r="AI132" s="3" t="n">
        <v>6784.329788057566</v>
      </c>
      <c r="AJ132" s="3" t="n">
        <v>8298.87227452035</v>
      </c>
      <c r="AK132" s="3" t="n">
        <v>9045.819267816651</v>
      </c>
      <c r="AL132" s="3" t="n">
        <v>10007.7770085072</v>
      </c>
      <c r="AM132" s="3" t="n">
        <v>9388.802989665579</v>
      </c>
      <c r="AN132" s="3" t="n">
        <v>11624.38061281676</v>
      </c>
      <c r="AO132" s="3" t="n">
        <v>11177.43688600568</v>
      </c>
      <c r="AP132" s="3" t="n">
        <v>11762.15731698722</v>
      </c>
      <c r="AQ132" s="3" t="n">
        <v>12915.23700461214</v>
      </c>
      <c r="AR132" s="3" t="n">
        <v>13133.49222528434</v>
      </c>
      <c r="AS132" s="3" t="n">
        <v>13507.69883085036</v>
      </c>
      <c r="AT132" s="3" t="n">
        <v>16454.85728417174</v>
      </c>
      <c r="AU132" s="3" t="n">
        <v>15631.73166358382</v>
      </c>
      <c r="AV132" s="3" t="n">
        <v>17893.95311627878</v>
      </c>
      <c r="AW132" s="3" t="n">
        <v>17104.9172328839</v>
      </c>
      <c r="AX132" s="3" t="n">
        <v>21787.96864155076</v>
      </c>
      <c r="AY132" s="3" t="n">
        <v>21991.26553656027</v>
      </c>
      <c r="AZ132" s="3" t="n">
        <v>66676.53558051425</v>
      </c>
      <c r="BA132" s="3" t="n">
        <v>19561.15814702116</v>
      </c>
      <c r="BB132" s="3" t="n">
        <v>5067992.468565418</v>
      </c>
      <c r="BC132" s="3" t="n">
        <v>0</v>
      </c>
      <c r="BD132" s="3" t="n">
        <v>0</v>
      </c>
      <c r="BE132" s="3" t="n">
        <v>112.8860660186377</v>
      </c>
      <c r="BF132" s="3" t="n">
        <v>78.17576939612979</v>
      </c>
      <c r="BG132" s="3" t="n">
        <v>106.8475499750524</v>
      </c>
      <c r="BH132" s="3" t="n">
        <v>99.43945832781623</v>
      </c>
      <c r="BI132" s="3" t="n">
        <v>97.5969511246836</v>
      </c>
      <c r="BJ132" s="3" t="n">
        <v>108.5272984277698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1.85440398265669</v>
      </c>
      <c r="I133" s="3" t="n">
        <v>0</v>
      </c>
      <c r="J133" s="3" t="n">
        <v>4.669682419713809</v>
      </c>
      <c r="K133" s="3" t="n">
        <v>6.55710189634449</v>
      </c>
      <c r="L133" s="3" t="n">
        <v>0</v>
      </c>
      <c r="M133" s="3" t="n">
        <v>4.742226101112756</v>
      </c>
      <c r="N133" s="3" t="n">
        <v>0</v>
      </c>
      <c r="O133" s="3" t="n">
        <v>1.368381467060747</v>
      </c>
      <c r="P133" s="3" t="n">
        <v>0</v>
      </c>
      <c r="Q133" s="3" t="n">
        <v>4.175596860462218</v>
      </c>
      <c r="R133" s="3" t="n">
        <v>60.11886721938274</v>
      </c>
      <c r="S133" s="3" t="n">
        <v>0</v>
      </c>
      <c r="T133" s="3" t="n">
        <v>0</v>
      </c>
      <c r="U133" s="3" t="n">
        <v>5.635749355169679</v>
      </c>
      <c r="V133" s="3" t="n">
        <v>6.704105384732188</v>
      </c>
      <c r="W133" s="3" t="n">
        <v>0</v>
      </c>
      <c r="X133" s="3" t="n">
        <v>1.187764119383584</v>
      </c>
      <c r="Y133" s="3" t="n">
        <v>1.165503345131686</v>
      </c>
      <c r="Z133" s="3" t="n">
        <v>0</v>
      </c>
      <c r="AA133" s="3" t="n">
        <v>0</v>
      </c>
      <c r="AB133" s="3" t="n">
        <v>1.612929918884535</v>
      </c>
      <c r="AC133" s="3" t="n">
        <v>12.5931155661495</v>
      </c>
      <c r="AD133" s="3" t="n">
        <v>11.41270223544242</v>
      </c>
      <c r="AE133" s="3" t="n">
        <v>0</v>
      </c>
      <c r="AF133" s="3" t="n">
        <v>6.906712187683859</v>
      </c>
      <c r="AG133" s="3" t="n">
        <v>3332.420869251902</v>
      </c>
      <c r="AH133" s="3" t="n">
        <v>7049.728169568512</v>
      </c>
      <c r="AI133" s="3" t="n">
        <v>7545.592889797793</v>
      </c>
      <c r="AJ133" s="3" t="n">
        <v>8774.636445637918</v>
      </c>
      <c r="AK133" s="3" t="n">
        <v>8089.698085542824</v>
      </c>
      <c r="AL133" s="3" t="n">
        <v>9431.397575288522</v>
      </c>
      <c r="AM133" s="3" t="n">
        <v>9016.859523817458</v>
      </c>
      <c r="AN133" s="3" t="n">
        <v>10264.32373235033</v>
      </c>
      <c r="AO133" s="3" t="n">
        <v>10615.59137046653</v>
      </c>
      <c r="AP133" s="3" t="n">
        <v>11451.81555179516</v>
      </c>
      <c r="AQ133" s="3" t="n">
        <v>11384.8780214351</v>
      </c>
      <c r="AR133" s="3" t="n">
        <v>14449.65845083761</v>
      </c>
      <c r="AS133" s="3" t="n">
        <v>13076.59309127246</v>
      </c>
      <c r="AT133" s="3" t="n">
        <v>14401.9080806052</v>
      </c>
      <c r="AU133" s="3" t="n">
        <v>15501.95325486975</v>
      </c>
      <c r="AV133" s="3" t="n">
        <v>17613.29954800514</v>
      </c>
      <c r="AW133" s="3" t="n">
        <v>18469.48961371629</v>
      </c>
      <c r="AX133" s="3" t="n">
        <v>21352.65806512301</v>
      </c>
      <c r="AY133" s="3" t="n">
        <v>21793.98732156843</v>
      </c>
      <c r="AZ133" s="3" t="n">
        <v>63641.21790438169</v>
      </c>
      <c r="BA133" s="3" t="n">
        <v>20937.35201089377</v>
      </c>
      <c r="BB133" s="3" t="n">
        <v>4845394.215580224</v>
      </c>
      <c r="BC133" s="3" t="n">
        <v>0</v>
      </c>
      <c r="BD133" s="3" t="n">
        <v>0</v>
      </c>
      <c r="BE133" s="3" t="n">
        <v>108.4936986816877</v>
      </c>
      <c r="BF133" s="3" t="n">
        <v>71.7446734533588</v>
      </c>
      <c r="BG133" s="3" t="n">
        <v>103.6722303620714</v>
      </c>
      <c r="BH133" s="3" t="n">
        <v>103.4247483554482</v>
      </c>
      <c r="BI133" s="3" t="n">
        <v>95.58387804687274</v>
      </c>
      <c r="BJ133" s="3" t="n">
        <v>96.4651647948223</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1.968635806293981</v>
      </c>
      <c r="I134" s="3" t="n">
        <v>0</v>
      </c>
      <c r="J134" s="3" t="n">
        <v>4.784058383419447</v>
      </c>
      <c r="K134" s="3" t="n">
        <v>6.837577644178013</v>
      </c>
      <c r="L134" s="3" t="n">
        <v>0</v>
      </c>
      <c r="M134" s="3" t="n">
        <v>5.145875432222721</v>
      </c>
      <c r="N134" s="3" t="n">
        <v>0</v>
      </c>
      <c r="O134" s="3" t="n">
        <v>0</v>
      </c>
      <c r="P134" s="3" t="n">
        <v>0</v>
      </c>
      <c r="Q134" s="3" t="n">
        <v>4.912767971142244</v>
      </c>
      <c r="R134" s="3" t="n">
        <v>55.62254826492627</v>
      </c>
      <c r="S134" s="3" t="n">
        <v>0</v>
      </c>
      <c r="T134" s="3" t="n">
        <v>0</v>
      </c>
      <c r="U134" s="3" t="n">
        <v>6.728072173873316</v>
      </c>
      <c r="V134" s="3" t="n">
        <v>8.02576496871233</v>
      </c>
      <c r="W134" s="3" t="n">
        <v>0</v>
      </c>
      <c r="X134" s="3" t="n">
        <v>0.7935103566359527</v>
      </c>
      <c r="Y134" s="3" t="n">
        <v>1.178309243821758</v>
      </c>
      <c r="Z134" s="3" t="n">
        <v>0</v>
      </c>
      <c r="AA134" s="3" t="n">
        <v>0</v>
      </c>
      <c r="AB134" s="3" t="n">
        <v>1.036825187004047</v>
      </c>
      <c r="AC134" s="3" t="n">
        <v>15.98740513055931</v>
      </c>
      <c r="AD134" s="3" t="n">
        <v>11.73321720756119</v>
      </c>
      <c r="AE134" s="3" t="n">
        <v>0</v>
      </c>
      <c r="AF134" s="3" t="n">
        <v>5.979334192658839</v>
      </c>
      <c r="AG134" s="3" t="n">
        <v>3325.608780165795</v>
      </c>
      <c r="AH134" s="3" t="n">
        <v>6806.889405142332</v>
      </c>
      <c r="AI134" s="3" t="n">
        <v>7563.405496709353</v>
      </c>
      <c r="AJ134" s="3" t="n">
        <v>8925.762274899371</v>
      </c>
      <c r="AK134" s="3" t="n">
        <v>9085.401915362536</v>
      </c>
      <c r="AL134" s="3" t="n">
        <v>9463.370717827402</v>
      </c>
      <c r="AM134" s="3" t="n">
        <v>9137.099551177365</v>
      </c>
      <c r="AN134" s="3" t="n">
        <v>10690.47086480967</v>
      </c>
      <c r="AO134" s="3" t="n">
        <v>10733.57530741653</v>
      </c>
      <c r="AP134" s="3" t="n">
        <v>11733.78231441896</v>
      </c>
      <c r="AQ134" s="3" t="n">
        <v>12416.89299843341</v>
      </c>
      <c r="AR134" s="3" t="n">
        <v>13102.93702486171</v>
      </c>
      <c r="AS134" s="3" t="n">
        <v>13609.37901348762</v>
      </c>
      <c r="AT134" s="3" t="n">
        <v>16341.33624174113</v>
      </c>
      <c r="AU134" s="3" t="n">
        <v>15699.14070531341</v>
      </c>
      <c r="AV134" s="3" t="n">
        <v>19093.27298857493</v>
      </c>
      <c r="AW134" s="3" t="n">
        <v>18635.76919137331</v>
      </c>
      <c r="AX134" s="3" t="n">
        <v>24719.61957887155</v>
      </c>
      <c r="AY134" s="3" t="n">
        <v>24403.81032489589</v>
      </c>
      <c r="AZ134" s="3" t="n">
        <v>69344.53301083371</v>
      </c>
      <c r="BA134" s="3" t="n">
        <v>31143.89574915942</v>
      </c>
      <c r="BB134" s="3" t="n">
        <v>4540131.046426151</v>
      </c>
      <c r="BC134" s="3" t="n">
        <v>0</v>
      </c>
      <c r="BD134" s="3" t="n">
        <v>0</v>
      </c>
      <c r="BE134" s="3" t="n">
        <v>104.7915677419277</v>
      </c>
      <c r="BF134" s="3" t="n">
        <v>79.84112105587361</v>
      </c>
      <c r="BG134" s="3" t="n">
        <v>101.4402929793339</v>
      </c>
      <c r="BH134" s="3" t="n">
        <v>114.6165759043751</v>
      </c>
      <c r="BI134" s="3" t="n">
        <v>89.10320254051146</v>
      </c>
      <c r="BJ134" s="3" t="n">
        <v>101.5980434394244</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1.844513989827146</v>
      </c>
      <c r="I135" s="3" t="n">
        <v>0</v>
      </c>
      <c r="J135" s="3" t="n">
        <v>4.68607745637645</v>
      </c>
      <c r="K135" s="3" t="n">
        <v>7.711117530760135</v>
      </c>
      <c r="L135" s="3" t="n">
        <v>0</v>
      </c>
      <c r="M135" s="3" t="n">
        <v>4.734017449444194</v>
      </c>
      <c r="N135" s="3" t="n">
        <v>0</v>
      </c>
      <c r="O135" s="3" t="n">
        <v>6.28172579509125</v>
      </c>
      <c r="P135" s="3" t="n">
        <v>0</v>
      </c>
      <c r="Q135" s="3" t="n">
        <v>4.279581645341334</v>
      </c>
      <c r="R135" s="3" t="n">
        <v>64.36136095749374</v>
      </c>
      <c r="S135" s="3" t="n">
        <v>0</v>
      </c>
      <c r="T135" s="3" t="n">
        <v>0</v>
      </c>
      <c r="U135" s="3" t="n">
        <v>4.540075662010297</v>
      </c>
      <c r="V135" s="3" t="n">
        <v>6.876974540166478</v>
      </c>
      <c r="W135" s="3" t="n">
        <v>0</v>
      </c>
      <c r="X135" s="3" t="n">
        <v>2.002445492170907</v>
      </c>
      <c r="Y135" s="3" t="n">
        <v>1.120297624777616</v>
      </c>
      <c r="Z135" s="3" t="n">
        <v>0</v>
      </c>
      <c r="AA135" s="3" t="n">
        <v>0</v>
      </c>
      <c r="AB135" s="3" t="n">
        <v>2.505876687006911</v>
      </c>
      <c r="AC135" s="3" t="n">
        <v>9.724161214192325</v>
      </c>
      <c r="AD135" s="3" t="n">
        <v>9.667953395191285</v>
      </c>
      <c r="AE135" s="3" t="n">
        <v>0</v>
      </c>
      <c r="AF135" s="3" t="n">
        <v>7.166726727713425</v>
      </c>
      <c r="AG135" s="3" t="n">
        <v>3212.342671377733</v>
      </c>
      <c r="AH135" s="3" t="n">
        <v>6858.028866300284</v>
      </c>
      <c r="AI135" s="3" t="n">
        <v>7495.641904769119</v>
      </c>
      <c r="AJ135" s="3" t="n">
        <v>8217.819229306888</v>
      </c>
      <c r="AK135" s="3" t="n">
        <v>8055.570374112405</v>
      </c>
      <c r="AL135" s="3" t="n">
        <v>9348.900512050015</v>
      </c>
      <c r="AM135" s="3" t="n">
        <v>9317.774954384022</v>
      </c>
      <c r="AN135" s="3" t="n">
        <v>11277.13526650113</v>
      </c>
      <c r="AO135" s="3" t="n">
        <v>11368.54107142639</v>
      </c>
      <c r="AP135" s="3" t="n">
        <v>11767.71388820731</v>
      </c>
      <c r="AQ135" s="3" t="n">
        <v>12001.46738358671</v>
      </c>
      <c r="AR135" s="3" t="n">
        <v>13937.68221766529</v>
      </c>
      <c r="AS135" s="3" t="n">
        <v>14192.98051918628</v>
      </c>
      <c r="AT135" s="3" t="n">
        <v>14795.27368845279</v>
      </c>
      <c r="AU135" s="3" t="n">
        <v>14711.81801778787</v>
      </c>
      <c r="AV135" s="3" t="n">
        <v>19287.10090209036</v>
      </c>
      <c r="AW135" s="3" t="n">
        <v>18780.97195922659</v>
      </c>
      <c r="AX135" s="3" t="n">
        <v>22794.15415681941</v>
      </c>
      <c r="AY135" s="3" t="n">
        <v>24385.27683933775</v>
      </c>
      <c r="AZ135" s="3" t="n">
        <v>63177.23984131386</v>
      </c>
      <c r="BA135" s="3" t="n">
        <v>16357.01904244141</v>
      </c>
      <c r="BB135" s="3" t="n">
        <v>45338024.6255315</v>
      </c>
      <c r="BC135" s="3" t="n">
        <v>0</v>
      </c>
      <c r="BD135" s="3" t="n">
        <v>0</v>
      </c>
      <c r="BE135" s="3" t="n">
        <v>110.4133617860322</v>
      </c>
      <c r="BF135" s="3" t="n">
        <v>76.23268739324368</v>
      </c>
      <c r="BG135" s="3" t="n">
        <v>110.6529287634092</v>
      </c>
      <c r="BH135" s="3" t="n">
        <v>105.9905530301083</v>
      </c>
      <c r="BI135" s="3" t="n">
        <v>98.15985094683357</v>
      </c>
      <c r="BJ135" s="3" t="n">
        <v>97.21370117794848</v>
      </c>
      <c r="BK135" s="3" t="n">
        <v>0.0629021161247685</v>
      </c>
      <c r="BL135" s="3" t="n">
        <v>0.8957104646503673</v>
      </c>
      <c r="BM135" s="3" t="n">
        <v>12.75335643596894</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2026-10-30T07:49:14Z</dcterms:created>
  <dcterms:modified xmlns:dcterms="http://purl.org/dc/terms/" xmlns:xsi="http://www.w3.org/2001/XMLSchema-instance" xsi:type="dcterms:W3CDTF">2026-10-30T08:04:00Z</dcterms:modified>
</cp:coreProperties>
</file>