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christian/work/git/cportugalz/pucp_gpu/docs/probabilities/"/>
    </mc:Choice>
  </mc:AlternateContent>
  <xr:revisionPtr revIDLastSave="0" documentId="13_ncr:1_{B37F8832-A066-6E4E-9DD0-58A72CEC766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os" sheetId="1" r:id="rId1"/>
    <sheet name="Lagoritm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" i="1" l="1"/>
  <c r="P21" i="1"/>
  <c r="M21" i="1" s="1"/>
  <c r="Q21" i="1"/>
  <c r="R21" i="1"/>
  <c r="S21" i="1"/>
  <c r="T21" i="1"/>
  <c r="U21" i="1"/>
  <c r="V21" i="1"/>
  <c r="W21" i="1"/>
  <c r="O20" i="1"/>
  <c r="P20" i="1"/>
  <c r="Q20" i="1"/>
  <c r="R20" i="1"/>
  <c r="S20" i="1"/>
  <c r="T20" i="1"/>
  <c r="U20" i="1"/>
  <c r="V20" i="1"/>
  <c r="W20" i="1"/>
  <c r="N21" i="1"/>
  <c r="N20" i="1"/>
  <c r="O19" i="1"/>
  <c r="P19" i="1"/>
  <c r="Q19" i="1"/>
  <c r="R19" i="1"/>
  <c r="S19" i="1"/>
  <c r="T19" i="1"/>
  <c r="U19" i="1"/>
  <c r="V19" i="1"/>
  <c r="W19" i="1"/>
  <c r="M19" i="1"/>
  <c r="N19" i="1"/>
  <c r="M18" i="1"/>
  <c r="O18" i="1"/>
  <c r="P18" i="1"/>
  <c r="Q18" i="1"/>
  <c r="R18" i="1"/>
  <c r="S18" i="1"/>
  <c r="T18" i="1"/>
  <c r="U18" i="1"/>
  <c r="V18" i="1"/>
  <c r="W18" i="1"/>
  <c r="N18" i="1"/>
  <c r="M70" i="1"/>
  <c r="M69" i="1"/>
  <c r="M68" i="1"/>
  <c r="M67" i="1"/>
  <c r="M50" i="1"/>
  <c r="M49" i="1"/>
  <c r="M48" i="1"/>
  <c r="M47" i="1"/>
  <c r="M30" i="1"/>
  <c r="M29" i="1"/>
  <c r="M28" i="1"/>
  <c r="M27" i="1"/>
  <c r="M20" i="1" l="1"/>
</calcChain>
</file>

<file path=xl/sharedStrings.xml><?xml version="1.0" encoding="utf-8"?>
<sst xmlns="http://schemas.openxmlformats.org/spreadsheetml/2006/main" count="145" uniqueCount="54">
  <si>
    <t>Parámetros fijos:</t>
  </si>
  <si>
    <t>L (km)</t>
  </si>
  <si>
    <t>GevkmToevsq</t>
  </si>
  <si>
    <t>Signal 1 :</t>
  </si>
  <si>
    <t>Signal 2 :</t>
  </si>
  <si>
    <t>Background 1 :</t>
  </si>
  <si>
    <t>Background 2 :</t>
  </si>
  <si>
    <t>Total</t>
  </si>
  <si>
    <t>Nota:</t>
  </si>
  <si>
    <t>Prob( ... )[a,b] = elemento de matriz a,b</t>
  </si>
  <si>
    <t>Parámetros True</t>
  </si>
  <si>
    <t>Probabilidad</t>
  </si>
  <si>
    <t>Θ_12</t>
  </si>
  <si>
    <t>Θ_13</t>
  </si>
  <si>
    <t>Θ_23</t>
  </si>
  <si>
    <t>δ</t>
  </si>
  <si>
    <r>
      <rPr>
        <b/>
        <sz val="11"/>
        <color theme="1"/>
        <rFont val="Calibri"/>
        <scheme val="minor"/>
      </rPr>
      <t>∆m</t>
    </r>
    <r>
      <rPr>
        <b/>
        <vertAlign val="superscript"/>
        <sz val="11"/>
        <color theme="1"/>
        <rFont val="Calibri"/>
        <scheme val="minor"/>
      </rPr>
      <t>2</t>
    </r>
    <r>
      <rPr>
        <b/>
        <sz val="11"/>
        <color theme="1"/>
        <rFont val="Calibri"/>
        <scheme val="minor"/>
      </rPr>
      <t>_21</t>
    </r>
  </si>
  <si>
    <r>
      <rPr>
        <b/>
        <sz val="11"/>
        <color theme="1"/>
        <rFont val="Calibri"/>
        <scheme val="minor"/>
      </rPr>
      <t>∆m</t>
    </r>
    <r>
      <rPr>
        <b/>
        <vertAlign val="superscript"/>
        <sz val="11"/>
        <color theme="1"/>
        <rFont val="Calibri"/>
        <scheme val="minor"/>
      </rPr>
      <t>2</t>
    </r>
    <r>
      <rPr>
        <b/>
        <sz val="11"/>
        <color theme="1"/>
        <rFont val="Calibri"/>
        <scheme val="minor"/>
      </rPr>
      <t>_31</t>
    </r>
  </si>
  <si>
    <t>γ_2</t>
  </si>
  <si>
    <t>VEP</t>
  </si>
  <si>
    <t>Bin</t>
  </si>
  <si>
    <t>Energía (GeV)</t>
  </si>
  <si>
    <t>Eventos</t>
  </si>
  <si>
    <t>Parámetros Fit</t>
  </si>
  <si>
    <t>α_2</t>
  </si>
  <si>
    <t>ϵ_eτ</t>
  </si>
  <si>
    <t>ϵ_μτ</t>
  </si>
  <si>
    <r>
      <rPr>
        <b/>
        <sz val="11"/>
        <color theme="1"/>
        <rFont val="Calibri"/>
        <scheme val="minor"/>
      </rPr>
      <t>Chi</t>
    </r>
    <r>
      <rPr>
        <b/>
        <vertAlign val="superscript"/>
        <sz val="11"/>
        <color theme="1"/>
        <rFont val="Calibri"/>
        <scheme val="minor"/>
      </rPr>
      <t>2</t>
    </r>
    <r>
      <rPr>
        <b/>
        <sz val="11"/>
        <color theme="1"/>
        <rFont val="Calibri"/>
        <scheme val="minor"/>
      </rPr>
      <t>_min</t>
    </r>
  </si>
  <si>
    <t>tiempo(s)</t>
  </si>
  <si>
    <t>bin_1</t>
  </si>
  <si>
    <t>bin_2</t>
  </si>
  <si>
    <t>bin_3</t>
  </si>
  <si>
    <t>bin_4</t>
  </si>
  <si>
    <t>bin_5</t>
  </si>
  <si>
    <t>bin_6</t>
  </si>
  <si>
    <t>bin_7</t>
  </si>
  <si>
    <t>bin_8</t>
  </si>
  <si>
    <t>bin_9</t>
  </si>
  <si>
    <t>bin_10</t>
  </si>
  <si>
    <t>Osc. Estándar</t>
  </si>
  <si>
    <t>Invisible Decay</t>
  </si>
  <si>
    <t>NSI_ET</t>
  </si>
  <si>
    <t>NSI_MT</t>
  </si>
  <si>
    <t>Algoritmo</t>
  </si>
  <si>
    <t>Documentación</t>
  </si>
  <si>
    <t>Powell</t>
  </si>
  <si>
    <t>https://ur.booksc.eu/book/23419611/18024b</t>
  </si>
  <si>
    <t>gsl_multimin.h</t>
  </si>
  <si>
    <t>https://www.gnu.org/software/gsl/doc/html/multimin.html</t>
  </si>
  <si>
    <t>Markov Chain Monte Carlo</t>
  </si>
  <si>
    <t>https://arxiv.org/pdf/0903.3985.pdf</t>
  </si>
  <si>
    <t>Variable a optimizar</t>
  </si>
  <si>
    <t>mt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</si>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</sst>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#,##0.000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scheme val="minor"/>
    </font>
    <font>
      <i/>
      <sz val="12"/>
      <name val="Cambria Math"/>
    </font>
    <font>
      <u/>
      <sz val="11"/>
      <color theme="10"/>
      <name val="Calibri"/>
    </font>
    <font>
      <sz val="10"/>
      <color indexed="64"/>
      <name val="Arial"/>
    </font>
    <font>
      <b/>
      <vertAlign val="superscript"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0.249977111117893"/>
        <bgColor theme="2" tint="-0.249977111117893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0" borderId="0" xfId="0"/>
    <xf numFmtId="0" fontId="0" fillId="0" borderId="6" xfId="0" applyBorder="1"/>
    <xf numFmtId="165" fontId="0" fillId="0" borderId="1" xfId="0" applyNumberFormat="1" applyBorder="1" applyAlignment="1">
      <alignment horizontal="center"/>
    </xf>
    <xf numFmtId="0" fontId="0" fillId="4" borderId="0" xfId="0" applyFill="1"/>
    <xf numFmtId="0" fontId="0" fillId="0" borderId="9" xfId="0" applyBorder="1"/>
    <xf numFmtId="0" fontId="1" fillId="0" borderId="1" xfId="0" applyFont="1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7" fillId="0" borderId="5" xfId="0" applyFont="1" applyBorder="1"/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43458</xdr:colOff>
      <xdr:row>4</xdr:row>
      <xdr:rowOff>0</xdr:rowOff>
    </xdr:from>
    <xdr:to>
      <xdr:col>9</xdr:col>
      <xdr:colOff>200024</xdr:colOff>
      <xdr:row>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ángul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1691283" y="723900"/>
              <a:ext cx="4442816" cy="295274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left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b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b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1</m:t>
                            </m:r>
                          </m:sub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𝑠</m:t>
                            </m:r>
                          </m:sup>
                        </m:sSubSup>
                        <m:d>
                          <m:dPr>
                            <m:ctrlPr>
                              <a:rPr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=1002.7×</m:t>
                        </m:r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𝑃𝑟𝑜𝑏</m:t>
                        </m:r>
                        <m:d>
                          <m:dPr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=1,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𝑝𝑎𝑟𝑚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𝑜𝑠𝑐</m:t>
                            </m:r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>
                                <a:latin typeface="Cambria Math"/>
                                <a:ea typeface="Cambria Math"/>
                                <a:cs typeface="Cambria Math"/>
                              </a:rPr>
                              <m:t>2,1</m:t>
                            </m:r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+25.1</m:t>
                        </m:r>
                      </m:oMath>
                    </m:oMathPara>
                  </a14:m>
                </mc:Choice>
                <mc:Fallback xmlns="" xmlns:r="http://schemas.openxmlformats.org/officeDocument/2006/relationships" xmlns:w="http://schemas.openxmlformats.org/wordprocessingml/2006/main" xmlns:m="http://schemas.openxmlformats.org/officeDocument/2006/math"/>
              </mc:AlternateContent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Choice>
      <mc:Fallback xmlns="">
        <xdr:sp macro="" textlink="">
          <xdr:nvSpPr>
            <xdr:cNvPr id="4" name="Rectángul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1691283" y="723900"/>
              <a:ext cx="4442816" cy="295274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defRPr/>
              </a:pPr>
              <a:r>
                <a:rPr sz="1200" i="0">
                  <a:latin typeface="Cambria Math"/>
                  <a:ea typeface="Cambria Math"/>
                  <a:cs typeface="Cambria Math"/>
                </a:rPr>
                <a:t>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1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𝑠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s-MX" sz="1200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=1002.7×𝑃𝑟𝑜𝑏</a:t>
              </a:r>
              <a:r>
                <a:rPr lang="es-MX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i="0">
                  <a:latin typeface="Cambria Math" panose="02040503050406030204" pitchFamily="18" charset="0"/>
                </a:rPr>
                <a:t>, 𝑠=1, 𝑝𝑎𝑟𝑚 𝑜𝑠𝑐)</a:t>
              </a:r>
              <a:r>
                <a:rPr lang="es-MX" i="0">
                  <a:latin typeface="Cambria Math" panose="02040503050406030204" pitchFamily="18" charset="0"/>
                </a:rPr>
                <a:t>[</a:t>
              </a:r>
              <a:r>
                <a:rPr i="0">
                  <a:latin typeface="Cambria Math"/>
                  <a:ea typeface="Cambria Math"/>
                  <a:cs typeface="Cambria Math"/>
                </a:rPr>
                <a:t>2,1</a:t>
              </a:r>
              <a:r>
                <a:rPr i="0">
                  <a:latin typeface="Cambria Math" panose="02040503050406030204" pitchFamily="18" charset="0"/>
                  <a:ea typeface="Cambria Math"/>
                  <a:cs typeface="Cambria Math"/>
                </a:rPr>
                <a:t>]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+25.1</a:t>
              </a:r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Fallback>
    </mc:AlternateContent>
    <xdr:clientData/>
  </xdr:twoCellAnchor>
  <xdr:twoCellAnchor>
    <xdr:from>
      <xdr:col>2</xdr:col>
      <xdr:colOff>43458</xdr:colOff>
      <xdr:row>4</xdr:row>
      <xdr:rowOff>285749</xdr:rowOff>
    </xdr:from>
    <xdr:to>
      <xdr:col>9</xdr:col>
      <xdr:colOff>200024</xdr:colOff>
      <xdr:row>5</xdr:row>
      <xdr:rowOff>276223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1691283" y="1009649"/>
              <a:ext cx="4442815" cy="285748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left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b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b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2</m:t>
                            </m:r>
                          </m:sub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𝑠</m:t>
                            </m:r>
                          </m:sup>
                        </m:sSubSup>
                        <m:d>
                          <m:dPr>
                            <m:ctrlPr>
                              <a:rPr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=418.4×</m:t>
                        </m:r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𝑃𝑟𝑜𝑏</m:t>
                        </m:r>
                        <m:d>
                          <m:dPr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=−1,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𝑝𝑎𝑟𝑚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𝑜𝑠𝑐</m:t>
                            </m:r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>
                                <a:latin typeface="Cambria Math"/>
                                <a:ea typeface="Cambria Math"/>
                                <a:cs typeface="Cambria Math"/>
                              </a:rPr>
                              <m:t>2,1</m:t>
                            </m:r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+14.6</m:t>
                        </m:r>
                      </m:oMath>
                    </m:oMathPara>
                  </a14:m>
                </mc:Choice>
                <mc:Fallback xmlns="" xmlns:r="http://schemas.openxmlformats.org/officeDocument/2006/relationships" xmlns:w="http://schemas.openxmlformats.org/wordprocessingml/2006/main" xmlns:m="http://schemas.openxmlformats.org/officeDocument/2006/math"/>
              </mc:AlternateContent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Choice>
      <mc:Fallback xmlns=""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1691283" y="1009649"/>
              <a:ext cx="4442815" cy="285748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>
                <a:defRPr/>
              </a:pPr>
              <a:r>
                <a:rPr sz="1200" i="0">
                  <a:latin typeface="Cambria Math"/>
                  <a:ea typeface="Cambria Math"/>
                  <a:cs typeface="Cambria Math"/>
                </a:rPr>
                <a:t>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2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𝑠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s-MX" sz="1200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=418.4×𝑃𝑟𝑜𝑏</a:t>
              </a:r>
              <a:r>
                <a:rPr lang="es-MX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i="0">
                  <a:latin typeface="Cambria Math" panose="02040503050406030204" pitchFamily="18" charset="0"/>
                </a:rPr>
                <a:t>, 𝑠=−1, 𝑝𝑎𝑟𝑚 𝑜𝑠𝑐)</a:t>
              </a:r>
              <a:r>
                <a:rPr lang="es-MX" i="0">
                  <a:latin typeface="Cambria Math" panose="02040503050406030204" pitchFamily="18" charset="0"/>
                </a:rPr>
                <a:t>[</a:t>
              </a:r>
              <a:r>
                <a:rPr i="0">
                  <a:latin typeface="Cambria Math"/>
                  <a:ea typeface="Cambria Math"/>
                  <a:cs typeface="Cambria Math"/>
                </a:rPr>
                <a:t>2,1</a:t>
              </a:r>
              <a:r>
                <a:rPr i="0">
                  <a:latin typeface="Cambria Math" panose="02040503050406030204" pitchFamily="18" charset="0"/>
                  <a:ea typeface="Cambria Math"/>
                  <a:cs typeface="Cambria Math"/>
                </a:rPr>
                <a:t>]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+14.6</a:t>
              </a:r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Fallback>
    </mc:AlternateContent>
    <xdr:clientData/>
  </xdr:twoCellAnchor>
  <xdr:twoCellAnchor>
    <xdr:from>
      <xdr:col>2</xdr:col>
      <xdr:colOff>43458</xdr:colOff>
      <xdr:row>5</xdr:row>
      <xdr:rowOff>276223</xdr:rowOff>
    </xdr:from>
    <xdr:to>
      <xdr:col>9</xdr:col>
      <xdr:colOff>200022</xdr:colOff>
      <xdr:row>6</xdr:row>
      <xdr:rowOff>266697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tángul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1691283" y="1295398"/>
              <a:ext cx="4442814" cy="285748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left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b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b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1</m:t>
                            </m:r>
                          </m:sub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𝑏</m:t>
                            </m:r>
                          </m:sup>
                        </m:sSubSup>
                        <m:d>
                          <m:dPr>
                            <m:ctrlPr>
                              <a:rPr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=24.6×</m:t>
                        </m:r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𝑃𝑟𝑜𝑏</m:t>
                        </m:r>
                        <m:d>
                          <m:dPr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=1, 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𝑝𝑎𝑟𝑚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𝑜𝑠𝑐</m:t>
                            </m:r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>
                                <a:latin typeface="Cambria Math"/>
                                <a:ea typeface="Cambria Math"/>
                                <a:cs typeface="Cambria Math"/>
                              </a:rPr>
                              <m:t>2,2</m:t>
                            </m:r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+6</m:t>
                        </m:r>
                      </m:oMath>
                    </m:oMathPara>
                  </a14:m>
                </mc:Choice>
                <mc:Fallback xmlns="" xmlns:r="http://schemas.openxmlformats.org/officeDocument/2006/relationships" xmlns:w="http://schemas.openxmlformats.org/wordprocessingml/2006/main" xmlns:m="http://schemas.openxmlformats.org/officeDocument/2006/math"/>
              </mc:AlternateContent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Choice>
      <mc:Fallback xmlns="">
        <xdr:sp macro="" textlink="">
          <xdr:nvSpPr>
            <xdr:cNvPr id="6" name="Rectángul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1691283" y="1295398"/>
              <a:ext cx="4442814" cy="285748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>
                <a:defRPr/>
              </a:pPr>
              <a:r>
                <a:rPr sz="1200" i="0">
                  <a:latin typeface="Cambria Math"/>
                  <a:ea typeface="Cambria Math"/>
                  <a:cs typeface="Cambria Math"/>
                </a:rPr>
                <a:t>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1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𝑏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s-MX" sz="1200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=24.6×𝑃𝑟𝑜𝑏</a:t>
              </a:r>
              <a:r>
                <a:rPr lang="es-MX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i="0">
                  <a:latin typeface="Cambria Math" panose="02040503050406030204" pitchFamily="18" charset="0"/>
                </a:rPr>
                <a:t>, 𝑠=1,  𝑝𝑎𝑟𝑚 𝑜𝑠𝑐)</a:t>
              </a:r>
              <a:r>
                <a:rPr lang="es-MX" i="0">
                  <a:latin typeface="Cambria Math" panose="02040503050406030204" pitchFamily="18" charset="0"/>
                </a:rPr>
                <a:t>[</a:t>
              </a:r>
              <a:r>
                <a:rPr i="0">
                  <a:latin typeface="Cambria Math"/>
                  <a:ea typeface="Cambria Math"/>
                  <a:cs typeface="Cambria Math"/>
                </a:rPr>
                <a:t>2,2</a:t>
              </a:r>
              <a:r>
                <a:rPr i="0">
                  <a:latin typeface="Cambria Math" panose="02040503050406030204" pitchFamily="18" charset="0"/>
                  <a:ea typeface="Cambria Math"/>
                  <a:cs typeface="Cambria Math"/>
                </a:rPr>
                <a:t>]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+6</a:t>
              </a:r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Fallback>
    </mc:AlternateContent>
    <xdr:clientData/>
  </xdr:twoCellAnchor>
  <xdr:twoCellAnchor>
    <xdr:from>
      <xdr:col>2</xdr:col>
      <xdr:colOff>43458</xdr:colOff>
      <xdr:row>6</xdr:row>
      <xdr:rowOff>266697</xdr:rowOff>
    </xdr:from>
    <xdr:to>
      <xdr:col>7</xdr:col>
      <xdr:colOff>281214</xdr:colOff>
      <xdr:row>7</xdr:row>
      <xdr:rowOff>257171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Rectángul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 bwMode="auto">
            <a:xfrm>
              <a:off x="2075458" y="1609268"/>
              <a:ext cx="3648613" cy="280760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right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b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b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2</m:t>
                            </m:r>
                          </m:sub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𝑏</m:t>
                            </m:r>
                          </m:sup>
                        </m:sSubSup>
                        <m:d>
                          <m:dPr>
                            <m:ctrlPr>
                              <a:rPr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=15×</m:t>
                        </m:r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𝑃𝑟𝑜𝑏</m:t>
                        </m:r>
                        <m:d>
                          <m:dPr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=−1, 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𝑝𝑎𝑟𝑚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𝑜𝑠𝑐</m:t>
                            </m:r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>
                                <a:latin typeface="Cambria Math"/>
                                <a:ea typeface="Cambria Math"/>
                                <a:cs typeface="Cambria Math"/>
                              </a:rPr>
                              <m:t>2,2</m:t>
                            </m:r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+4</m:t>
                        </m:r>
                      </m:oMath>
                    </m:oMathPara>
                  </a14:m>
                </mc:Choice>
                <mc:Fallback xmlns="" xmlns:r="http://schemas.openxmlformats.org/officeDocument/2006/relationships" xmlns:w="http://schemas.openxmlformats.org/wordprocessingml/2006/main" xmlns:m="http://schemas.openxmlformats.org/officeDocument/2006/math"/>
              </mc:AlternateContent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Choice>
      <mc:Fallback xmlns="">
        <xdr:sp macro="" textlink="">
          <xdr:nvSpPr>
            <xdr:cNvPr id="7" name="Rectángul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 bwMode="auto">
            <a:xfrm>
              <a:off x="2075458" y="1609268"/>
              <a:ext cx="3648613" cy="280760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defRPr/>
              </a:pPr>
              <a:r>
                <a:rPr sz="1200" i="0">
                  <a:latin typeface="Cambria Math"/>
                  <a:ea typeface="Cambria Math"/>
                  <a:cs typeface="Cambria Math"/>
                </a:rPr>
                <a:t>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2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𝑏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s-MX" sz="1200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=15×𝑃𝑟𝑜𝑏</a:t>
              </a:r>
              <a:r>
                <a:rPr lang="es-MX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i="0">
                  <a:latin typeface="Cambria Math" panose="02040503050406030204" pitchFamily="18" charset="0"/>
                </a:rPr>
                <a:t>, 𝑠=−1,  𝑝𝑎𝑟𝑚 𝑜𝑠𝑐)</a:t>
              </a:r>
              <a:r>
                <a:rPr lang="es-MX" i="0">
                  <a:latin typeface="Cambria Math" panose="02040503050406030204" pitchFamily="18" charset="0"/>
                </a:rPr>
                <a:t>[</a:t>
              </a:r>
              <a:r>
                <a:rPr i="0">
                  <a:latin typeface="Cambria Math"/>
                  <a:ea typeface="Cambria Math"/>
                  <a:cs typeface="Cambria Math"/>
                </a:rPr>
                <a:t>2,2</a:t>
              </a:r>
              <a:r>
                <a:rPr i="0">
                  <a:latin typeface="Cambria Math" panose="02040503050406030204" pitchFamily="18" charset="0"/>
                  <a:ea typeface="Cambria Math"/>
                  <a:cs typeface="Cambria Math"/>
                </a:rPr>
                <a:t>]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+4</a:t>
              </a:r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Fallback>
    </mc:AlternateContent>
    <xdr:clientData/>
  </xdr:twoCellAnchor>
  <xdr:twoCellAnchor>
    <xdr:from>
      <xdr:col>5</xdr:col>
      <xdr:colOff>35904</xdr:colOff>
      <xdr:row>1</xdr:row>
      <xdr:rowOff>0</xdr:rowOff>
    </xdr:from>
    <xdr:to>
      <xdr:col>5</xdr:col>
      <xdr:colOff>218891</xdr:colOff>
      <xdr:row>2</xdr:row>
      <xdr:rowOff>44569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3512529" y="180975"/>
          <a:ext cx="182988" cy="225545"/>
        </a:xfrm>
        <a:prstGeom prst="rect">
          <a:avLst/>
        </a:prstGeom>
        <a:noFill/>
        <a:ln>
          <a:noFill/>
        </a:ln>
      </xdr:spPr>
      <xdr:txBody>
        <a:bodyPr rot="0" spcFirstLastPara="0" vertOverflow="overflow" horzOverflow="clip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algn="ctr">
            <a:defRPr/>
          </a:pPr>
          <a:endParaRPr>
            <a:latin typeface="Cambria Math"/>
            <a:ea typeface="Cambria Math"/>
            <a:cs typeface="Cambria Math"/>
          </a:endParaRPr>
        </a:p>
      </xdr:txBody>
    </xdr:sp>
    <xdr:clientData/>
  </xdr:twoCellAnchor>
  <xdr:twoCellAnchor>
    <xdr:from>
      <xdr:col>1</xdr:col>
      <xdr:colOff>1186457</xdr:colOff>
      <xdr:row>8</xdr:row>
      <xdr:rowOff>13193</xdr:rowOff>
    </xdr:from>
    <xdr:to>
      <xdr:col>9</xdr:col>
      <xdr:colOff>152395</xdr:colOff>
      <xdr:row>9</xdr:row>
      <xdr:rowOff>3666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Rectángul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 bwMode="auto">
            <a:xfrm>
              <a:off x="1857743" y="1936336"/>
              <a:ext cx="5080081" cy="280759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right"/>
                      </m:oMathParaPr>
                      <m:oMath xmlns:m="http://schemas.openxmlformats.org/officeDocument/2006/math">
                        <m:sSup>
                          <m:s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𝑇𝑜𝑡𝑎𝑙</m:t>
                            </m:r>
                          </m:sup>
                        </m:sSup>
                        <m:d>
                          <m:dPr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=</m:t>
                        </m:r>
                        <m:sSubSup>
                          <m:sSub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b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b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1</m:t>
                            </m:r>
                          </m:sub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𝑠</m:t>
                            </m:r>
                          </m:sup>
                        </m:sSubSup>
                        <m:d>
                          <m:dPr>
                            <m:ctrlPr>
                              <a:rPr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+</m:t>
                        </m:r>
                        <m:sSubSup>
                          <m:sSub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b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b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2</m:t>
                            </m:r>
                          </m:sub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𝑠</m:t>
                            </m:r>
                          </m:sup>
                        </m:sSubSup>
                        <m:d>
                          <m:dPr>
                            <m:ctrlPr>
                              <a:rPr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+</m:t>
                        </m:r>
                        <m:sSubSup>
                          <m:sSub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b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b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1</m:t>
                            </m:r>
                          </m:sub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𝑏</m:t>
                            </m:r>
                          </m:sup>
                        </m:sSubSup>
                        <m:d>
                          <m:dPr>
                            <m:ctrlPr>
                              <a:rPr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+</m:t>
                        </m:r>
                        <m:sSubSup>
                          <m:sSub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b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b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2</m:t>
                            </m:r>
                          </m:sub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𝑏</m:t>
                            </m:r>
                          </m:sup>
                        </m:sSubSup>
                        <m:d>
                          <m:dPr>
                            <m:ctrlPr>
                              <a:rPr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oMath>
                    </m:oMathPara>
                  </a14:m>
                </mc:Choice>
                <mc:Fallback xmlns="" xmlns:r="http://schemas.openxmlformats.org/officeDocument/2006/relationships" xmlns:w="http://schemas.openxmlformats.org/wordprocessingml/2006/main" xmlns:m="http://schemas.openxmlformats.org/officeDocument/2006/math"/>
              </mc:AlternateContent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Choice>
      <mc:Fallback>
        <xdr:sp macro="" textlink="">
          <xdr:nvSpPr>
            <xdr:cNvPr id="9" name="Rectángul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 bwMode="auto">
            <a:xfrm>
              <a:off x="1857743" y="1936336"/>
              <a:ext cx="5080081" cy="280759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defRPr/>
              </a:pPr>
              <a:r>
                <a:rPr sz="1200" i="0">
                  <a:latin typeface="Cambria Math"/>
                  <a:ea typeface="Cambria Math"/>
                  <a:cs typeface="Cambria Math"/>
                </a:rPr>
                <a:t>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𝑇𝑜𝑡𝑎𝑙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=𝑁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1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𝑠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n-US" sz="1200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+𝑁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2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𝑠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n-US" sz="1200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+𝑁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1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𝑏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n-US" sz="1200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+𝑁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2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𝑏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n-US" sz="1200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pdf/0903.3985.pdf" TargetMode="External"/><Relationship Id="rId2" Type="http://schemas.openxmlformats.org/officeDocument/2006/relationships/hyperlink" Target="https://www.gnu.org/software/gsl/doc/html/multimin.html" TargetMode="External"/><Relationship Id="rId1" Type="http://schemas.openxmlformats.org/officeDocument/2006/relationships/hyperlink" Target="https://ur.booksc.eu/book/23419611/18024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72"/>
  <sheetViews>
    <sheetView tabSelected="1" zoomScale="107" zoomScaleNormal="140" workbookViewId="0">
      <selection activeCell="C27" sqref="C27"/>
    </sheetView>
  </sheetViews>
  <sheetFormatPr baseColWidth="10" defaultColWidth="8.83203125" defaultRowHeight="15" x14ac:dyDescent="0.2"/>
  <cols>
    <col min="2" max="2" width="17.83203125" bestFit="1" customWidth="1"/>
    <col min="7" max="7" width="9.5" bestFit="1"/>
  </cols>
  <sheetData>
    <row r="2" spans="2:11" x14ac:dyDescent="0.2">
      <c r="B2" s="1" t="s">
        <v>0</v>
      </c>
      <c r="C2" s="2" t="s">
        <v>1</v>
      </c>
      <c r="D2" s="39" t="s">
        <v>2</v>
      </c>
      <c r="E2" s="34"/>
    </row>
    <row r="3" spans="2:11" x14ac:dyDescent="0.2">
      <c r="C3" s="3">
        <v>1300</v>
      </c>
      <c r="D3" s="35">
        <v>0.197327</v>
      </c>
      <c r="E3" s="35"/>
    </row>
    <row r="5" spans="2:11" ht="23.25" customHeight="1" x14ac:dyDescent="0.2">
      <c r="B5" s="4" t="s">
        <v>3</v>
      </c>
    </row>
    <row r="6" spans="2:11" ht="23.25" customHeight="1" x14ac:dyDescent="0.2">
      <c r="B6" s="4" t="s">
        <v>4</v>
      </c>
    </row>
    <row r="7" spans="2:11" ht="23.25" customHeight="1" x14ac:dyDescent="0.2">
      <c r="B7" s="4" t="s">
        <v>5</v>
      </c>
    </row>
    <row r="8" spans="2:11" ht="23.25" customHeight="1" x14ac:dyDescent="0.2">
      <c r="B8" s="4" t="s">
        <v>6</v>
      </c>
    </row>
    <row r="9" spans="2:11" ht="23.25" customHeight="1" x14ac:dyDescent="0.2">
      <c r="B9" s="5" t="s">
        <v>7</v>
      </c>
      <c r="C9" s="6"/>
      <c r="D9" s="7"/>
      <c r="E9" s="7"/>
      <c r="F9" s="7"/>
      <c r="G9" s="7"/>
      <c r="H9" s="7"/>
    </row>
    <row r="11" spans="2:11" x14ac:dyDescent="0.2">
      <c r="B11" s="8" t="s">
        <v>8</v>
      </c>
      <c r="C11" s="36" t="s">
        <v>9</v>
      </c>
      <c r="D11" s="36"/>
      <c r="E11" s="36"/>
      <c r="F11" s="36"/>
      <c r="G11" s="36"/>
    </row>
    <row r="14" spans="2:11" x14ac:dyDescent="0.2">
      <c r="B14" s="10" t="s">
        <v>10</v>
      </c>
      <c r="C14" s="11"/>
    </row>
    <row r="15" spans="2:11" x14ac:dyDescent="0.2">
      <c r="B15" s="12"/>
      <c r="C15" s="13"/>
      <c r="D15" s="13"/>
      <c r="E15" s="13"/>
      <c r="F15" s="13"/>
      <c r="G15" s="13"/>
      <c r="H15" s="13"/>
      <c r="I15" s="13"/>
    </row>
    <row r="16" spans="2:11" ht="17" x14ac:dyDescent="0.2">
      <c r="B16" s="14" t="s">
        <v>11</v>
      </c>
      <c r="C16" s="14" t="s">
        <v>12</v>
      </c>
      <c r="D16" s="14" t="s">
        <v>13</v>
      </c>
      <c r="E16" s="14" t="s">
        <v>14</v>
      </c>
      <c r="F16" s="40" t="s">
        <v>15</v>
      </c>
      <c r="G16" s="14" t="s">
        <v>16</v>
      </c>
      <c r="H16" s="14" t="s">
        <v>17</v>
      </c>
      <c r="I16" s="14" t="s">
        <v>18</v>
      </c>
      <c r="J16" s="15"/>
      <c r="K16" s="16"/>
    </row>
    <row r="17" spans="2:23" ht="17" x14ac:dyDescent="0.2">
      <c r="B17" s="9" t="s">
        <v>19</v>
      </c>
      <c r="C17" s="17">
        <v>0.59</v>
      </c>
      <c r="D17" s="17">
        <v>0.15</v>
      </c>
      <c r="E17" s="17">
        <v>0.84</v>
      </c>
      <c r="F17" s="17">
        <v>-1.57</v>
      </c>
      <c r="G17" s="18">
        <v>7.3999999999999996E-5</v>
      </c>
      <c r="H17" s="17">
        <v>2.5000000000000001E-3</v>
      </c>
      <c r="I17" s="17">
        <v>3.9999999999999997E-24</v>
      </c>
      <c r="J17" s="11"/>
      <c r="M17" s="29" t="s">
        <v>27</v>
      </c>
    </row>
    <row r="18" spans="2:23" x14ac:dyDescent="0.2">
      <c r="B18" s="12"/>
      <c r="C18" s="12"/>
      <c r="D18" s="12"/>
      <c r="E18" s="12"/>
      <c r="F18" s="12"/>
      <c r="G18" s="12"/>
      <c r="H18" s="12"/>
      <c r="I18" s="12"/>
      <c r="J18" s="13"/>
      <c r="K18" s="13"/>
      <c r="L18" s="13"/>
      <c r="M18" s="38">
        <f>SUM(N18:W18)</f>
        <v>1.6767609261574992</v>
      </c>
      <c r="N18">
        <f>(N$27-C$21)^2/C$21</f>
        <v>2.8196311603442856E-3</v>
      </c>
      <c r="O18" s="20">
        <f>(O$27-D$21)^2/D$21</f>
        <v>4.8959184022726712E-2</v>
      </c>
      <c r="P18" s="20">
        <f>(P$27-E$21)^2/E$21</f>
        <v>2.9965319901240711E-2</v>
      </c>
      <c r="Q18" s="20">
        <f>(Q$27-F$21)^2/F$21</f>
        <v>3.7399536363471854E-2</v>
      </c>
      <c r="R18" s="20">
        <f>(R$27-G$21)^2/G$21</f>
        <v>0.13085627883813372</v>
      </c>
      <c r="S18" s="20">
        <f>(S$27-H$21)^2/H$21</f>
        <v>9.4274273332027703E-2</v>
      </c>
      <c r="T18" s="20">
        <f>(T$27-I$21)^2/I$21</f>
        <v>1.92103092783509E-2</v>
      </c>
      <c r="U18" s="20">
        <f>(U$27-J$21)^2/J$21</f>
        <v>5.9331300999036279E-3</v>
      </c>
      <c r="V18" s="20">
        <f>(V$27-K$21)^2/K$21</f>
        <v>0.29433124400577038</v>
      </c>
      <c r="W18" s="20">
        <f>(W$27-L$21)^2/L$21</f>
        <v>1.0130120191555292</v>
      </c>
    </row>
    <row r="19" spans="2:23" x14ac:dyDescent="0.2">
      <c r="B19" s="1" t="s">
        <v>20</v>
      </c>
      <c r="C19" s="19">
        <v>1</v>
      </c>
      <c r="D19" s="19">
        <v>2</v>
      </c>
      <c r="E19" s="19">
        <v>3</v>
      </c>
      <c r="F19" s="19">
        <v>4</v>
      </c>
      <c r="G19" s="19">
        <v>5</v>
      </c>
      <c r="H19" s="19">
        <v>6</v>
      </c>
      <c r="I19" s="19">
        <v>7</v>
      </c>
      <c r="J19" s="19">
        <v>8</v>
      </c>
      <c r="K19" s="19">
        <v>9</v>
      </c>
      <c r="L19" s="19">
        <v>10</v>
      </c>
      <c r="M19" s="38">
        <f>SUM(N19:W19)</f>
        <v>1.276610900370859</v>
      </c>
      <c r="N19" s="20">
        <f>(N$28-C$21)^2/C$21</f>
        <v>6.0178735128879144E-3</v>
      </c>
      <c r="O19" s="20">
        <f>(O$28-D$21)^2/D$21</f>
        <v>5.9096606369688366E-2</v>
      </c>
      <c r="P19" s="20">
        <f>(P$28-E$21)^2/E$21</f>
        <v>9.4059270887313744E-3</v>
      </c>
      <c r="Q19" s="20">
        <f>(Q$28-F$21)^2/F$21</f>
        <v>3.243578211497981E-3</v>
      </c>
      <c r="R19" s="20">
        <f>(R$28-G$21)^2/G$21</f>
        <v>5.221614875527221E-2</v>
      </c>
      <c r="S19" s="20">
        <f>(S$28-H$21)^2/H$21</f>
        <v>8.9456564176106285E-2</v>
      </c>
      <c r="T19" s="20">
        <f>(T$28-I$21)^2/I$21</f>
        <v>4.2444262953541326E-2</v>
      </c>
      <c r="U19" s="20">
        <f>(U$28-J$21)^2/J$21</f>
        <v>6.9858557981370036E-4</v>
      </c>
      <c r="V19" s="20">
        <f>(V$28-K$21)^2/K$21</f>
        <v>0.1833965216471965</v>
      </c>
      <c r="W19" s="20">
        <f>(W$28-L$21)^2/L$21</f>
        <v>0.83063483207612321</v>
      </c>
    </row>
    <row r="20" spans="2:23" x14ac:dyDescent="0.2">
      <c r="B20" s="1" t="s">
        <v>21</v>
      </c>
      <c r="C20" s="17">
        <v>0.5</v>
      </c>
      <c r="D20" s="17">
        <v>1</v>
      </c>
      <c r="E20" s="17">
        <v>1.5</v>
      </c>
      <c r="F20" s="17">
        <v>2</v>
      </c>
      <c r="G20" s="17">
        <v>2.5</v>
      </c>
      <c r="H20" s="17">
        <v>3</v>
      </c>
      <c r="I20" s="17">
        <v>3.5</v>
      </c>
      <c r="J20" s="17">
        <v>4</v>
      </c>
      <c r="K20" s="17">
        <v>5</v>
      </c>
      <c r="L20" s="17">
        <v>6</v>
      </c>
      <c r="M20" s="38">
        <f t="shared" ref="M20:M21" si="0">SUM(N20:W20)</f>
        <v>1.8556161982886241</v>
      </c>
      <c r="N20" s="20">
        <f>(N$29-C$21)^2/C$21</f>
        <v>1.7767040013110574E-3</v>
      </c>
      <c r="O20" s="20">
        <f>(O$29-D$21)^2/D$21</f>
        <v>5.726703232762323E-2</v>
      </c>
      <c r="P20" s="20">
        <f>(P$29-E$21)^2/E$21</f>
        <v>3.3381968787149649E-2</v>
      </c>
      <c r="Q20" s="20">
        <f>(Q$29-F$21)^2/F$21</f>
        <v>3.7610195174075274E-2</v>
      </c>
      <c r="R20" s="20">
        <f>(R$29-G$21)^2/G$21</f>
        <v>0.11828420225244941</v>
      </c>
      <c r="S20" s="20">
        <f>(S$29-H$21)^2/H$21</f>
        <v>7.1321806040773594E-2</v>
      </c>
      <c r="T20" s="20">
        <f>(T$29-I$21)^2/I$21</f>
        <v>6.9375016735841568E-3</v>
      </c>
      <c r="U20" s="20">
        <f>(U$29-J$21)^2/J$21</f>
        <v>1.9729197321824751E-2</v>
      </c>
      <c r="V20" s="20">
        <f>(V$29-K$21)^2/K$21</f>
        <v>0.37046055324387034</v>
      </c>
      <c r="W20" s="20">
        <f>(W$29-L$21)^2/L$21</f>
        <v>1.1388470374659627</v>
      </c>
    </row>
    <row r="21" spans="2:23" x14ac:dyDescent="0.2">
      <c r="B21" s="1" t="s">
        <v>22</v>
      </c>
      <c r="C21" s="17">
        <v>195.261</v>
      </c>
      <c r="D21" s="17">
        <v>116.866</v>
      </c>
      <c r="E21" s="17">
        <v>131.22800000000001</v>
      </c>
      <c r="F21" s="17">
        <v>165.64699999999999</v>
      </c>
      <c r="G21" s="17">
        <v>166.66300000000001</v>
      </c>
      <c r="H21" s="17">
        <v>158.291</v>
      </c>
      <c r="I21" s="17">
        <v>149.38</v>
      </c>
      <c r="J21" s="17">
        <v>142.03700000000001</v>
      </c>
      <c r="K21" s="17">
        <v>132.41900000000001</v>
      </c>
      <c r="L21" s="17">
        <v>127.79600000000001</v>
      </c>
      <c r="M21" s="38">
        <f t="shared" si="0"/>
        <v>1.4559597742053965</v>
      </c>
      <c r="N21" s="20">
        <f>(N$30-C$21)^2/C$21</f>
        <v>1.5888938395275378E-3</v>
      </c>
      <c r="O21" s="20">
        <f>(O$30-D$21)^2/D$21</f>
        <v>2.3522358941009396E-2</v>
      </c>
      <c r="P21" s="20">
        <f>(P$30-E$21)^2/E$21</f>
        <v>1.8025451885268641E-2</v>
      </c>
      <c r="Q21" s="20">
        <f>(Q$30-F$21)^2/F$21</f>
        <v>2.5370214975221482E-4</v>
      </c>
      <c r="R21" s="20">
        <f>(R$30-G$21)^2/G$21</f>
        <v>8.2275064051409261E-2</v>
      </c>
      <c r="S21" s="20">
        <f>(S$30-H$21)^2/H$21</f>
        <v>9.1753296144443164E-2</v>
      </c>
      <c r="T21" s="20">
        <f>(T$30-I$21)^2/I$21</f>
        <v>2.7668288927567702E-2</v>
      </c>
      <c r="U21" s="20">
        <f>(U$30-J$21)^2/J$21</f>
        <v>1.4575427529447352E-3</v>
      </c>
      <c r="V21" s="20">
        <f>(V$30-K$21)^2/K$21</f>
        <v>0.25483111184950902</v>
      </c>
      <c r="W21" s="20">
        <f>(W$30-L$21)^2/L$21</f>
        <v>0.95458406366396475</v>
      </c>
    </row>
    <row r="24" spans="2:23" x14ac:dyDescent="0.2">
      <c r="B24" s="10" t="s">
        <v>23</v>
      </c>
      <c r="C24" s="11"/>
      <c r="D24" s="20"/>
    </row>
    <row r="25" spans="2:23" x14ac:dyDescent="0.2">
      <c r="B25" s="12"/>
      <c r="C25" s="13"/>
      <c r="D25" s="13"/>
      <c r="E25" s="13"/>
      <c r="F25" s="13"/>
      <c r="G25" s="13"/>
      <c r="H25" s="13"/>
      <c r="I25" s="13"/>
      <c r="J25" s="30" t="s">
        <v>53</v>
      </c>
      <c r="K25" s="30" t="s">
        <v>52</v>
      </c>
      <c r="L25" s="13" t="s">
        <v>51</v>
      </c>
      <c r="M25" s="21"/>
      <c r="N25" s="31" t="s">
        <v>22</v>
      </c>
      <c r="O25" s="32"/>
      <c r="P25" s="32"/>
      <c r="Q25" s="32"/>
      <c r="R25" s="32"/>
      <c r="S25" s="32"/>
      <c r="T25" s="32"/>
      <c r="U25" s="32"/>
      <c r="V25" s="32"/>
      <c r="W25" s="33"/>
    </row>
    <row r="26" spans="2:23" ht="17" x14ac:dyDescent="0.2">
      <c r="B26" s="14" t="s">
        <v>11</v>
      </c>
      <c r="C26" s="14" t="s">
        <v>12</v>
      </c>
      <c r="D26" s="14" t="s">
        <v>13</v>
      </c>
      <c r="E26" s="14" t="s">
        <v>14</v>
      </c>
      <c r="F26" s="14" t="s">
        <v>15</v>
      </c>
      <c r="G26" s="14" t="s">
        <v>16</v>
      </c>
      <c r="H26" s="14" t="s">
        <v>17</v>
      </c>
      <c r="I26" s="14" t="s">
        <v>24</v>
      </c>
      <c r="J26" s="14" t="s">
        <v>25</v>
      </c>
      <c r="K26" s="14" t="s">
        <v>26</v>
      </c>
      <c r="L26" s="14" t="s">
        <v>27</v>
      </c>
      <c r="M26" s="14" t="s">
        <v>28</v>
      </c>
      <c r="N26" s="14" t="s">
        <v>29</v>
      </c>
      <c r="O26" s="14" t="s">
        <v>30</v>
      </c>
      <c r="P26" s="14" t="s">
        <v>31</v>
      </c>
      <c r="Q26" s="14" t="s">
        <v>32</v>
      </c>
      <c r="R26" s="14" t="s">
        <v>33</v>
      </c>
      <c r="S26" s="14" t="s">
        <v>34</v>
      </c>
      <c r="T26" s="14" t="s">
        <v>35</v>
      </c>
      <c r="U26" s="14" t="s">
        <v>36</v>
      </c>
      <c r="V26" s="14" t="s">
        <v>37</v>
      </c>
      <c r="W26" s="14" t="s">
        <v>38</v>
      </c>
    </row>
    <row r="27" spans="2:23" x14ac:dyDescent="0.2">
      <c r="B27" s="9" t="s">
        <v>39</v>
      </c>
      <c r="C27" s="17">
        <v>0.16317899999999999</v>
      </c>
      <c r="D27" s="17">
        <v>0.21679699999999999</v>
      </c>
      <c r="E27" s="17">
        <v>0.84141100000000002</v>
      </c>
      <c r="F27" s="17">
        <v>2.1045099999999999</v>
      </c>
      <c r="G27" s="17">
        <v>6.1803699999999999E-4</v>
      </c>
      <c r="H27" s="17">
        <v>2.1465500000000001E-3</v>
      </c>
      <c r="I27" s="17">
        <v>0</v>
      </c>
      <c r="J27" s="17">
        <v>0</v>
      </c>
      <c r="K27" s="17">
        <v>0</v>
      </c>
      <c r="L27" s="17">
        <v>1.6768099999999999</v>
      </c>
      <c r="M27" s="22">
        <f>2.516-0.142</f>
        <v>2.3740000000000001</v>
      </c>
      <c r="N27" s="17">
        <v>194.51900000000001</v>
      </c>
      <c r="O27" s="17">
        <v>119.258</v>
      </c>
      <c r="P27" s="17">
        <v>129.245</v>
      </c>
      <c r="Q27" s="17">
        <v>168.136</v>
      </c>
      <c r="R27" s="17">
        <v>171.333</v>
      </c>
      <c r="S27" s="17">
        <v>162.154</v>
      </c>
      <c r="T27" s="17">
        <v>151.07400000000001</v>
      </c>
      <c r="U27" s="17">
        <v>141.119</v>
      </c>
      <c r="V27" s="17">
        <v>126.176</v>
      </c>
      <c r="W27" s="17">
        <v>116.41800000000001</v>
      </c>
    </row>
    <row r="28" spans="2:23" x14ac:dyDescent="0.2">
      <c r="B28" s="9" t="s">
        <v>40</v>
      </c>
      <c r="C28" s="17">
        <v>1.27285</v>
      </c>
      <c r="D28" s="17">
        <v>0.25045499999999998</v>
      </c>
      <c r="E28" s="17">
        <v>0.75492800000000004</v>
      </c>
      <c r="F28" s="17">
        <v>0.71975900000000004</v>
      </c>
      <c r="G28" s="17">
        <v>3.2932600000000001E-4</v>
      </c>
      <c r="H28" s="17">
        <v>2.14335E-3</v>
      </c>
      <c r="I28" s="17">
        <v>1.4076599999999999E-4</v>
      </c>
      <c r="J28" s="17">
        <v>0</v>
      </c>
      <c r="K28" s="17">
        <v>0</v>
      </c>
      <c r="L28" s="17">
        <v>1.27664</v>
      </c>
      <c r="M28" s="22">
        <f>9.923-0.142</f>
        <v>9.7810000000000006</v>
      </c>
      <c r="N28" s="17">
        <v>194.17699999999999</v>
      </c>
      <c r="O28" s="17">
        <v>119.494</v>
      </c>
      <c r="P28" s="17">
        <v>130.11699999999999</v>
      </c>
      <c r="Q28" s="17">
        <v>164.91399999999999</v>
      </c>
      <c r="R28" s="17">
        <v>169.613</v>
      </c>
      <c r="S28" s="17">
        <v>162.054</v>
      </c>
      <c r="T28" s="17">
        <v>151.898</v>
      </c>
      <c r="U28" s="17">
        <v>142.352</v>
      </c>
      <c r="V28" s="17">
        <v>127.491</v>
      </c>
      <c r="W28" s="17">
        <v>117.49299999999999</v>
      </c>
    </row>
    <row r="29" spans="2:23" x14ac:dyDescent="0.2">
      <c r="B29" s="9" t="s">
        <v>41</v>
      </c>
      <c r="C29" s="17">
        <v>0.93257199999999996</v>
      </c>
      <c r="D29" s="17">
        <v>0.175869</v>
      </c>
      <c r="E29" s="17">
        <v>1.03003</v>
      </c>
      <c r="F29" s="17">
        <v>0.535134</v>
      </c>
      <c r="G29" s="17">
        <v>1.21719E-4</v>
      </c>
      <c r="H29" s="17">
        <v>2.1595E-3</v>
      </c>
      <c r="I29" s="17">
        <v>0</v>
      </c>
      <c r="J29" s="17">
        <v>-0.10000199999999999</v>
      </c>
      <c r="K29" s="17">
        <v>0</v>
      </c>
      <c r="L29" s="17">
        <v>1.8556699999999999</v>
      </c>
      <c r="M29" s="22">
        <f>2.516-0.142</f>
        <v>2.3740000000000001</v>
      </c>
      <c r="N29" s="17">
        <v>194.672</v>
      </c>
      <c r="O29" s="17">
        <v>119.453</v>
      </c>
      <c r="P29" s="17">
        <v>129.13499999999999</v>
      </c>
      <c r="Q29" s="17">
        <v>168.143</v>
      </c>
      <c r="R29" s="17">
        <v>171.10300000000001</v>
      </c>
      <c r="S29" s="17">
        <v>161.65100000000001</v>
      </c>
      <c r="T29" s="17">
        <v>150.398</v>
      </c>
      <c r="U29" s="17">
        <v>140.363</v>
      </c>
      <c r="V29" s="17">
        <v>125.41500000000001</v>
      </c>
      <c r="W29" s="17">
        <v>115.732</v>
      </c>
    </row>
    <row r="30" spans="2:23" x14ac:dyDescent="0.2">
      <c r="B30" s="9" t="s">
        <v>42</v>
      </c>
      <c r="C30" s="17">
        <v>0.178426</v>
      </c>
      <c r="D30" s="17">
        <v>0.17229800000000001</v>
      </c>
      <c r="E30" s="17">
        <v>1.0608200000000001</v>
      </c>
      <c r="F30" s="17">
        <v>2.5281799999999999</v>
      </c>
      <c r="G30" s="17">
        <v>7.6378100000000005E-4</v>
      </c>
      <c r="H30" s="17">
        <v>2.41274E-3</v>
      </c>
      <c r="I30" s="17">
        <v>0</v>
      </c>
      <c r="J30" s="17">
        <v>0</v>
      </c>
      <c r="K30" s="17">
        <v>-6.3018099999999997E-3</v>
      </c>
      <c r="L30" s="17">
        <v>1.45607</v>
      </c>
      <c r="M30" s="22">
        <f>3.361-0.142</f>
        <v>3.2190000000000003</v>
      </c>
      <c r="N30" s="17">
        <v>194.70400000000001</v>
      </c>
      <c r="O30" s="17">
        <v>118.524</v>
      </c>
      <c r="P30" s="17">
        <v>129.69</v>
      </c>
      <c r="Q30" s="17">
        <v>165.852</v>
      </c>
      <c r="R30" s="17">
        <v>170.36600000000001</v>
      </c>
      <c r="S30" s="17">
        <v>162.102</v>
      </c>
      <c r="T30" s="17">
        <v>151.41300000000001</v>
      </c>
      <c r="U30" s="17">
        <v>141.58199999999999</v>
      </c>
      <c r="V30" s="17">
        <v>126.61</v>
      </c>
      <c r="W30" s="17">
        <v>116.751</v>
      </c>
    </row>
    <row r="32" spans="2:23" s="23" customFormat="1" x14ac:dyDescent="0.2"/>
    <row r="34" spans="2:23" x14ac:dyDescent="0.2">
      <c r="B34" s="10" t="s">
        <v>10</v>
      </c>
    </row>
    <row r="36" spans="2:23" ht="17" x14ac:dyDescent="0.2">
      <c r="B36" s="14" t="s">
        <v>11</v>
      </c>
      <c r="C36" s="14" t="s">
        <v>12</v>
      </c>
      <c r="D36" s="14" t="s">
        <v>13</v>
      </c>
      <c r="E36" s="14" t="s">
        <v>14</v>
      </c>
      <c r="F36" s="14" t="s">
        <v>15</v>
      </c>
      <c r="G36" s="14" t="s">
        <v>16</v>
      </c>
      <c r="H36" s="14" t="s">
        <v>17</v>
      </c>
      <c r="I36" s="14" t="s">
        <v>18</v>
      </c>
      <c r="J36" s="16"/>
      <c r="K36" s="16"/>
    </row>
    <row r="37" spans="2:23" x14ac:dyDescent="0.2">
      <c r="B37" s="9" t="s">
        <v>19</v>
      </c>
      <c r="C37" s="17">
        <v>0.59</v>
      </c>
      <c r="D37" s="17">
        <v>0.15</v>
      </c>
      <c r="E37" s="17">
        <v>0.84</v>
      </c>
      <c r="F37" s="17">
        <v>-1.57</v>
      </c>
      <c r="G37" s="18">
        <v>7.3999999999999996E-5</v>
      </c>
      <c r="H37" s="17">
        <v>2.5000000000000001E-3</v>
      </c>
      <c r="I37" s="17">
        <v>5.9999999999999999E-24</v>
      </c>
      <c r="J37" s="20"/>
      <c r="K37" s="20"/>
    </row>
    <row r="39" spans="2:23" x14ac:dyDescent="0.2">
      <c r="B39" s="1" t="s">
        <v>20</v>
      </c>
      <c r="C39" s="19">
        <v>1</v>
      </c>
      <c r="D39" s="19">
        <v>2</v>
      </c>
      <c r="E39" s="19">
        <v>3</v>
      </c>
      <c r="F39" s="19">
        <v>4</v>
      </c>
      <c r="G39" s="19">
        <v>5</v>
      </c>
      <c r="H39" s="19">
        <v>6</v>
      </c>
      <c r="I39" s="19">
        <v>7</v>
      </c>
      <c r="J39" s="19">
        <v>8</v>
      </c>
      <c r="K39" s="19">
        <v>9</v>
      </c>
      <c r="L39" s="19">
        <v>10</v>
      </c>
    </row>
    <row r="40" spans="2:23" x14ac:dyDescent="0.2">
      <c r="B40" s="1" t="s">
        <v>21</v>
      </c>
      <c r="C40" s="17">
        <v>0.5</v>
      </c>
      <c r="D40" s="17">
        <v>1</v>
      </c>
      <c r="E40" s="17">
        <v>1.5</v>
      </c>
      <c r="F40" s="17">
        <v>2</v>
      </c>
      <c r="G40" s="17">
        <v>2.5</v>
      </c>
      <c r="H40" s="17">
        <v>3</v>
      </c>
      <c r="I40" s="17">
        <v>3.5</v>
      </c>
      <c r="J40" s="17">
        <v>4</v>
      </c>
      <c r="K40" s="17">
        <v>5</v>
      </c>
      <c r="L40" s="17">
        <v>6</v>
      </c>
    </row>
    <row r="41" spans="2:23" x14ac:dyDescent="0.2">
      <c r="B41" s="1" t="s">
        <v>22</v>
      </c>
      <c r="C41" s="17">
        <v>198.012</v>
      </c>
      <c r="D41" s="17">
        <v>119.377</v>
      </c>
      <c r="E41" s="17">
        <v>135.916</v>
      </c>
      <c r="F41" s="17">
        <v>174.91499999999999</v>
      </c>
      <c r="G41" s="17">
        <v>178.233</v>
      </c>
      <c r="H41" s="17">
        <v>170.93199999999999</v>
      </c>
      <c r="I41" s="17">
        <v>162.70699999999999</v>
      </c>
      <c r="J41" s="17">
        <v>156.05099999999999</v>
      </c>
      <c r="K41" s="17">
        <v>148.34399999999999</v>
      </c>
      <c r="L41" s="17">
        <v>146.565</v>
      </c>
    </row>
    <row r="44" spans="2:23" x14ac:dyDescent="0.2">
      <c r="B44" s="10" t="s">
        <v>23</v>
      </c>
      <c r="E44" s="20"/>
    </row>
    <row r="45" spans="2:23" x14ac:dyDescent="0.2">
      <c r="N45" s="37" t="s">
        <v>22</v>
      </c>
      <c r="O45" s="37"/>
      <c r="P45" s="37"/>
      <c r="Q45" s="37"/>
      <c r="R45" s="37"/>
      <c r="S45" s="37"/>
      <c r="T45" s="37"/>
      <c r="U45" s="37"/>
      <c r="V45" s="37"/>
      <c r="W45" s="37"/>
    </row>
    <row r="46" spans="2:23" ht="17" x14ac:dyDescent="0.2">
      <c r="B46" s="14" t="s">
        <v>11</v>
      </c>
      <c r="C46" s="14" t="s">
        <v>12</v>
      </c>
      <c r="D46" s="14" t="s">
        <v>13</v>
      </c>
      <c r="E46" s="14" t="s">
        <v>14</v>
      </c>
      <c r="F46" s="14" t="s">
        <v>15</v>
      </c>
      <c r="G46" s="14" t="s">
        <v>16</v>
      </c>
      <c r="H46" s="14" t="s">
        <v>17</v>
      </c>
      <c r="I46" s="14" t="s">
        <v>24</v>
      </c>
      <c r="J46" s="14" t="s">
        <v>25</v>
      </c>
      <c r="K46" s="14" t="s">
        <v>26</v>
      </c>
      <c r="L46" s="14" t="s">
        <v>27</v>
      </c>
      <c r="M46" s="14" t="s">
        <v>28</v>
      </c>
      <c r="N46" s="14" t="s">
        <v>29</v>
      </c>
      <c r="O46" s="14" t="s">
        <v>30</v>
      </c>
      <c r="P46" s="14" t="s">
        <v>31</v>
      </c>
      <c r="Q46" s="14" t="s">
        <v>32</v>
      </c>
      <c r="R46" s="14" t="s">
        <v>33</v>
      </c>
      <c r="S46" s="14" t="s">
        <v>34</v>
      </c>
      <c r="T46" s="14" t="s">
        <v>35</v>
      </c>
      <c r="U46" s="14" t="s">
        <v>36</v>
      </c>
      <c r="V46" s="14" t="s">
        <v>37</v>
      </c>
      <c r="W46" s="14" t="s">
        <v>38</v>
      </c>
    </row>
    <row r="47" spans="2:23" x14ac:dyDescent="0.2">
      <c r="B47" s="9" t="s">
        <v>39</v>
      </c>
      <c r="C47" s="9">
        <v>0.108233</v>
      </c>
      <c r="D47" s="9">
        <v>0.40626899999999999</v>
      </c>
      <c r="E47" s="9">
        <v>0.44685200000000003</v>
      </c>
      <c r="F47" s="9">
        <v>2.6090800000000001</v>
      </c>
      <c r="G47" s="9">
        <v>8.2999600000000005E-4</v>
      </c>
      <c r="H47" s="9">
        <v>2.4935299999999999E-3</v>
      </c>
      <c r="I47" s="9">
        <v>0</v>
      </c>
      <c r="J47" s="9">
        <v>0</v>
      </c>
      <c r="K47" s="9">
        <v>0</v>
      </c>
      <c r="L47" s="9">
        <v>5.5709099999999996</v>
      </c>
      <c r="M47" s="22">
        <f>2.358-0.145</f>
        <v>2.2130000000000001</v>
      </c>
      <c r="N47" s="9">
        <v>196.62799999999999</v>
      </c>
      <c r="O47" s="9">
        <v>123.58</v>
      </c>
      <c r="P47" s="9">
        <v>132.53200000000001</v>
      </c>
      <c r="Q47" s="9">
        <v>177.63200000000001</v>
      </c>
      <c r="R47" s="9">
        <v>186.149</v>
      </c>
      <c r="S47" s="9">
        <v>177.87700000000001</v>
      </c>
      <c r="T47" s="9">
        <v>165.709</v>
      </c>
      <c r="U47" s="9">
        <v>154.08500000000001</v>
      </c>
      <c r="V47" s="9">
        <v>135.946</v>
      </c>
      <c r="W47" s="9">
        <v>123.797</v>
      </c>
    </row>
    <row r="48" spans="2:23" x14ac:dyDescent="0.2">
      <c r="B48" s="9" t="s">
        <v>40</v>
      </c>
      <c r="C48" s="9">
        <v>0.37533699999999998</v>
      </c>
      <c r="D48" s="9">
        <v>0.24198600000000001</v>
      </c>
      <c r="E48" s="9">
        <v>0.968028</v>
      </c>
      <c r="F48" s="9">
        <v>2.4975399999999999</v>
      </c>
      <c r="G48" s="9">
        <v>7.5749900000000002E-4</v>
      </c>
      <c r="H48" s="9">
        <v>3.0896600000000001E-3</v>
      </c>
      <c r="I48" s="9">
        <v>3.3000899999999998E-4</v>
      </c>
      <c r="J48" s="9">
        <v>0</v>
      </c>
      <c r="K48" s="9">
        <v>0</v>
      </c>
      <c r="L48" s="9">
        <v>2.7679499999999999</v>
      </c>
      <c r="M48" s="22">
        <f>9.102-0.145</f>
        <v>8.9570000000000007</v>
      </c>
      <c r="N48" s="9">
        <v>197.58500000000001</v>
      </c>
      <c r="O48" s="9">
        <v>120.396</v>
      </c>
      <c r="P48" s="9">
        <v>137.626</v>
      </c>
      <c r="Q48" s="9">
        <v>167.00700000000001</v>
      </c>
      <c r="R48" s="9">
        <v>178.32400000000001</v>
      </c>
      <c r="S48" s="9">
        <v>176.88800000000001</v>
      </c>
      <c r="T48" s="9">
        <v>169.679</v>
      </c>
      <c r="U48" s="9">
        <v>160.774</v>
      </c>
      <c r="V48" s="9">
        <v>144.07900000000001</v>
      </c>
      <c r="W48" s="9">
        <v>131.21600000000001</v>
      </c>
    </row>
    <row r="49" spans="2:23" x14ac:dyDescent="0.2">
      <c r="B49" s="9" t="s">
        <v>41</v>
      </c>
      <c r="C49" s="9">
        <v>0.954515</v>
      </c>
      <c r="D49" s="9">
        <v>0.18675</v>
      </c>
      <c r="E49" s="9">
        <v>1.19706</v>
      </c>
      <c r="F49" s="9">
        <v>0.31121199999999999</v>
      </c>
      <c r="G49" s="9">
        <v>1.3108600000000001E-4</v>
      </c>
      <c r="H49" s="9">
        <v>2.1661800000000002E-3</v>
      </c>
      <c r="I49" s="9">
        <v>0</v>
      </c>
      <c r="J49" s="9">
        <v>-0.515934</v>
      </c>
      <c r="K49" s="9">
        <v>0</v>
      </c>
      <c r="L49" s="9">
        <v>6.8560299999999996</v>
      </c>
      <c r="M49" s="22">
        <f>1.476-0.145</f>
        <v>1.331</v>
      </c>
      <c r="N49" s="9">
        <v>195.10599999999999</v>
      </c>
      <c r="O49" s="9">
        <v>124.26600000000001</v>
      </c>
      <c r="P49" s="9">
        <v>128.80799999999999</v>
      </c>
      <c r="Q49" s="9">
        <v>180.959</v>
      </c>
      <c r="R49" s="9">
        <v>187.71</v>
      </c>
      <c r="S49" s="9">
        <v>177.749</v>
      </c>
      <c r="T49" s="9">
        <v>164.73500000000001</v>
      </c>
      <c r="U49" s="9">
        <v>152.78399999999999</v>
      </c>
      <c r="V49" s="9">
        <v>134.62200000000001</v>
      </c>
      <c r="W49" s="9">
        <v>122.675</v>
      </c>
    </row>
    <row r="50" spans="2:23" x14ac:dyDescent="0.2">
      <c r="B50" s="9" t="s">
        <v>42</v>
      </c>
      <c r="C50" s="9">
        <v>0.119973</v>
      </c>
      <c r="D50" s="9">
        <v>0.33440999999999999</v>
      </c>
      <c r="E50" s="9">
        <v>0.545427</v>
      </c>
      <c r="F50" s="9">
        <v>2.67313</v>
      </c>
      <c r="G50" s="9">
        <v>8.30468E-4</v>
      </c>
      <c r="H50" s="9">
        <v>2.5006500000000001E-3</v>
      </c>
      <c r="I50" s="9">
        <v>0</v>
      </c>
      <c r="J50" s="9">
        <v>0</v>
      </c>
      <c r="K50" s="9">
        <v>-9.7547300000000003E-2</v>
      </c>
      <c r="L50" s="9">
        <v>5.6170299999999997</v>
      </c>
      <c r="M50" s="22">
        <f>2.295-0.145</f>
        <v>2.15</v>
      </c>
      <c r="N50" s="9">
        <v>196.631</v>
      </c>
      <c r="O50" s="9">
        <v>123.44799999999999</v>
      </c>
      <c r="P50" s="9">
        <v>132.24700000000001</v>
      </c>
      <c r="Q50" s="9">
        <v>177.68199999999999</v>
      </c>
      <c r="R50" s="9">
        <v>186.191</v>
      </c>
      <c r="S50" s="9">
        <v>177.863</v>
      </c>
      <c r="T50" s="9">
        <v>165.65799999999999</v>
      </c>
      <c r="U50" s="9">
        <v>154.01499999999999</v>
      </c>
      <c r="V50" s="9">
        <v>135.86799999999999</v>
      </c>
      <c r="W50" s="9">
        <v>123.72199999999999</v>
      </c>
    </row>
    <row r="52" spans="2:23" s="23" customFormat="1" x14ac:dyDescent="0.2"/>
    <row r="54" spans="2:23" x14ac:dyDescent="0.2">
      <c r="B54" s="10" t="s">
        <v>10</v>
      </c>
      <c r="C54" s="11"/>
    </row>
    <row r="55" spans="2:23" x14ac:dyDescent="0.2">
      <c r="B55" s="12"/>
      <c r="C55" s="13"/>
      <c r="D55" s="13"/>
      <c r="E55" s="13"/>
      <c r="F55" s="13"/>
      <c r="G55" s="13"/>
      <c r="H55" s="13"/>
      <c r="I55" s="13"/>
    </row>
    <row r="56" spans="2:23" ht="17" x14ac:dyDescent="0.2">
      <c r="B56" s="14" t="s">
        <v>11</v>
      </c>
      <c r="C56" s="14" t="s">
        <v>12</v>
      </c>
      <c r="D56" s="14" t="s">
        <v>13</v>
      </c>
      <c r="E56" s="14" t="s">
        <v>14</v>
      </c>
      <c r="F56" s="14" t="s">
        <v>15</v>
      </c>
      <c r="G56" s="14" t="s">
        <v>16</v>
      </c>
      <c r="H56" s="14" t="s">
        <v>17</v>
      </c>
      <c r="I56" s="14" t="s">
        <v>18</v>
      </c>
      <c r="J56" s="15"/>
      <c r="K56" s="16"/>
    </row>
    <row r="57" spans="2:23" x14ac:dyDescent="0.2">
      <c r="B57" s="9" t="s">
        <v>19</v>
      </c>
      <c r="C57" s="17">
        <v>0.59</v>
      </c>
      <c r="D57" s="17">
        <v>0.15</v>
      </c>
      <c r="E57" s="17">
        <v>0.84</v>
      </c>
      <c r="F57" s="17">
        <v>-1.57</v>
      </c>
      <c r="G57" s="18">
        <v>7.3999999999999996E-5</v>
      </c>
      <c r="H57" s="17">
        <v>2.5000000000000001E-3</v>
      </c>
      <c r="I57" s="17">
        <v>7.9999999999999994E-24</v>
      </c>
      <c r="J57" s="11"/>
    </row>
    <row r="58" spans="2:23" x14ac:dyDescent="0.2">
      <c r="B58" s="12"/>
      <c r="C58" s="12"/>
      <c r="D58" s="12"/>
      <c r="E58" s="12"/>
      <c r="F58" s="12"/>
      <c r="G58" s="12"/>
      <c r="H58" s="12"/>
      <c r="I58" s="12"/>
      <c r="J58" s="13"/>
      <c r="K58" s="13"/>
      <c r="L58" s="13"/>
    </row>
    <row r="59" spans="2:23" x14ac:dyDescent="0.2">
      <c r="B59" s="1" t="s">
        <v>20</v>
      </c>
      <c r="C59" s="19">
        <v>1</v>
      </c>
      <c r="D59" s="19">
        <v>2</v>
      </c>
      <c r="E59" s="19">
        <v>3</v>
      </c>
      <c r="F59" s="19">
        <v>4</v>
      </c>
      <c r="G59" s="19">
        <v>5</v>
      </c>
      <c r="H59" s="19">
        <v>6</v>
      </c>
      <c r="I59" s="19">
        <v>7</v>
      </c>
      <c r="J59" s="19">
        <v>8</v>
      </c>
      <c r="K59" s="19">
        <v>9</v>
      </c>
      <c r="L59" s="19">
        <v>10</v>
      </c>
      <c r="M59" s="11"/>
    </row>
    <row r="60" spans="2:23" x14ac:dyDescent="0.2">
      <c r="B60" s="1" t="s">
        <v>21</v>
      </c>
      <c r="C60" s="17">
        <v>0.5</v>
      </c>
      <c r="D60" s="17">
        <v>1</v>
      </c>
      <c r="E60" s="17">
        <v>1.5</v>
      </c>
      <c r="F60" s="17">
        <v>2</v>
      </c>
      <c r="G60" s="17">
        <v>2.5</v>
      </c>
      <c r="H60" s="17">
        <v>3</v>
      </c>
      <c r="I60" s="17">
        <v>3.5</v>
      </c>
      <c r="J60" s="17">
        <v>4</v>
      </c>
      <c r="K60" s="17">
        <v>5</v>
      </c>
      <c r="L60" s="17">
        <v>6</v>
      </c>
      <c r="M60" s="11"/>
    </row>
    <row r="61" spans="2:23" x14ac:dyDescent="0.2">
      <c r="B61" s="1" t="s">
        <v>22</v>
      </c>
      <c r="C61" s="17">
        <v>200.797</v>
      </c>
      <c r="D61" s="17">
        <v>122.021</v>
      </c>
      <c r="E61" s="17">
        <v>141.06200000000001</v>
      </c>
      <c r="F61" s="17">
        <v>184.88800000000001</v>
      </c>
      <c r="G61" s="17">
        <v>190.70500000000001</v>
      </c>
      <c r="H61" s="17">
        <v>184.70500000000001</v>
      </c>
      <c r="I61" s="17">
        <v>177.465</v>
      </c>
      <c r="J61" s="17">
        <v>171.869</v>
      </c>
      <c r="K61" s="17">
        <v>167.03399999999999</v>
      </c>
      <c r="L61" s="17">
        <v>169.303</v>
      </c>
      <c r="M61" s="11"/>
    </row>
    <row r="62" spans="2:23" x14ac:dyDescent="0.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2:23" x14ac:dyDescent="0.2">
      <c r="B63" s="13"/>
    </row>
    <row r="64" spans="2:23" x14ac:dyDescent="0.2">
      <c r="B64" s="10" t="s">
        <v>23</v>
      </c>
      <c r="C64" s="11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2:23" x14ac:dyDescent="0.2"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21"/>
      <c r="N65" s="31" t="s">
        <v>22</v>
      </c>
      <c r="O65" s="32"/>
      <c r="P65" s="32"/>
      <c r="Q65" s="32"/>
      <c r="R65" s="32"/>
      <c r="S65" s="32"/>
      <c r="T65" s="32"/>
      <c r="U65" s="32"/>
      <c r="V65" s="32"/>
      <c r="W65" s="33"/>
    </row>
    <row r="66" spans="2:23" ht="17" x14ac:dyDescent="0.2">
      <c r="B66" s="14" t="s">
        <v>11</v>
      </c>
      <c r="C66" s="14" t="s">
        <v>12</v>
      </c>
      <c r="D66" s="14" t="s">
        <v>13</v>
      </c>
      <c r="E66" s="14" t="s">
        <v>14</v>
      </c>
      <c r="F66" s="14" t="s">
        <v>15</v>
      </c>
      <c r="G66" s="14" t="s">
        <v>16</v>
      </c>
      <c r="H66" s="14" t="s">
        <v>17</v>
      </c>
      <c r="I66" s="14" t="s">
        <v>24</v>
      </c>
      <c r="J66" s="14" t="s">
        <v>25</v>
      </c>
      <c r="K66" s="14" t="s">
        <v>26</v>
      </c>
      <c r="L66" s="14" t="s">
        <v>27</v>
      </c>
      <c r="M66" s="14" t="s">
        <v>28</v>
      </c>
      <c r="N66" s="14" t="s">
        <v>29</v>
      </c>
      <c r="O66" s="14" t="s">
        <v>30</v>
      </c>
      <c r="P66" s="14" t="s">
        <v>31</v>
      </c>
      <c r="Q66" s="14" t="s">
        <v>32</v>
      </c>
      <c r="R66" s="14" t="s">
        <v>33</v>
      </c>
      <c r="S66" s="14" t="s">
        <v>34</v>
      </c>
      <c r="T66" s="14" t="s">
        <v>35</v>
      </c>
      <c r="U66" s="14" t="s">
        <v>36</v>
      </c>
      <c r="V66" s="14" t="s">
        <v>37</v>
      </c>
      <c r="W66" s="14" t="s">
        <v>38</v>
      </c>
    </row>
    <row r="67" spans="2:23" x14ac:dyDescent="0.2">
      <c r="B67" s="9" t="s">
        <v>39</v>
      </c>
      <c r="C67" s="9">
        <v>0.127053</v>
      </c>
      <c r="D67" s="9">
        <v>0.28407300000000002</v>
      </c>
      <c r="E67" s="9">
        <v>0.69073200000000001</v>
      </c>
      <c r="F67" s="9">
        <v>2.5964900000000002</v>
      </c>
      <c r="G67" s="9">
        <v>8.0082199999999997E-4</v>
      </c>
      <c r="H67" s="9">
        <v>2.5136099999999999E-3</v>
      </c>
      <c r="I67" s="9">
        <v>0</v>
      </c>
      <c r="J67" s="9">
        <v>0</v>
      </c>
      <c r="K67" s="9">
        <v>0</v>
      </c>
      <c r="L67" s="9">
        <v>14.392899999999999</v>
      </c>
      <c r="M67" s="22">
        <f>2.095-0.14</f>
        <v>1.9550000000000001</v>
      </c>
      <c r="N67" s="9">
        <v>199.178</v>
      </c>
      <c r="O67" s="9">
        <v>128.268</v>
      </c>
      <c r="P67" s="9">
        <v>134.54599999999999</v>
      </c>
      <c r="Q67" s="9">
        <v>191.851</v>
      </c>
      <c r="R67" s="9">
        <v>203.94499999999999</v>
      </c>
      <c r="S67" s="9">
        <v>194.78399999999999</v>
      </c>
      <c r="T67" s="9">
        <v>180.488</v>
      </c>
      <c r="U67" s="9">
        <v>166.66900000000001</v>
      </c>
      <c r="V67" s="9">
        <v>144.99700000000001</v>
      </c>
      <c r="W67" s="9">
        <v>130.46</v>
      </c>
    </row>
    <row r="68" spans="2:23" x14ac:dyDescent="0.2">
      <c r="B68" s="9" t="s">
        <v>40</v>
      </c>
      <c r="C68" s="9">
        <v>0.29576200000000002</v>
      </c>
      <c r="D68" s="9">
        <v>0.27705800000000003</v>
      </c>
      <c r="E68" s="9">
        <v>0.82230099999999995</v>
      </c>
      <c r="F68" s="9">
        <v>2.4912200000000002</v>
      </c>
      <c r="G68" s="9">
        <v>9.0969399999999995E-4</v>
      </c>
      <c r="H68" s="9">
        <v>3.3564599999999999E-3</v>
      </c>
      <c r="I68" s="9">
        <v>2.01585E-4</v>
      </c>
      <c r="J68" s="9">
        <v>0</v>
      </c>
      <c r="K68" s="9">
        <v>0</v>
      </c>
      <c r="L68" s="9">
        <v>5.9417999999999997</v>
      </c>
      <c r="M68" s="22">
        <f>7.078-0.14</f>
        <v>6.9380000000000006</v>
      </c>
      <c r="N68" s="9">
        <v>199.946</v>
      </c>
      <c r="O68" s="9">
        <v>123.271</v>
      </c>
      <c r="P68" s="9">
        <v>144.73400000000001</v>
      </c>
      <c r="Q68" s="9">
        <v>173.17</v>
      </c>
      <c r="R68" s="9">
        <v>190.005</v>
      </c>
      <c r="S68" s="9">
        <v>193.35</v>
      </c>
      <c r="T68" s="9">
        <v>188.16800000000001</v>
      </c>
      <c r="U68" s="9">
        <v>179.393</v>
      </c>
      <c r="V68" s="9">
        <v>160.62299999999999</v>
      </c>
      <c r="W68" s="9">
        <v>145.10400000000001</v>
      </c>
    </row>
    <row r="69" spans="2:23" x14ac:dyDescent="0.2">
      <c r="B69" s="9" t="s">
        <v>41</v>
      </c>
      <c r="C69" s="9">
        <v>1.0113799999999999</v>
      </c>
      <c r="D69" s="9">
        <v>0.23397299999999999</v>
      </c>
      <c r="E69" s="9">
        <v>0.88098399999999999</v>
      </c>
      <c r="F69" s="9">
        <v>9.7838999999999995E-2</v>
      </c>
      <c r="G69" s="9">
        <v>7.7827799999999997E-6</v>
      </c>
      <c r="H69" s="9">
        <v>2.2233600000000002E-3</v>
      </c>
      <c r="I69" s="9">
        <v>0</v>
      </c>
      <c r="J69" s="9">
        <v>-0.53162500000000001</v>
      </c>
      <c r="K69" s="9">
        <v>0</v>
      </c>
      <c r="L69" s="9">
        <v>16.3309</v>
      </c>
      <c r="M69" s="22">
        <f>0.876-0.14</f>
        <v>0.73599999999999999</v>
      </c>
      <c r="N69" s="9">
        <v>195.982</v>
      </c>
      <c r="O69" s="9">
        <v>130.61199999999999</v>
      </c>
      <c r="P69" s="9">
        <v>131.53</v>
      </c>
      <c r="Q69" s="9">
        <v>195.60499999999999</v>
      </c>
      <c r="R69" s="9">
        <v>205.62100000000001</v>
      </c>
      <c r="S69" s="9">
        <v>194.79400000000001</v>
      </c>
      <c r="T69" s="9">
        <v>179.761</v>
      </c>
      <c r="U69" s="9">
        <v>165.708</v>
      </c>
      <c r="V69" s="9">
        <v>144.10400000000001</v>
      </c>
      <c r="W69" s="9">
        <v>129.774</v>
      </c>
    </row>
    <row r="70" spans="2:23" x14ac:dyDescent="0.2">
      <c r="B70" s="9" t="s">
        <v>42</v>
      </c>
      <c r="C70" s="9">
        <v>0.12378500000000001</v>
      </c>
      <c r="D70" s="9">
        <v>0.35432799999999998</v>
      </c>
      <c r="E70" s="9">
        <v>0.55623299999999998</v>
      </c>
      <c r="F70" s="9">
        <v>2.69665</v>
      </c>
      <c r="G70" s="9">
        <v>8.53081E-4</v>
      </c>
      <c r="H70" s="9">
        <v>2.5435000000000002E-3</v>
      </c>
      <c r="I70" s="9">
        <v>0</v>
      </c>
      <c r="J70" s="9">
        <v>0</v>
      </c>
      <c r="K70" s="9">
        <v>-0.108889</v>
      </c>
      <c r="L70" s="9">
        <v>14.0954</v>
      </c>
      <c r="M70" s="22">
        <f>1.756-0.14</f>
        <v>1.6160000000000001</v>
      </c>
      <c r="N70" s="9">
        <v>198.34899999999999</v>
      </c>
      <c r="O70" s="9">
        <v>129.37899999999999</v>
      </c>
      <c r="P70" s="9">
        <v>135.101</v>
      </c>
      <c r="Q70" s="9">
        <v>191.41300000000001</v>
      </c>
      <c r="R70" s="9">
        <v>203.874</v>
      </c>
      <c r="S70" s="9">
        <v>195.07599999999999</v>
      </c>
      <c r="T70" s="9">
        <v>180.97499999999999</v>
      </c>
      <c r="U70" s="9">
        <v>167.233</v>
      </c>
      <c r="V70" s="9">
        <v>145.55600000000001</v>
      </c>
      <c r="W70" s="9">
        <v>130.94200000000001</v>
      </c>
    </row>
    <row r="72" spans="2:23" s="23" customFormat="1" x14ac:dyDescent="0.2"/>
  </sheetData>
  <mergeCells count="6">
    <mergeCell ref="N65:W65"/>
    <mergeCell ref="D2:E2"/>
    <mergeCell ref="D3:E3"/>
    <mergeCell ref="C11:G11"/>
    <mergeCell ref="N25:W25"/>
    <mergeCell ref="N45:W45"/>
  </mergeCells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6"/>
  <sheetViews>
    <sheetView workbookViewId="0"/>
  </sheetViews>
  <sheetFormatPr baseColWidth="10" defaultColWidth="8.83203125" defaultRowHeight="15" x14ac:dyDescent="0.2"/>
  <cols>
    <col min="2" max="2" width="23.1640625" customWidth="1"/>
  </cols>
  <sheetData>
    <row r="3" spans="2:3" x14ac:dyDescent="0.2">
      <c r="B3" s="25" t="s">
        <v>43</v>
      </c>
      <c r="C3" s="26" t="s">
        <v>44</v>
      </c>
    </row>
    <row r="4" spans="2:3" x14ac:dyDescent="0.2">
      <c r="B4" t="s">
        <v>45</v>
      </c>
      <c r="C4" s="27" t="s">
        <v>46</v>
      </c>
    </row>
    <row r="5" spans="2:3" x14ac:dyDescent="0.2">
      <c r="B5" t="s">
        <v>47</v>
      </c>
      <c r="C5" s="27" t="s">
        <v>48</v>
      </c>
    </row>
    <row r="6" spans="2:3" x14ac:dyDescent="0.2">
      <c r="B6" s="28" t="s">
        <v>49</v>
      </c>
      <c r="C6" s="27" t="s">
        <v>50</v>
      </c>
    </row>
  </sheetData>
  <hyperlinks>
    <hyperlink ref="C4" r:id="rId1" xr:uid="{00000000-0004-0000-0100-000000000000}"/>
    <hyperlink ref="C5" r:id="rId2" xr:uid="{00000000-0004-0000-0100-000001000000}"/>
    <hyperlink ref="C6" r:id="rId3" xr:uid="{00000000-0004-0000-0100-000002000000}"/>
  </hyperlink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Lagoritmos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</cp:revision>
  <dcterms:modified xsi:type="dcterms:W3CDTF">2022-05-18T23:39:06Z</dcterms:modified>
</cp:coreProperties>
</file>