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https://d.docs.live.net/5bf1da988dd35d36/Desktop/"/>
    </mc:Choice>
  </mc:AlternateContent>
  <xr:revisionPtr revIDLastSave="2" documentId="8_{929A5AD8-A258-4776-B3F5-57C0B5384A1A}" xr6:coauthVersionLast="47" xr6:coauthVersionMax="47" xr10:uidLastSave="{FC58A5A4-B010-44A8-A046-BA2C40881BA6}"/>
  <bookViews>
    <workbookView xWindow="-2145" yWindow="1335" windowWidth="28665" windowHeight="15450" xr2:uid="{74B5FD30-5611-4831-9C8B-8CB8C5AE1F77}"/>
  </bookViews>
  <sheets>
    <sheet name="Indication Table" sheetId="1" r:id="rId1"/>
  </sheets>
  <externalReferences>
    <externalReference r:id="rId2"/>
  </externalReferences>
  <definedNames>
    <definedName name="AC_Date">[1]H1!$AR$70</definedName>
    <definedName name="AC_DS">[1]H1!$W$70</definedName>
    <definedName name="AC_Time">[1]H1!$AH$70</definedName>
    <definedName name="AC_US">[1]H1!$M$70</definedName>
    <definedName name="ACID_ETCH_COMMENTS">[1]Master!$BN$18</definedName>
    <definedName name="Actual_Length">[1]H1!$AN$24</definedName>
    <definedName name="Additional_Coatings_Found">[1]Master!$L$24</definedName>
    <definedName name="ADDITIONAL_COATINGS_LIST">'[1]Information Lists'!$AD$36:$AD$45</definedName>
    <definedName name="ADDITIONAL_COMMENTS">[1]Master!$BN$27</definedName>
    <definedName name="ADVANCED_NDE_COMMENTS">[1]Master!$BN$21</definedName>
    <definedName name="AE_Date">[1]Master!$W$8</definedName>
    <definedName name="AE_Proc">[1]Master!$W$28</definedName>
    <definedName name="Anchor_Profile_Measure">[1]H10!$AL$15</definedName>
    <definedName name="Assessment_End">[1]Master!$P$8</definedName>
    <definedName name="Assessment_Start">[1]Master!$P$7</definedName>
    <definedName name="asst_tech_lan">[1]Master!$F$18</definedName>
    <definedName name="Backfill_As_Found">[1]H1!$BZ$50</definedName>
    <definedName name="BACKFILL_DATE">[1]Master!$W$14</definedName>
    <definedName name="Backfill_Material">[1]Master!$BU$11</definedName>
    <definedName name="Buff_Proc">[1]Master!$W$27</definedName>
    <definedName name="calculated_diameter">[1]Master!$P$10</definedName>
    <definedName name="Carsonite">[1]H10!$W$46</definedName>
    <definedName name="Centerline_Latitude">[1]Placemarks!$G$14</definedName>
    <definedName name="Centerline_Longitude">[1]Placemarks!$G$15</definedName>
    <definedName name="CIRCUMFERENCE">[1]Master!$P$9</definedName>
    <definedName name="CITY">[1]Master!$AA$10</definedName>
    <definedName name="CLIENT_PM">[1]Master!$D$7</definedName>
    <definedName name="Coast_Job_Number">[1]Master!$L$9</definedName>
    <definedName name="COATING_ASSESSMENT_COMMENTS">[1]Master!$BN$5</definedName>
    <definedName name="Coating_Conditions">[1]H1!$O$81</definedName>
    <definedName name="Coating_Conditions_Comments">[1]H1!$J$86</definedName>
    <definedName name="COATING_EXAM_COMPLETE">[1]Master!$W$6</definedName>
    <definedName name="Coating_Layers">[1]H1!$AT$59</definedName>
    <definedName name="Coating_On_Record">[1]Master!$L$22</definedName>
    <definedName name="Coating_Protection_Type">[1]Master!$BU$16</definedName>
    <definedName name="Coating_Thickness">[1]H1!$R$60</definedName>
    <definedName name="Coating_Thickness_03">[1]H10!$BA$35</definedName>
    <definedName name="Coating_Thickness_06">[1]H10!$BB$35</definedName>
    <definedName name="Coating_Thickness_09">[1]H10!$BC$35</definedName>
    <definedName name="Coating_Thickness_12">[1]H10!$BD$35</definedName>
    <definedName name="Coating_Type">[1]Master!$L$23</definedName>
    <definedName name="Coating_Type_Comments">[1]H1!$AH$57</definedName>
    <definedName name="CoatingOnly">[1]Master!$M$9</definedName>
    <definedName name="Contact_CM">[1]Master!$E$10</definedName>
    <definedName name="Contact_Contractor_PM">[1]Master!$E$13</definedName>
    <definedName name="Contact_Foreman">[1]Master!$E$14</definedName>
    <definedName name="CONTACT_IM_Engineer">[1]Master!$E$8</definedName>
    <definedName name="Contact_Inspector">[1]Master!$E$15</definedName>
    <definedName name="Contact_LeadInspector">[1]Master!$E$16</definedName>
    <definedName name="CONTACT_PMO_LEAD">[1]Master!$E$7</definedName>
    <definedName name="CONTRACTOR">[1]Master!$D$11</definedName>
    <definedName name="CONTRACTOR_PM">[1]Master!$D$13</definedName>
    <definedName name="Corrosion_Damage_Count">[1]Sections!$AD$40</definedName>
    <definedName name="COUNTY">[1]Master!$AA$11</definedName>
    <definedName name="Coupon_Test_Installed">[1]H10!$R$42</definedName>
    <definedName name="CTSComments">[1]H10!$J$57</definedName>
    <definedName name="Damage_Repaired">[1]Master!$BU$5</definedName>
    <definedName name="DE_MP">[1]Master!$M$14</definedName>
    <definedName name="DE_STATIONING">[1]Master!$M$15</definedName>
    <definedName name="DE_TYPE">[1]Master!$T$17</definedName>
    <definedName name="DEH_Holiday_Test_Voltage">[1]H1!$AE$61</definedName>
    <definedName name="DEH_MAG_Assistant_Level">[1]Master!$H$18</definedName>
    <definedName name="DEH_MAG_Technician_Level">[1]Master!$H$17</definedName>
    <definedName name="DEH_POST_WELD_SEAM_2_TYPE">[1]Sections!$E$12</definedName>
    <definedName name="DEH_POST_WELD_SEAM_3_TYPE">[1]Sections!$F$12</definedName>
    <definedName name="DEH_POST_WELD_SEAM_TYPE">[1]Sections!$D$12</definedName>
    <definedName name="Delay_Reason">[1]Master!$P$12</definedName>
    <definedName name="Depth_Min">[1]H1!$AS$53</definedName>
    <definedName name="DEPTH_OF_COVER">'[1]New XML'!$FP$5</definedName>
    <definedName name="Design_Factor">[1]Master!$P$18</definedName>
    <definedName name="Dew_Point">[1]H10!$AF$28</definedName>
    <definedName name="DIG">[1]Master!$L$5</definedName>
    <definedName name="Discrepancy_Comments">[1]Master!$L$29</definedName>
    <definedName name="Distance_From_Girth_Weld">[1]H1!$AP$8</definedName>
    <definedName name="Downstream_Edge_Latitude">[1]Placemarks!$G$6</definedName>
    <definedName name="Downstream_Edge_Longitude">[1]Placemarks!$G$7</definedName>
    <definedName name="DRAFT_DATE">[1]Master!$W$16</definedName>
    <definedName name="DS_Edge_Latitude">[1]Placemarks!$G$10</definedName>
    <definedName name="DS_Edge_Longitude">[1]Placemarks!$G$11</definedName>
    <definedName name="Enchroachment_Comments">[1]Master!$BN$33</definedName>
    <definedName name="Envir_Cond_Air_Temp">[1]H10!$L$28</definedName>
    <definedName name="Envir_Cond_Pipe_Temp">[1]H10!$L$29</definedName>
    <definedName name="ETS">[1]H10!$AF$41</definedName>
    <definedName name="EVENT_DATE">[1]Master!$X$5</definedName>
    <definedName name="EVENT_ID">[1]Master!$L$10</definedName>
    <definedName name="Event_Status">[1]Master!$Y$10</definedName>
    <definedName name="Evidence_Of_Encroachment">[1]Master!$BN$36</definedName>
    <definedName name="examcomplete">[1]Master!$X$13</definedName>
    <definedName name="Excavation_Priority">[1]Master!$L$7</definedName>
    <definedName name="Excavation_Reason">PROGRAM</definedName>
    <definedName name="EXISTING_COATING_LIST">'[1]Information Lists'!$C$36:$C$47</definedName>
    <definedName name="Explored_Comments">[1]Master!$BV$13</definedName>
    <definedName name="EXPLORED_INDICATIONS">[1]Master!$BV$7</definedName>
    <definedName name="Fink">[1]H10!$N$46</definedName>
    <definedName name="FOREMAN">[1]Master!$D$14</definedName>
    <definedName name="G5Box">[1]H10!$R$46</definedName>
    <definedName name="GEN_ACC">[1]Master!$W$23</definedName>
    <definedName name="GO_NDE_COMMENTS">[1]Master!$BN$24</definedName>
    <definedName name="GPS_Uncorrected_Easting">[1]H1!$J$24</definedName>
    <definedName name="GPS_Uncorrected_Northing">[1]H1!$J$23</definedName>
    <definedName name="GRADE">[1]Master!$L$19</definedName>
    <definedName name="GROUND_MOVEMENT">[1]Master!$P$25</definedName>
    <definedName name="GROUND_MOVEMENT_COMMENTS">[1]Master!$P$26</definedName>
    <definedName name="Ground_Water_Collected">[1]H1!$AE$77</definedName>
    <definedName name="Ground_Water_PH">[1]H1!$AQ$78</definedName>
    <definedName name="Ground_Water_Present">[1]H1!$O$77</definedName>
    <definedName name="GW_Log_Dist">[1]Master!$T$6</definedName>
    <definedName name="HCA">[1]Master!$P$17</definedName>
    <definedName name="HForm_Start_Date">[1]Master!$W$5</definedName>
    <definedName name="Holiday_Comments">[1]H1!$AI$63</definedName>
    <definedName name="Holiday_Device">[1]H1!$BZ$63</definedName>
    <definedName name="Holiday_Device_Used">[1]Master!$BU$17</definedName>
    <definedName name="Holiday_Test_Voltage">[1]H10!$AF$40</definedName>
    <definedName name="Holiday_Tested">[1]H10!$L$37</definedName>
    <definedName name="Holiday_Testing">[1]H1!$P$62</definedName>
    <definedName name="IM_Engineer">[1]Master!$D$8</definedName>
    <definedName name="IM_Engineer_LAN">[1]Master!$F$8</definedName>
    <definedName name="IMA_Number">[1]H1!$Z$7</definedName>
    <definedName name="Indication_Report_Data">'Indication Table'!$C$7:$DQ$258</definedName>
    <definedName name="Indication_Table">'Indication Table'!$C$8:$ET$264</definedName>
    <definedName name="Initial_Assessment_Complete">[1]Master!$W$9</definedName>
    <definedName name="INSPECTOR">[1]Master!$D$15</definedName>
    <definedName name="Installation_Year">[1]Master!$L$21</definedName>
    <definedName name="InstallDate">[1]Master!$BU$15</definedName>
    <definedName name="INVESTIGATIVE_METHOD">[1]Master!$BU$6</definedName>
    <definedName name="KMLName">[1]Placemarks!$C$3</definedName>
    <definedName name="LAND_USE">[1]Master!$P$23</definedName>
    <definedName name="LAND_USE_COMMENTS">[1]Master!$P$24</definedName>
    <definedName name="LINE_NO">[1]Master!$L$13</definedName>
    <definedName name="Linear_Count">[1]Sections!$AD$53</definedName>
    <definedName name="Linear_Indications">[1]Sections!$AJ$53</definedName>
    <definedName name="LS_Found">[1]Master!$L$28</definedName>
    <definedName name="LS_Weld_Type_List">[1]Sections!$D$12:$AC$12</definedName>
    <definedName name="LSC">[1]Master!$M$5</definedName>
    <definedName name="LSW_Type">[1]Master!$L$18</definedName>
    <definedName name="MAG_Acceptance_Criteria">[1]Master!$W$25</definedName>
    <definedName name="MAG_Comments">[1]Master!$BN$12</definedName>
    <definedName name="MAG_Equipment_Serial_Number">'[1]MT Report'!$J$5</definedName>
    <definedName name="MAG_Examination_Date">[1]Master!$X$7</definedName>
    <definedName name="MAG_Medium">'[1]MT Report'!$AQ$10</definedName>
    <definedName name="MAG_Quality_Control_Batches">'[1]MT Report'!$AK$10</definedName>
    <definedName name="MAG_Surface_Condition">'[1]MT Report'!$AQ$8</definedName>
    <definedName name="MAG_Test_Equipment">'[1]MT Report'!$AQ$3</definedName>
    <definedName name="MAOP">[1]Master!$P$15</definedName>
    <definedName name="MaxCorrPercent">'Indication Table'!$FC$2</definedName>
    <definedName name="Mechanical_Damage_Count">[1]Sections!$AD$45</definedName>
    <definedName name="Media_Blast">[1]Master!$BU$7</definedName>
    <definedName name="Mile_Point">[1]Master!$L$14</definedName>
    <definedName name="MOP">[1]Master!$P$16</definedName>
    <definedName name="MT">[1]Master!$Y$8</definedName>
    <definedName name="MT_DATE">[1]Master!$W$7</definedName>
    <definedName name="MT_Method">[1]Master!$Y$9</definedName>
    <definedName name="MT_Proc">[1]Master!$W$24</definedName>
    <definedName name="N_Segment">[1]H1!$Z$6</definedName>
    <definedName name="Native_Soil_Comments">[1]H1!$BZ$48</definedName>
    <definedName name="Native_Soil_Conditions">[1]H1!$BZ$52</definedName>
    <definedName name="Native_Soil_Type">[1]H1!$BZ$49</definedName>
    <definedName name="Nominal_Pipe_Diameter">[1]Master!$L$16</definedName>
    <definedName name="Nominal_Wall_Thickness">[1]Master!$L$17</definedName>
    <definedName name="NWT_Found">[1]Master!$L$27</definedName>
    <definedName name="OD">[1]Master!$Q$10</definedName>
    <definedName name="OD_Found">[1]Master!$L$26</definedName>
    <definedName name="OPERATOR">[1]Master!$D$4</definedName>
    <definedName name="Order_Number">[1]Master!$L$8</definedName>
    <definedName name="Other_Damage_Notes">'[1]H2 Section 1'!$L$43</definedName>
    <definedName name="Other_Test_Station">[1]H10!$AC$46</definedName>
    <definedName name="Other_Test_Station_Config">[1]H10!$AG$46</definedName>
    <definedName name="Percent_Coating_Damage">[1]H1!$AP$84</definedName>
    <definedName name="Pipe_Clearance">[1]H1!$AN$26</definedName>
    <definedName name="Pipe_Recoated_With">[1]H10!$O$17</definedName>
    <definedName name="Pipe_Temperature">'[1]H2 Section 1'!$N$28</definedName>
    <definedName name="Pipe_To_Soil_DS">[1]H1!$AU$67</definedName>
    <definedName name="Pipe_To_Soil_US">[1]H1!$AU$65</definedName>
    <definedName name="Pipezone_Backfill">[1]Master!$BU$10</definedName>
    <definedName name="Planned_Length">[1]Master!$P$11</definedName>
    <definedName name="PLE">[1]Master!$D$9</definedName>
    <definedName name="PLE_Contact">[1]Master!$E$9</definedName>
    <definedName name="Pre_Exc_PS_Comments">[1]H1!$AR$19</definedName>
    <definedName name="PRELIM">[1]Master!$W$10</definedName>
    <definedName name="Primary_Recoat">[1]Master!$BU$8</definedName>
    <definedName name="_xlnm.Print_Area" localSheetId="0">'Indication Table'!$A$1:$ET$27</definedName>
    <definedName name="_xlnm.Print_Titles" localSheetId="0">'Indication Table'!$1:$7</definedName>
    <definedName name="PROGRAM">[1]Master!$L$6</definedName>
    <definedName name="PROJECT">[1]Master!$L$4</definedName>
    <definedName name="PROJECT_ID">[1]COV!$A$31</definedName>
    <definedName name="PS_Comments">[1]H1!$J$69</definedName>
    <definedName name="PS_Off">[1]H1!$AG$19</definedName>
    <definedName name="PS_On">[1]H1!$W$19</definedName>
    <definedName name="PS_Read_Comments">[1]H10!$F$58</definedName>
    <definedName name="PTS_Read_After">[1]Master!$BU$13</definedName>
    <definedName name="RECOAT_Comments">[1]SS!$A$66</definedName>
    <definedName name="RECOAT_DATE">[1]Master!$W$13</definedName>
    <definedName name="Recoat_Time">[1]H10!$L$30</definedName>
    <definedName name="REF_LAT">[1]Master!$P$20</definedName>
    <definedName name="REF_LONG">[1]Master!$P$21</definedName>
    <definedName name="Reference_Girth_Weld">[1]H1!$AP$7</definedName>
    <definedName name="Region_Number">[1]Master!$T$15</definedName>
    <definedName name="Relative_Humidity">[1]H10!$AF$29</definedName>
    <definedName name="REMEDIATON_DATE">[1]Master!$W$12</definedName>
    <definedName name="Repair_Coating_Hardness">[1]H10!$R$32</definedName>
    <definedName name="Repair_Comments">[1]Master!$BN$30</definedName>
    <definedName name="REPAIR_Made">[1]H10!$M$63</definedName>
    <definedName name="Repair_Number">[1]H10!$AH$68</definedName>
    <definedName name="Repair_Type_Master">[1]Master!$BU$4</definedName>
    <definedName name="RES_4Pin_Multiplier">[1]H1!$AB$72</definedName>
    <definedName name="RES_4Pin_Ohms">[1]H1!$V$72</definedName>
    <definedName name="RES_4Pin_Resistivity">[1]H1!$O$73</definedName>
    <definedName name="RES_4Pin_Spacing">DEPTH_OF_COVER</definedName>
    <definedName name="Res_Comments">[1]H1!$J$74</definedName>
    <definedName name="RES_Soil_Box_Multiplier">[1]H1!$AU$72</definedName>
    <definedName name="RES_Soil_Box_Reading">[1]H1!$AM$72</definedName>
    <definedName name="RES_Soil_Box_Resistivity">[1]H1!$AI$73</definedName>
    <definedName name="RESTORE_Backfill_Comments">[1]SS!$A$68</definedName>
    <definedName name="RMP_11_Ref_Section">[1]H1!$AP$6</definedName>
    <definedName name="Rock_Shield">[1]H10!$N$49</definedName>
    <definedName name="Rock_Shield_Present">[1]H1!$V$47</definedName>
    <definedName name="Sandblast_Media">[1]H10!$M$15</definedName>
    <definedName name="Scalable">[1]Master!$M$7</definedName>
    <definedName name="SITE_Backfill_Comments">[1]H1!$J$54</definedName>
    <definedName name="SITE_DESIGNATION">[1]H1!$Z$5</definedName>
    <definedName name="Site_Restored">[1]Master!$W$15</definedName>
    <definedName name="SMYS">[1]Master!$L$20</definedName>
    <definedName name="Soil_Sample_Comment">[1]H1!$AF$76</definedName>
    <definedName name="Soil_Sample_Location">[1]H1!$T$76</definedName>
    <definedName name="STA_NUM">[1]Master!$P$27</definedName>
    <definedName name="STATE">[1]Master!$AA$12</definedName>
    <definedName name="station_number">[1]Master!$L$15</definedName>
    <definedName name="Subregion_Number_ICDA">[1]Master!$T$22</definedName>
    <definedName name="Surface_Configuration">[1]Master!$BU$14</definedName>
    <definedName name="SX1_Circ">[1]Sections!$D$13</definedName>
    <definedName name="SX1_Cor">[1]Sections!$D$40</definedName>
    <definedName name="SX1_End">[1]Sections!$D$35</definedName>
    <definedName name="SX1_LS">[1]Sections!$D$11</definedName>
    <definedName name="SX1_LSD">[1]Sections!$D$33</definedName>
    <definedName name="SX1_MD">[1]Sections!$D$45</definedName>
    <definedName name="SX1_Note">[1]Sections!$D$15</definedName>
    <definedName name="SX1_NWT">[1]Sections!$D$14</definedName>
    <definedName name="SX1_Other_Damages">[1]Sections!$D$59</definedName>
    <definedName name="SX1_PD">[1]Sections!$D$31</definedName>
    <definedName name="SX1_Start">[1]Sections!$D$34</definedName>
    <definedName name="SX10_Circ">[1]Sections!$M$13</definedName>
    <definedName name="SX10_Cor">[1]Sections!$M$40</definedName>
    <definedName name="SX10_End">[1]Sections!$M$35</definedName>
    <definedName name="SX10_LS">[1]Sections!$M$11</definedName>
    <definedName name="SX10_LSD">[1]Sections!$M$33</definedName>
    <definedName name="SX10_MD">[1]Sections!$M$45</definedName>
    <definedName name="SX10_NWT">[1]Sections!$M$14</definedName>
    <definedName name="SX10_Other_Damages">[1]Sections!$M$59</definedName>
    <definedName name="SX10_PD">[1]Sections!$M$31</definedName>
    <definedName name="SX10_Start">[1]Sections!$M$34</definedName>
    <definedName name="SX11_Circ">[1]Sections!$N$13</definedName>
    <definedName name="SX11_Cor">[1]Sections!$N$40</definedName>
    <definedName name="SX11_End">[1]Sections!$N$35</definedName>
    <definedName name="SX11_LS">[1]Sections!$N$11</definedName>
    <definedName name="SX11_LSD">[1]Sections!$N$33</definedName>
    <definedName name="SX11_MD">[1]Sections!$N$45</definedName>
    <definedName name="SX11_NWT">[1]Sections!$N$14</definedName>
    <definedName name="SX11_Other_Damages">[1]Sections!$N$59</definedName>
    <definedName name="SX11_PD">[1]Sections!$N$31</definedName>
    <definedName name="SX11_Start">[1]Sections!$N$34</definedName>
    <definedName name="SX12_Circ">[1]Sections!$O$13</definedName>
    <definedName name="SX12_Cor">[1]Sections!$O$40</definedName>
    <definedName name="SX12_End">[1]Sections!$O$35</definedName>
    <definedName name="SX12_LS">[1]Sections!$O$11</definedName>
    <definedName name="SX12_LSD">[1]Sections!$O$33</definedName>
    <definedName name="SX12_MD">[1]Sections!$O$45</definedName>
    <definedName name="SX12_NWT">[1]Sections!$O$14</definedName>
    <definedName name="SX12_Other_Damages">[1]Sections!$O$59</definedName>
    <definedName name="SX12_PD">[1]Sections!$O$31</definedName>
    <definedName name="SX12_Start">[1]Sections!$O$34</definedName>
    <definedName name="SX13_Circ">[1]Sections!$P$13</definedName>
    <definedName name="SX13_Cor">[1]Sections!$P$40</definedName>
    <definedName name="SX13_End">[1]Sections!$P$35</definedName>
    <definedName name="SX13_LS">[1]Sections!$P$11</definedName>
    <definedName name="SX13_LSD">[1]Sections!$P$33</definedName>
    <definedName name="SX13_MD">[1]Sections!$P$45</definedName>
    <definedName name="SX13_NWT">[1]Sections!$P$14</definedName>
    <definedName name="SX13_Other_Damages">[1]Sections!$P$59</definedName>
    <definedName name="SX13_Start">[1]Sections!$P$34</definedName>
    <definedName name="SX14_Circ">[1]Sections!$Q$13</definedName>
    <definedName name="SX14_Cor">[1]Sections!$Q$40</definedName>
    <definedName name="SX14_End">[1]Sections!$Q$35</definedName>
    <definedName name="SX14_LS">[1]Sections!$Q$11</definedName>
    <definedName name="SX14_LSD">[1]Sections!$Q$33</definedName>
    <definedName name="SX14_MD">[1]Sections!$Q$45</definedName>
    <definedName name="SX14_NWT">[1]Sections!$Q$14</definedName>
    <definedName name="SX14_Other_Damages">[1]Sections!$Q$59</definedName>
    <definedName name="SX14_Start">[1]Sections!$Q$34</definedName>
    <definedName name="SX15_Circ">[1]Sections!$R$13</definedName>
    <definedName name="SX15_Cor">[1]Sections!$R$40</definedName>
    <definedName name="SX15_End">[1]Sections!$R$35</definedName>
    <definedName name="SX15_LS">[1]Sections!$R$11</definedName>
    <definedName name="SX15_LSD">[1]Sections!$R$33</definedName>
    <definedName name="SX15_MD">[1]Sections!$R$45</definedName>
    <definedName name="SX15_NWT">[1]Sections!$R$14</definedName>
    <definedName name="SX15_Other_Damages">[1]Sections!$R$59</definedName>
    <definedName name="SX15_Start">[1]Sections!$R$34</definedName>
    <definedName name="SX16_Circ">[1]Sections!$S$13</definedName>
    <definedName name="SX16_Cor">[1]Sections!$S$40</definedName>
    <definedName name="SX16_End">[1]Sections!$S$35</definedName>
    <definedName name="SX16_LS">[1]Sections!$S$11</definedName>
    <definedName name="SX16_LSD">[1]Sections!$S$33</definedName>
    <definedName name="SX16_MD">[1]Sections!$S$45</definedName>
    <definedName name="SX16_NWT">[1]Sections!$S$14</definedName>
    <definedName name="SX16_Other_Damages">[1]Sections!$S$59</definedName>
    <definedName name="SX16_Start">[1]Sections!$S$34</definedName>
    <definedName name="SX17_Circ">[1]Sections!$T$13</definedName>
    <definedName name="SX17_Cor">[1]Sections!$T$40</definedName>
    <definedName name="SX17_End">[1]Sections!$T$35</definedName>
    <definedName name="SX17_LS">[1]Sections!$T$11</definedName>
    <definedName name="SX17_LSD">[1]Sections!$T$33</definedName>
    <definedName name="SX17_MD">[1]Sections!$T$45</definedName>
    <definedName name="SX17_NWT">[1]Sections!$T$14</definedName>
    <definedName name="SX17_Other_Damages">[1]Sections!$T$59</definedName>
    <definedName name="SX17_Start">[1]Sections!$T$34</definedName>
    <definedName name="SX18_Circ">[1]Sections!$U$13</definedName>
    <definedName name="SX18_Cor">[1]Sections!$U$40</definedName>
    <definedName name="SX18_End">[1]Sections!$U$35</definedName>
    <definedName name="SX18_LS">[1]Sections!$U$11</definedName>
    <definedName name="SX18_LSD">[1]Sections!$U$33</definedName>
    <definedName name="SX18_MD">[1]Sections!$U$45</definedName>
    <definedName name="SX18_NWT">[1]Sections!$U$14</definedName>
    <definedName name="SX18_Other_Damages">[1]Sections!$U$59</definedName>
    <definedName name="SX18_Start">[1]Sections!$U$34</definedName>
    <definedName name="SX19_Circ">[1]Sections!$V$13</definedName>
    <definedName name="SX19_Cor">[1]Sections!$V$40</definedName>
    <definedName name="SX19_End">[1]Sections!$V$35</definedName>
    <definedName name="SX19_LS">[1]Sections!$V$11</definedName>
    <definedName name="SX19_LSD">[1]Sections!$V$33</definedName>
    <definedName name="SX19_MD">[1]Sections!$V$45</definedName>
    <definedName name="SX19_NWT">[1]Sections!$V$14</definedName>
    <definedName name="SX19_Other_Damages">[1]Sections!$V$59</definedName>
    <definedName name="SX19_Start">[1]Sections!$V$34</definedName>
    <definedName name="SX2_Circ">[1]Sections!$E$13</definedName>
    <definedName name="SX2_Cor">[1]Sections!$E$40</definedName>
    <definedName name="SX2_End">[1]Sections!$E$35</definedName>
    <definedName name="SX2_LS">[1]Sections!$E$11</definedName>
    <definedName name="SX2_LSD">[1]Sections!$E$33</definedName>
    <definedName name="SX2_MD">[1]Sections!$E$45</definedName>
    <definedName name="SX2_NWT">[1]Sections!$E$14</definedName>
    <definedName name="SX2_Other_Damages">[1]Sections!$E$59</definedName>
    <definedName name="SX2_PD">[1]Sections!$E$31</definedName>
    <definedName name="SX2_Start">[1]Sections!$E$34</definedName>
    <definedName name="SX20_Circ">[1]Sections!$W$13</definedName>
    <definedName name="SX20_Cor">[1]Sections!$W$40</definedName>
    <definedName name="SX20_End">[1]Sections!$W$35</definedName>
    <definedName name="SX20_LS">[1]Sections!$W$11</definedName>
    <definedName name="SX20_LSD">[1]Sections!$W$33</definedName>
    <definedName name="SX20_MD">[1]Sections!$W$45</definedName>
    <definedName name="SX20_NWT">[1]Sections!$W$14</definedName>
    <definedName name="SX20_Other_Damages">[1]Sections!$W$59</definedName>
    <definedName name="SX20_Start">[1]Sections!$W$34</definedName>
    <definedName name="SX21_Circ">[1]Sections!$X$13</definedName>
    <definedName name="SX21_Cor">[1]Sections!$X$40</definedName>
    <definedName name="SX21_End">[1]Sections!$X$35</definedName>
    <definedName name="SX21_LS">[1]Sections!$X$11</definedName>
    <definedName name="SX21_LSD">[1]Sections!$X$33</definedName>
    <definedName name="SX21_MD">[1]Sections!$X$45</definedName>
    <definedName name="SX21_NWT">[1]Sections!$X$14</definedName>
    <definedName name="SX21_Other_Damages">[1]Sections!$X$59</definedName>
    <definedName name="SX21_Start">[1]Sections!$X$34</definedName>
    <definedName name="SX22_Circ">[1]Sections!$Y$13</definedName>
    <definedName name="SX22_Cor">[1]Sections!$Y$40</definedName>
    <definedName name="SX22_End">[1]Sections!$Y$35</definedName>
    <definedName name="SX22_LS">[1]Sections!$Y$11</definedName>
    <definedName name="SX22_LSD">[1]Sections!$Y$33</definedName>
    <definedName name="SX22_MD">[1]Sections!$Y$45</definedName>
    <definedName name="SX22_NWT">[1]Sections!$Y$14</definedName>
    <definedName name="SX22_Other_Damages">[1]Sections!$Y$59</definedName>
    <definedName name="SX22_Start">[1]Sections!$Y$34</definedName>
    <definedName name="SX23_Circ">[1]Sections!$Z$13</definedName>
    <definedName name="SX23_Cor">[1]Sections!$Z$40</definedName>
    <definedName name="SX23_End">[1]Sections!$Z$35</definedName>
    <definedName name="SX23_LS">[1]Sections!$Z$11</definedName>
    <definedName name="SX23_LSD">[1]Sections!$Z$33</definedName>
    <definedName name="SX23_MD">[1]Sections!$Z$45</definedName>
    <definedName name="SX23_NWT">[1]Sections!$Z$14</definedName>
    <definedName name="SX23_Other_Damages">[1]Sections!$Z$59</definedName>
    <definedName name="SX23_Start">[1]Sections!$Z$34</definedName>
    <definedName name="SX24_Circ">[1]Sections!$AA$13</definedName>
    <definedName name="SX24_Cor">[1]Sections!$AA$40</definedName>
    <definedName name="SX24_End">[1]Sections!$AA$35</definedName>
    <definedName name="SX24_LS">[1]Sections!$AA$11</definedName>
    <definedName name="SX24_LSD">[1]Sections!$AA$33</definedName>
    <definedName name="SX24_MD">[1]Sections!$AA$45</definedName>
    <definedName name="SX24_NWT">[1]Sections!$AA$14</definedName>
    <definedName name="SX24_Other_Damages">[1]Sections!$AA$59</definedName>
    <definedName name="SX24_Start">[1]Sections!$AA$34</definedName>
    <definedName name="SX25_Circ">[1]Sections!$AB$13</definedName>
    <definedName name="SX25_Cor">[1]Sections!$AB$40</definedName>
    <definedName name="SX25_End">[1]Sections!$AB$35</definedName>
    <definedName name="SX25_LS">[1]Sections!$AB$11</definedName>
    <definedName name="SX25_LSD">[1]Sections!$AB$33</definedName>
    <definedName name="SX25_MD">[1]Sections!$AB$45</definedName>
    <definedName name="SX25_NWT">[1]Sections!$AB$14</definedName>
    <definedName name="SX25_Other_Damages">[1]Sections!$AB$59</definedName>
    <definedName name="SX25_Start">[1]Sections!$AB$34</definedName>
    <definedName name="SX26_Circ">[1]Sections!$AC$13</definedName>
    <definedName name="SX26_Cor">[1]Sections!$AC$40</definedName>
    <definedName name="SX26_LS">[1]Sections!$AC$11</definedName>
    <definedName name="SX26_LSD">[1]Sections!$AC$33</definedName>
    <definedName name="SX26_MD">[1]Sections!$AC$45</definedName>
    <definedName name="SX26_Start">[1]Sections!$AC$34</definedName>
    <definedName name="SX3_Circ">[1]Sections!$F$13</definedName>
    <definedName name="SX3_Cor">[1]Sections!$F$40</definedName>
    <definedName name="SX3_End">[1]Sections!$F$35</definedName>
    <definedName name="SX3_LS">[1]Sections!$F$11</definedName>
    <definedName name="SX3_LSD">[1]Sections!$F$33</definedName>
    <definedName name="SX3_MD">[1]Sections!$F$45</definedName>
    <definedName name="SX3_NWT">[1]Sections!$F$14</definedName>
    <definedName name="SX3_Other_Damages">[1]Sections!$F$59</definedName>
    <definedName name="SX3_PD">[1]Sections!$F$31</definedName>
    <definedName name="SX3_Start">[1]Sections!$F$34</definedName>
    <definedName name="SX4_Circ">[1]Sections!$G$13</definedName>
    <definedName name="SX4_Cor">[1]Sections!$G$40</definedName>
    <definedName name="SX4_End">[1]Sections!$G$35</definedName>
    <definedName name="SX4_LS">[1]Sections!$G$11</definedName>
    <definedName name="SX4_LSD">[1]Sections!$G$33</definedName>
    <definedName name="SX4_MD">[1]Sections!$G$45</definedName>
    <definedName name="SX4_NWT">[1]Sections!$G$14</definedName>
    <definedName name="SX4_Other_Damages">[1]Sections!$G$59</definedName>
    <definedName name="SX4_PD">[1]Sections!$G$31</definedName>
    <definedName name="SX4_Start">[1]Sections!$G$34</definedName>
    <definedName name="SX5_Circ">[1]Sections!$H$13</definedName>
    <definedName name="SX5_Cor">[1]Sections!$H$40</definedName>
    <definedName name="SX5_End">[1]Sections!$H$35</definedName>
    <definedName name="SX5_LS">[1]Sections!$H$11</definedName>
    <definedName name="SX5_LSD">[1]Sections!$H$33</definedName>
    <definedName name="SX5_MD">[1]Sections!$H$45</definedName>
    <definedName name="SX5_NWT">[1]Sections!$H$14</definedName>
    <definedName name="SX5_Other_Damages">[1]Sections!$H$59</definedName>
    <definedName name="SX5_PD">[1]Sections!$H$31</definedName>
    <definedName name="SX5_Start">[1]Sections!$H$34</definedName>
    <definedName name="SX6_Circ">[1]Sections!$I$13</definedName>
    <definedName name="SX6_Cor">[1]Sections!$I$40</definedName>
    <definedName name="SX6_End">[1]Sections!$I$35</definedName>
    <definedName name="SX6_LS">[1]Sections!$I$11</definedName>
    <definedName name="SX6_LSD">[1]Sections!$I$33</definedName>
    <definedName name="SX6_MD">[1]Sections!$I$45</definedName>
    <definedName name="SX6_NWT">[1]Sections!$I$14</definedName>
    <definedName name="SX6_Other_Damages">[1]Sections!$I$59</definedName>
    <definedName name="SX6_PD">[1]Sections!$I$31</definedName>
    <definedName name="SX6_Start">[1]Sections!$I$34</definedName>
    <definedName name="SX7_Circ">[1]Sections!$J$13</definedName>
    <definedName name="SX7_Cor">[1]Sections!$J$40</definedName>
    <definedName name="SX7_End">[1]Sections!$J$35</definedName>
    <definedName name="SX7_LS">[1]Sections!$J$11</definedName>
    <definedName name="SX7_LSD">[1]Sections!$J$33</definedName>
    <definedName name="SX7_MD">[1]Sections!$J$45</definedName>
    <definedName name="SX7_NWT">[1]Sections!$J$14</definedName>
    <definedName name="SX7_Other_Damages">[1]Sections!$J$59</definedName>
    <definedName name="SX7_PD">[1]Sections!$J$31</definedName>
    <definedName name="SX7_Start">[1]Sections!$J$34</definedName>
    <definedName name="SX8_Circ">[1]Sections!$K$13</definedName>
    <definedName name="SX8_Cor">[1]Sections!$K$40</definedName>
    <definedName name="SX8_End">[1]Sections!$K$35</definedName>
    <definedName name="SX8_LS">[1]Sections!$K$11</definedName>
    <definedName name="SX8_LSD">[1]Sections!$K$33</definedName>
    <definedName name="SX8_MD">[1]Sections!$K$45</definedName>
    <definedName name="SX8_NWT">[1]Sections!$K$14</definedName>
    <definedName name="SX8_Other_Damages">[1]Sections!$K$59</definedName>
    <definedName name="SX8_PD">[1]Sections!$K$31</definedName>
    <definedName name="SX8_Start">[1]Sections!$K$34</definedName>
    <definedName name="SX9_Circ">[1]Sections!$L$13</definedName>
    <definedName name="SX9_Cor">[1]Sections!$L$40</definedName>
    <definedName name="SX9_End">[1]Sections!$L$35</definedName>
    <definedName name="SX9_LS">[1]Sections!$L$11</definedName>
    <definedName name="SX9_LSD">[1]Sections!$L$33</definedName>
    <definedName name="SX9_MD">[1]Sections!$L$45</definedName>
    <definedName name="SX9_NWT">[1]Sections!$L$14</definedName>
    <definedName name="SX9_Other_Damages">[1]Sections!$L$59</definedName>
    <definedName name="SX9_PD">[1]Sections!$L$31</definedName>
    <definedName name="SX9_Start">[1]Sections!$L$34</definedName>
    <definedName name="Target_Log_Dist">[1]Master!$T$7</definedName>
    <definedName name="tech_contact">[1]Master!$E$17</definedName>
    <definedName name="tech_lan">[1]Master!$F$17</definedName>
    <definedName name="TECHINFO">'[1]Information Lists'!$A$2:$AX$22</definedName>
    <definedName name="technician">[1]Master!$D$17</definedName>
    <definedName name="technician_assistant">[1]Master!$D$18</definedName>
    <definedName name="Test_Station">[1]Master!$BU$12</definedName>
    <definedName name="Test_Station_Config">[1]H10!$AZ$46</definedName>
    <definedName name="Tot_ArcB">[1]Sections!$AD$38</definedName>
    <definedName name="Tot_CAD">[1]Sections!$AD$39</definedName>
    <definedName name="Tot_DNT">[1]Sections!$AD$42</definedName>
    <definedName name="Tot_IML">[1]Sections!$AD$43</definedName>
    <definedName name="Tot_LAM">[1]Sections!$AD$57</definedName>
    <definedName name="Tot_MFR">[1]Sections!$AD$44</definedName>
    <definedName name="Tot_MILL">[1]Sections!$AD$46</definedName>
    <definedName name="Tot_POR">[1]Sections!$AD$47</definedName>
    <definedName name="Tot_SCC">[1]Sections!$AD$48</definedName>
    <definedName name="Tot_UNC">[1]Sections!$AD$49</definedName>
    <definedName name="Tot_UNF">[1]Sections!$AD$50</definedName>
    <definedName name="Tot_WR">[1]Sections!$AD$51</definedName>
    <definedName name="Tot_WRNK">[1]Sections!$AD$54</definedName>
    <definedName name="Tot_WS">[1]Sections!$AD$52</definedName>
    <definedName name="Total_Coating_Damage_Area">[1]H7!$AX$55</definedName>
    <definedName name="Transition_Recoat">[1]Master!$BU$9</definedName>
    <definedName name="UT_COMMENTS">[1]Master!$BN$15</definedName>
    <definedName name="UT_Proc">[1]Master!$W$26</definedName>
    <definedName name="UTT_Grid_OD_2">'[1]H6 (2)'!$H$19</definedName>
    <definedName name="UTTGrid_OD">[1]H6!$H$19</definedName>
    <definedName name="VISUAL_ASSESSMENT_COMMENTS">[1]Master!$BN$9</definedName>
    <definedName name="Wet_Fluor_Performed">[1]Sections!$D$62</definedName>
    <definedName name="XML_DEH_CONTACT_DE_Manager">'[1]New XML'!$J$5</definedName>
    <definedName name="XML_DEH_CONTACT_DE_Tech">'[1]New XML'!$K$5</definedName>
    <definedName name="XML_DEH_CONTACT_IM_Engineer">'[1]New XML'!$L$5</definedName>
    <definedName name="XML_DEH_CONTACT_PMO_Lead">'[1]New XML'!$M$5</definedName>
    <definedName name="XML_DEH_EXCAV_Actual_Length">'[1]New XML'!$P$5</definedName>
    <definedName name="XML_DEH_EXCAV_Design_Factor">'[1]New XML'!$Q$5</definedName>
    <definedName name="XML_DEH_EXCAV_Excavation_Priority">'[1]New XML'!$R$5</definedName>
    <definedName name="XML_DEH_EXCAV_Excavation_Reason">'[1]New XML'!$S$5</definedName>
    <definedName name="XML_DEH_EXCAV_MAOP">'[1]New XML'!$U$5</definedName>
    <definedName name="XML_DEH_EXCAV_Nominal_Pipe_Diameter">'[1]New XML'!$V$5</definedName>
    <definedName name="XML_DEH_EXCAV_Nominal_Wall_Thickness">'[1]New XML'!$W$5</definedName>
    <definedName name="XML_DEH_EXCAV_Planned_Length">'[1]New XML'!$Y$5</definedName>
    <definedName name="XML_DEH_EXCAV_PS_Comments">'[1]New XML'!$Z$5</definedName>
    <definedName name="XML_DEH_EXCAV_PS_Off">'[1]New XML'!$O$5</definedName>
    <definedName name="XML_DEH_EXCAV_PS_On">'[1]New XML'!$N$5</definedName>
    <definedName name="XML_DEH_EXCAV_SMYS">'[1]New XML'!$AA$5</definedName>
    <definedName name="XML_DEH_GPS_Centerline_Latitude">'[1]New XML'!$AM$5</definedName>
    <definedName name="XML_DEH_GPS_Centerline_Longitude">'[1]New XML'!$AN$5</definedName>
    <definedName name="XML_DEH_GPS_DS_Edge_Latitude">'[1]New XML'!$AO$5</definedName>
    <definedName name="XML_DEH_GPS_DS_Edge_Longitude">'[1]New XML'!$AP$5</definedName>
    <definedName name="XML_DEH_GPS_File_Name">'[1]New XML'!$AD$5</definedName>
    <definedName name="XML_DEH_GPS_GIS_Lattitude">'[1]New XML'!$AF$5</definedName>
    <definedName name="XML_DEH_GPS_GIS_Longitude">'[1]New XML'!$AG$5</definedName>
    <definedName name="XML_DEH_GPS_Zero_Ref_Latitude">'[1]New XML'!$AI$5</definedName>
    <definedName name="XML_DEH_GPS_Zero_Ref_Longitude">'[1]New XML'!$AJ$5</definedName>
    <definedName name="XML_DEH_HEADER_Approved_By">'[1]New XML'!$F$5</definedName>
    <definedName name="XML_DEH_HEADER_Assessment_Type">'[1]New XML'!$T$5</definedName>
    <definedName name="XML_DEH_HEADER_Delay_Reason">'[1]New XML'!$AQ$5</definedName>
    <definedName name="XML_DEH_HEADER_Dig_ID">'[1]New XML'!$H$5</definedName>
    <definedName name="XML_DEH_HEADER_Distance_From_Girth_Weld">'[1]New XML'!$AY$5</definedName>
    <definedName name="XML_DEH_HEADER_Examination_Date">'[1]New XML'!$B$5</definedName>
    <definedName name="XML_DEH_HEADER_ILI_Log_Distance">'[1]New XML'!$AS$5</definedName>
    <definedName name="XML_DEH_HEADER_IMA_Number">'[1]New XML'!$AR$5</definedName>
    <definedName name="XML_DEH_HEADER_Installation_Year">'[1]New XML'!$AT$5</definedName>
    <definedName name="XML_DEH_HEADER_Mile_Point">'[1]New XML'!$C$5</definedName>
    <definedName name="XML_DEH_HEADER_N_Segment">'[1]New XML'!$AU$5</definedName>
    <definedName name="XML_DEH_HEADER_Order_Number">'[1]New XML'!$G$5</definedName>
    <definedName name="XML_DEH_HEADER_Performed_By">'[1]New XML'!$D$5</definedName>
    <definedName name="XML_DEH_HEADER_PGE_Project_Manager">'[1]New XML'!$E$5</definedName>
    <definedName name="XML_DEH_HEADER_Reference_Girth_Weld">'[1]New XML'!$AV$5</definedName>
    <definedName name="XML_DEH_HEADER_Region_Number">'[1]New XML'!$AW$5</definedName>
    <definedName name="XML_DEH_HEADER_RMP_11_Ref_Section">'[1]New XML'!$AX$5</definedName>
    <definedName name="XML_DEH_HEADER_Stationing">'[1]New XML'!$AZ$5</definedName>
    <definedName name="XML_DEH_HEADER_Subregion_Number_ICDA">'[1]New XML'!$BA$5</definedName>
    <definedName name="XML_DEH_MAG_Acceptance_Criteria">'[1]New XML'!$BB$5</definedName>
    <definedName name="XML_DEH_MAG_Assistant_Level">'[1]New XML'!$BC$5</definedName>
    <definedName name="XML_DEH_MAG_Assistant_Name">'[1]New XML'!$BD$5</definedName>
    <definedName name="XML_DEH_MAG_Comments">'[1]New XML'!$BE$5</definedName>
    <definedName name="XML_DEH_MAG_Equipment_Serial_No">'[1]New XML'!$BF$5</definedName>
    <definedName name="XML_DEH_MAG_Examination_Date">'[1]New XML'!$BG$5</definedName>
    <definedName name="XML_DEH_MAG_Medium">'[1]New XML'!$BH$5</definedName>
    <definedName name="XML_DEH_MAG_Quality_Control_Batches">'[1]New XML'!$BI$5</definedName>
    <definedName name="XML_DEH_MAG_Results_Accepted">'[1]New XML'!$BL$5</definedName>
    <definedName name="XML_DEH_MAG_Results_Available">'[1]New XML'!$BM$5</definedName>
    <definedName name="XML_DEH_MAG_Surface_Condition">'[1]New XML'!$BN$5</definedName>
    <definedName name="XML_DEH_MAG_Technician_Level">'[1]New XML'!$BO$5</definedName>
    <definedName name="XML_DEH_MAG_Technician_Name">'[1]New XML'!$BP$5</definedName>
    <definedName name="XML_DEH_MAG_Technique">'[1]New XML'!$BQ$5</definedName>
    <definedName name="XML_DEH_MAG_Test_Equipment">'[1]New XML'!$BR$5</definedName>
    <definedName name="XML_DEH_POST_Corrosion_Damage">'[1]New XML'!$BS$5</definedName>
    <definedName name="XML_DEH_POST_Linear_Indications">'[1]New XML'!$BV$5</definedName>
    <definedName name="XML_DEH_POST_Long_Seam_Characterization">'[1]New XML'!$BW$5</definedName>
    <definedName name="XML_DEH_POST_Mechanical_Damage">'[1]New XML'!$BX$5</definedName>
    <definedName name="XML_DEH_POST_Other_Damage_Notes">'[1]New XML'!$BY$5</definedName>
    <definedName name="XML_DEH_POST_Pipe_Temperature">'[1]New XML'!$CA$5</definedName>
    <definedName name="XML_DEH_POST_WELD_SEAM_2_TYPE">'[1]New XML'!$CC$5</definedName>
    <definedName name="XML_DEH_POST_WELD_SEAM_3_TYPE">'[1]New XML'!$CD$5</definedName>
    <definedName name="XML_DEH_POST_WELD_SEAM_TYPE">'[1]New XML'!$CB$5</definedName>
    <definedName name="XML_DEH_POST_Wet_Fluor_Mag_Comments">'[1]New XML'!$CE$5</definedName>
    <definedName name="XML_DEH_POST_Wet_Fluor_Performed">'[1]New XML'!$CF$5</definedName>
    <definedName name="XML_DEH_PRE_Coating_Conditions">'[1]New XML'!$CG$5</definedName>
    <definedName name="XML_DEH_PRE_Coating_Conditions_Comments">'[1]New XML'!$CH$5</definedName>
    <definedName name="XML_DEH_PRE_Coating_Sample_Location">'[1]New XML'!$CI$5</definedName>
    <definedName name="XML_DEH_PRE_Coating_Sample_Taken">'[1]New XML'!$CJ$5</definedName>
    <definedName name="XML_DEH_PRE_Corrosion_Comments">'[1]New XML'!$CK$5</definedName>
    <definedName name="XML_DEH_PRE_Corrosion_Product_Present">'[1]New XML'!$CL$5</definedName>
    <definedName name="XML_DEH_PRE_Corrosion_Sample">'[1]New XML'!$CM$5</definedName>
    <definedName name="XML_DEH_PRE_Ground_Water_PH">'[1]New XML'!$CP$5</definedName>
    <definedName name="XML_DEH_PRE_Ground_Water_Present">'[1]New XML'!$CO$5</definedName>
    <definedName name="XML_DEH_PRE_Liquid_PH">'[1]New XML'!$CR$5</definedName>
    <definedName name="XML_DEH_PRE_Liquid_Underneath_Coating">'[1]New XML'!$CQ$5</definedName>
    <definedName name="XML_DEH_PRE_Photos_Taken">'[1]New XML'!$CS$5</definedName>
    <definedName name="XML_DEH_PRE_Soil_PH_Downstream">'[1]New XML'!$CT$5</definedName>
    <definedName name="XML_DEH_PRE_Soil_PH_Upstream">'[1]New XML'!$CU$5</definedName>
    <definedName name="XML_DEH_PRE_Soil_Sample_Comment">'[1]New XML'!$CV$5</definedName>
    <definedName name="XML_DEH_PRE_Soil_Sample_Location">'[1]New XML'!$CW$5</definedName>
    <definedName name="XML_DEH_PRE_Zero_Reference_Point">'[1]New XML'!$CX$5</definedName>
    <definedName name="XML_DEH_RECOAT_Anchor_Profile_Measure">'[1]New XML'!$CY$5</definedName>
    <definedName name="XML_DEH_RECOAT_Client_Approved_By">'[1]New XML'!$CZ$5</definedName>
    <definedName name="XML_DEH_RECOAT_Coating_Thickness_03">'[1]New XML'!$DA$5</definedName>
    <definedName name="XML_DEH_RECOAT_Coating_Thickness_06">'[1]New XML'!$DB$5</definedName>
    <definedName name="XML_DEH_RECOAT_Coating_Thickness_09">'[1]New XML'!$DC$5</definedName>
    <definedName name="XML_DEH_RECOAT_Coating_Thickness_12">'[1]New XML'!$DD$5</definedName>
    <definedName name="XML_DEH_RECOAT_Comments">'[1]New XML'!$DE$5</definedName>
    <definedName name="XML_DEH_RECOAT_Dew_Point">'[1]New XML'!$DF$5</definedName>
    <definedName name="XML_DEH_RECOAT_Envir_Cond_Air_Temp">'[1]New XML'!$DG$5</definedName>
    <definedName name="XML_DEH_RECOAT_Envir_Cond_Pipe_Temp">'[1]New XML'!$DH$5</definedName>
    <definedName name="XML_DEH_RECOAT_Holiday_Device_Used">'[1]New XML'!$DI$5</definedName>
    <definedName name="XML_DEH_RECOAT_Holiday_Test_Voltage">'[1]New XML'!$DJ$5</definedName>
    <definedName name="XML_DEH_RECOAT_Holiday_Tested">'[1]New XML'!$DK$5</definedName>
    <definedName name="XML_DEH_RECOAT_Pipe_Recoated_With">'[1]New XML'!$DM$5</definedName>
    <definedName name="XML_DEH_RECOAT_Relative_Humidity">'[1]New XML'!$DN$5</definedName>
    <definedName name="XML_DEH_RECOAT_Repair_Coating_Hardness">'[1]New XML'!$DO$5</definedName>
    <definedName name="XML_DEH_RECOAT_Sandblast_Media">'[1]New XML'!$DP$5</definedName>
    <definedName name="XML_DEH_RECOAT_Time">'[1]New XML'!$DQ$5</definedName>
    <definedName name="XML_DEH_REPAIR_Comments">'[1]New XML'!$DR$5</definedName>
    <definedName name="XML_DEH_REPAIR_Damage_Repaired">'[1]New XML'!$DS$5</definedName>
    <definedName name="XML_DEH_REPAIR_Made">'[1]New XML'!$DT$5</definedName>
    <definedName name="XML_DEH_REPAIR_Number_Made">'[1]New XML'!$DU$5</definedName>
    <definedName name="XML_DEH_REPAIR_Repair_Type">'[1]New XML'!$DV$5</definedName>
    <definedName name="XML_DEH_RES_4pin_Multiplier">'[1]New XML'!$DW$5</definedName>
    <definedName name="XML_DEH_RES_4pin_Ohms">'[1]New XML'!$DX$5</definedName>
    <definedName name="XML_DEH_RES_4pin_Resitivity">'[1]New XML'!$DY$5</definedName>
    <definedName name="XML_DEH_RES_4pin_Spacing">'[1]New XML'!$DZ$5</definedName>
    <definedName name="XML_DEH_RES_Comments">'[1]New XML'!$EA$5</definedName>
    <definedName name="XML_DEH_RES_Soil_Box_Multiplier">'[1]New XML'!$EB$5</definedName>
    <definedName name="XML_DEH_RES_Soil_Box_Ohms">'[1]New XML'!$EC$5</definedName>
    <definedName name="XML_DEH_RES_Soil_Box_Resistivity">'[1]New XML'!$ED$5</definedName>
    <definedName name="XML_DEH_RESTORE_Backfill_Comments">'[1]New XML'!$EE$5</definedName>
    <definedName name="XML_DEH_RESTORE_Backfill_Material">'[1]New XML'!$EF$5</definedName>
    <definedName name="XML_DEH_RESTORE_Coating_Protection_Type">'[1]New XML'!$EG$5</definedName>
    <definedName name="XML_DEH_RESTORE_Coupon_Test_Installed">'[1]New XML'!$EH$5</definedName>
    <definedName name="XML_DEH_RESTORE_Date_Coupon_Installed">'[1]New XML'!$EI$5</definedName>
    <definedName name="XML_DEH_RESTORE_Date_ETS_Installed">'[1]New XML'!$EJ$5</definedName>
    <definedName name="XML_DEH_RESTORE_ETS_Installed">'[1]New XML'!$EK$5</definedName>
    <definedName name="XML_DEH_RESTORE_PTS_Read_After">'[1]New XML'!$EL$5</definedName>
    <definedName name="XML_DEH_RESTORE_PTS_Read_Comments">'[1]New XML'!$EM$5</definedName>
    <definedName name="XML_DEH_RESTORE_Test_Station_Comments">'[1]New XML'!$EN$5</definedName>
    <definedName name="XML_DEH_RESTORE_Test_Station_Config">'[1]New XML'!$EP$5</definedName>
    <definedName name="XML_DEH_SITE_Additional_Coatings_Found">'[1]New XML'!$EQ$5</definedName>
    <definedName name="XML_DEH_SITE_Backfill_As_Found">'[1]New XML'!$FB$5</definedName>
    <definedName name="XML_DEH_SITE_Backfill_Comments">'[1]New XML'!$FC$5</definedName>
    <definedName name="XML_DEH_SITE_Coating_Layers">'[1]New XML'!$FL$5</definedName>
    <definedName name="XML_DEH_SITE_Coating_Thickness">'[1]New XML'!$FM$5</definedName>
    <definedName name="XML_DEH_SITE_Coating_Type">'[1]New XML'!$FN$5</definedName>
    <definedName name="XML_DEH_SITE_Coating_Type_Comments">'[1]New XML'!$FO$5</definedName>
    <definedName name="XML_DEH_SITE_Depth_Of_Cover">'[1]New XML'!$FP$5</definedName>
    <definedName name="XML_DEH_SITE_Encroachment_Comments">'[1]New XML'!$FQ$5</definedName>
    <definedName name="XML_DEH_SITE_Evidence_Of_Encroachment">'[1]New XML'!$FR$5</definedName>
    <definedName name="XML_DEH_SITE_Native_Soil_Comments">'[1]New XML'!$FT$5</definedName>
    <definedName name="XML_DEH_SITE_Native_Soil_Condition">'[1]New XML'!$GC$5</definedName>
    <definedName name="XML_DEH_SITE_Primary_Soil_Type">'[1]New XML'!$GD$5</definedName>
    <definedName name="XML_DEH_SITE_Rock_Shield">'[1]New XML'!$X$5</definedName>
    <definedName name="XML_DEH_structure_id">'[1]New XML'!$I$5</definedName>
    <definedName name="XML_DEH_VOLT_Holiday_Comments">'[1]New XML'!$GL$5</definedName>
    <definedName name="XML_DEH_VOLT_Holiday_Device">'[1]New XML'!$GM$5</definedName>
    <definedName name="XML_DEH_VOLT_Holiday_Testing">'[1]New XML'!$GO$5</definedName>
    <definedName name="XML_DEH_VOLT_Holiday_Voltage">'[1]New XML'!$GN$5</definedName>
    <definedName name="XML_DEH_VOLT_Pipe_To_Soil_Comments">'[1]New XML'!$GP$5</definedName>
    <definedName name="XML_DEH_VOLT_Pipe_To_Soil_DS">'[1]New XML'!$GQ$5</definedName>
    <definedName name="XML_DEH_VOLT_Pipe_To_Soil_US">'[1]New XML'!$GR$5</definedName>
    <definedName name="ZERO_REF_Latitude">'[1]GPS Data Page'!$AO$40</definedName>
    <definedName name="ZERO_REF_Longitude">'[1]GPS Data Page'!$BD$40</definedName>
    <definedName name="Zero_Reference_Point">[1]Master!$P$4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V264" i="1" l="1"/>
  <c r="EU264" i="1"/>
  <c r="EK264" i="1"/>
  <c r="BX264" i="1"/>
  <c r="BX264" i="1" a="1"/>
  <c r="BS264" i="1"/>
  <c r="BM264" i="1"/>
  <c r="BL264" i="1" a="1"/>
  <c r="BL264" i="1" s="1"/>
  <c r="BD264" i="1"/>
  <c r="BA264" i="1"/>
  <c r="AV264" i="1"/>
  <c r="AG264" i="1"/>
  <c r="AF264" i="1"/>
  <c r="AE264" i="1"/>
  <c r="AD264" i="1"/>
  <c r="AB264" i="1"/>
  <c r="EV263" i="1"/>
  <c r="EU263" i="1"/>
  <c r="EK263" i="1"/>
  <c r="BX263" i="1" a="1"/>
  <c r="BX263" i="1" s="1"/>
  <c r="BS263" i="1"/>
  <c r="BM263" i="1"/>
  <c r="BL263" i="1" a="1"/>
  <c r="BL263" i="1" s="1"/>
  <c r="BD263" i="1"/>
  <c r="BA263" i="1"/>
  <c r="AV263" i="1"/>
  <c r="AG263" i="1"/>
  <c r="AF263" i="1" s="1"/>
  <c r="AE263" i="1"/>
  <c r="AD263" i="1"/>
  <c r="AB263" i="1"/>
  <c r="EV262" i="1"/>
  <c r="EU262" i="1"/>
  <c r="EK262" i="1"/>
  <c r="BX262" i="1" a="1"/>
  <c r="BX262" i="1" s="1"/>
  <c r="BS262" i="1"/>
  <c r="BM262" i="1"/>
  <c r="BL262" i="1" a="1"/>
  <c r="BL262" i="1" s="1"/>
  <c r="BD262" i="1"/>
  <c r="BA262" i="1"/>
  <c r="AV262" i="1"/>
  <c r="AG262" i="1"/>
  <c r="AF262" i="1" s="1"/>
  <c r="AE262" i="1"/>
  <c r="AD262" i="1"/>
  <c r="AB262" i="1"/>
  <c r="EV261" i="1"/>
  <c r="EU261" i="1"/>
  <c r="EK261" i="1"/>
  <c r="BX261" i="1"/>
  <c r="BX261" i="1" a="1"/>
  <c r="BS261" i="1"/>
  <c r="BM261" i="1"/>
  <c r="BL261" i="1" a="1"/>
  <c r="BL261" i="1" s="1"/>
  <c r="BD261" i="1"/>
  <c r="BA261" i="1"/>
  <c r="AV261" i="1"/>
  <c r="AG261" i="1"/>
  <c r="AF261" i="1"/>
  <c r="AE261" i="1"/>
  <c r="AD261" i="1"/>
  <c r="AB261" i="1"/>
  <c r="EV260" i="1"/>
  <c r="EU260" i="1"/>
  <c r="EK260" i="1"/>
  <c r="BX260" i="1"/>
  <c r="BX260" i="1" a="1"/>
  <c r="BS260" i="1"/>
  <c r="BM260" i="1"/>
  <c r="BL260" i="1" a="1"/>
  <c r="BL260" i="1" s="1"/>
  <c r="BD260" i="1"/>
  <c r="BA260" i="1"/>
  <c r="AV260" i="1"/>
  <c r="AG260" i="1"/>
  <c r="AF260" i="1" s="1"/>
  <c r="AE260" i="1"/>
  <c r="AD260" i="1"/>
  <c r="AB260" i="1"/>
  <c r="EV259" i="1"/>
  <c r="EU259" i="1"/>
  <c r="EK259" i="1"/>
  <c r="BX259" i="1" a="1"/>
  <c r="BX259" i="1" s="1"/>
  <c r="BS259" i="1"/>
  <c r="BM259" i="1"/>
  <c r="BL259" i="1"/>
  <c r="BL259" i="1" a="1"/>
  <c r="BD259" i="1"/>
  <c r="BA259" i="1"/>
  <c r="AV259" i="1"/>
  <c r="AG259" i="1"/>
  <c r="AF259" i="1"/>
  <c r="AE259" i="1"/>
  <c r="AD259" i="1"/>
  <c r="AB259" i="1"/>
  <c r="EV258" i="1"/>
  <c r="EU258" i="1"/>
  <c r="EK258" i="1"/>
  <c r="BX258" i="1" a="1"/>
  <c r="BX258" i="1" s="1"/>
  <c r="BS258" i="1"/>
  <c r="BM258" i="1"/>
  <c r="BL258" i="1" a="1"/>
  <c r="BL258" i="1" s="1"/>
  <c r="BD258" i="1"/>
  <c r="BA258" i="1"/>
  <c r="AV258" i="1"/>
  <c r="AG258" i="1"/>
  <c r="AF258" i="1" s="1"/>
  <c r="AE258" i="1"/>
  <c r="AD258" i="1"/>
  <c r="AB258" i="1"/>
  <c r="EV257" i="1"/>
  <c r="EU257" i="1"/>
  <c r="EK257" i="1"/>
  <c r="BX257" i="1"/>
  <c r="BX257" i="1" a="1"/>
  <c r="BS257" i="1"/>
  <c r="BM257" i="1"/>
  <c r="BL257" i="1" a="1"/>
  <c r="BL257" i="1" s="1"/>
  <c r="BD257" i="1"/>
  <c r="BA257" i="1"/>
  <c r="AV257" i="1"/>
  <c r="AG257" i="1"/>
  <c r="AF257" i="1" s="1"/>
  <c r="AE257" i="1"/>
  <c r="AD257" i="1"/>
  <c r="AB257" i="1"/>
  <c r="EV256" i="1"/>
  <c r="EU256" i="1"/>
  <c r="EK256" i="1"/>
  <c r="BX256" i="1" a="1"/>
  <c r="BX256" i="1" s="1"/>
  <c r="BS256" i="1"/>
  <c r="BM256" i="1"/>
  <c r="BL256" i="1" a="1"/>
  <c r="BL256" i="1" s="1"/>
  <c r="BD256" i="1"/>
  <c r="BA256" i="1"/>
  <c r="AV256" i="1"/>
  <c r="AG256" i="1"/>
  <c r="AF256" i="1" s="1"/>
  <c r="AE256" i="1"/>
  <c r="AD256" i="1"/>
  <c r="AB256" i="1"/>
  <c r="EV255" i="1"/>
  <c r="EU255" i="1"/>
  <c r="EK255" i="1"/>
  <c r="BX255" i="1" a="1"/>
  <c r="BX255" i="1" s="1"/>
  <c r="BS255" i="1"/>
  <c r="BM255" i="1"/>
  <c r="BL255" i="1"/>
  <c r="BL255" i="1" a="1"/>
  <c r="BD255" i="1"/>
  <c r="BA255" i="1"/>
  <c r="AV255" i="1"/>
  <c r="AG255" i="1"/>
  <c r="AF255" i="1" s="1"/>
  <c r="AE255" i="1"/>
  <c r="AD255" i="1"/>
  <c r="AB255" i="1"/>
  <c r="EV254" i="1"/>
  <c r="EU254" i="1"/>
  <c r="EK254" i="1"/>
  <c r="BX254" i="1" a="1"/>
  <c r="BX254" i="1" s="1"/>
  <c r="BS254" i="1"/>
  <c r="BM254" i="1"/>
  <c r="BL254" i="1" a="1"/>
  <c r="BL254" i="1" s="1"/>
  <c r="BD254" i="1"/>
  <c r="BA254" i="1"/>
  <c r="AV254" i="1"/>
  <c r="AG254" i="1"/>
  <c r="AF254" i="1" s="1"/>
  <c r="AE254" i="1"/>
  <c r="AD254" i="1"/>
  <c r="AB254" i="1"/>
  <c r="EV253" i="1"/>
  <c r="EU253" i="1"/>
  <c r="EK253" i="1"/>
  <c r="BX253" i="1"/>
  <c r="BX253" i="1" a="1"/>
  <c r="BS253" i="1"/>
  <c r="BM253" i="1"/>
  <c r="BL253" i="1" a="1"/>
  <c r="BL253" i="1" s="1"/>
  <c r="BD253" i="1"/>
  <c r="BA253" i="1"/>
  <c r="AV253" i="1"/>
  <c r="AG253" i="1"/>
  <c r="AF253" i="1"/>
  <c r="AE253" i="1"/>
  <c r="AD253" i="1"/>
  <c r="AB253" i="1"/>
  <c r="EV252" i="1"/>
  <c r="EU252" i="1"/>
  <c r="EK252" i="1"/>
  <c r="BX252" i="1"/>
  <c r="BX252" i="1" a="1"/>
  <c r="BS252" i="1"/>
  <c r="BM252" i="1"/>
  <c r="BL252" i="1"/>
  <c r="BL252" i="1" a="1"/>
  <c r="BD252" i="1"/>
  <c r="BA252" i="1"/>
  <c r="AV252" i="1"/>
  <c r="AG252" i="1"/>
  <c r="AF252" i="1"/>
  <c r="AE252" i="1"/>
  <c r="AD252" i="1"/>
  <c r="AB252" i="1"/>
  <c r="EV251" i="1"/>
  <c r="EU251" i="1"/>
  <c r="EK251" i="1"/>
  <c r="BX251" i="1" a="1"/>
  <c r="BX251" i="1" s="1"/>
  <c r="BS251" i="1"/>
  <c r="BM251" i="1"/>
  <c r="BL251" i="1"/>
  <c r="BL251" i="1" a="1"/>
  <c r="BD251" i="1"/>
  <c r="BA251" i="1"/>
  <c r="AV251" i="1"/>
  <c r="AG251" i="1"/>
  <c r="AF251" i="1" s="1"/>
  <c r="AE251" i="1"/>
  <c r="AD251" i="1"/>
  <c r="AB251" i="1"/>
  <c r="EV250" i="1"/>
  <c r="EU250" i="1"/>
  <c r="EK250" i="1"/>
  <c r="BX250" i="1" a="1"/>
  <c r="BX250" i="1" s="1"/>
  <c r="BS250" i="1"/>
  <c r="BM250" i="1"/>
  <c r="BL250" i="1" a="1"/>
  <c r="BL250" i="1" s="1"/>
  <c r="BD250" i="1"/>
  <c r="BA250" i="1"/>
  <c r="AV250" i="1"/>
  <c r="AG250" i="1"/>
  <c r="AF250" i="1"/>
  <c r="AE250" i="1"/>
  <c r="AD250" i="1"/>
  <c r="AB250" i="1"/>
  <c r="EV249" i="1"/>
  <c r="EU249" i="1"/>
  <c r="EK249" i="1"/>
  <c r="BX249" i="1" a="1"/>
  <c r="BX249" i="1" s="1"/>
  <c r="BS249" i="1"/>
  <c r="BM249" i="1"/>
  <c r="BL249" i="1" a="1"/>
  <c r="BL249" i="1" s="1"/>
  <c r="BD249" i="1"/>
  <c r="BA249" i="1"/>
  <c r="AV249" i="1"/>
  <c r="AG249" i="1"/>
  <c r="AF249" i="1" s="1"/>
  <c r="AE249" i="1"/>
  <c r="AD249" i="1"/>
  <c r="AB249" i="1"/>
  <c r="EV248" i="1"/>
  <c r="EU248" i="1"/>
  <c r="EK248" i="1"/>
  <c r="BX248" i="1"/>
  <c r="BX248" i="1" a="1"/>
  <c r="BS248" i="1"/>
  <c r="BM248" i="1"/>
  <c r="BL248" i="1" a="1"/>
  <c r="BL248" i="1" s="1"/>
  <c r="BD248" i="1"/>
  <c r="BA248" i="1"/>
  <c r="AV248" i="1"/>
  <c r="AG248" i="1"/>
  <c r="AF248" i="1" s="1"/>
  <c r="AE248" i="1"/>
  <c r="AD248" i="1"/>
  <c r="AB248" i="1"/>
  <c r="EV247" i="1"/>
  <c r="EU247" i="1"/>
  <c r="EK247" i="1"/>
  <c r="BX247" i="1" a="1"/>
  <c r="BX247" i="1" s="1"/>
  <c r="BS247" i="1"/>
  <c r="BM247" i="1"/>
  <c r="BL247" i="1" a="1"/>
  <c r="BL247" i="1" s="1"/>
  <c r="BD247" i="1"/>
  <c r="BA247" i="1"/>
  <c r="AV247" i="1"/>
  <c r="AG247" i="1"/>
  <c r="AF247" i="1"/>
  <c r="AE247" i="1"/>
  <c r="AD247" i="1"/>
  <c r="AB247" i="1"/>
  <c r="EV246" i="1"/>
  <c r="EU246" i="1"/>
  <c r="EK246" i="1"/>
  <c r="BX246" i="1" a="1"/>
  <c r="BX246" i="1" s="1"/>
  <c r="BS246" i="1"/>
  <c r="BM246" i="1"/>
  <c r="BL246" i="1" a="1"/>
  <c r="BL246" i="1" s="1"/>
  <c r="BD246" i="1"/>
  <c r="BA246" i="1"/>
  <c r="AV246" i="1"/>
  <c r="AG246" i="1"/>
  <c r="AF246" i="1" s="1"/>
  <c r="AE246" i="1"/>
  <c r="AD246" i="1"/>
  <c r="AB246" i="1"/>
  <c r="EV245" i="1"/>
  <c r="EU245" i="1"/>
  <c r="EK245" i="1"/>
  <c r="BX245" i="1" a="1"/>
  <c r="BX245" i="1" s="1"/>
  <c r="BS245" i="1"/>
  <c r="BM245" i="1"/>
  <c r="BL245" i="1" a="1"/>
  <c r="BL245" i="1" s="1"/>
  <c r="BD245" i="1"/>
  <c r="BA245" i="1"/>
  <c r="AV245" i="1"/>
  <c r="AG245" i="1"/>
  <c r="AF245" i="1"/>
  <c r="AE245" i="1"/>
  <c r="AD245" i="1"/>
  <c r="AB245" i="1"/>
  <c r="EV244" i="1"/>
  <c r="EU244" i="1"/>
  <c r="EK244" i="1"/>
  <c r="BX244" i="1" a="1"/>
  <c r="BX244" i="1" s="1"/>
  <c r="BS244" i="1"/>
  <c r="BM244" i="1"/>
  <c r="BL244" i="1" a="1"/>
  <c r="BL244" i="1" s="1"/>
  <c r="BD244" i="1"/>
  <c r="BA244" i="1"/>
  <c r="AV244" i="1"/>
  <c r="AG244" i="1"/>
  <c r="AF244" i="1" s="1"/>
  <c r="AE244" i="1"/>
  <c r="AD244" i="1"/>
  <c r="AB244" i="1"/>
  <c r="EV243" i="1"/>
  <c r="EU243" i="1"/>
  <c r="EK243" i="1"/>
  <c r="BX243" i="1" a="1"/>
  <c r="BX243" i="1" s="1"/>
  <c r="BS243" i="1"/>
  <c r="BM243" i="1"/>
  <c r="BL243" i="1" a="1"/>
  <c r="BL243" i="1" s="1"/>
  <c r="BD243" i="1"/>
  <c r="BA243" i="1"/>
  <c r="AV243" i="1"/>
  <c r="AG243" i="1"/>
  <c r="AF243" i="1" s="1"/>
  <c r="AE243" i="1"/>
  <c r="AD243" i="1"/>
  <c r="AB243" i="1"/>
  <c r="EV242" i="1"/>
  <c r="EU242" i="1"/>
  <c r="EK242" i="1"/>
  <c r="BX242" i="1"/>
  <c r="BX242" i="1" a="1"/>
  <c r="BS242" i="1"/>
  <c r="BM242" i="1"/>
  <c r="BL242" i="1" a="1"/>
  <c r="BL242" i="1" s="1"/>
  <c r="BD242" i="1"/>
  <c r="BA242" i="1"/>
  <c r="AV242" i="1"/>
  <c r="AG242" i="1"/>
  <c r="AF242" i="1"/>
  <c r="AE242" i="1"/>
  <c r="AD242" i="1"/>
  <c r="AB242" i="1"/>
  <c r="EV241" i="1"/>
  <c r="EU241" i="1"/>
  <c r="EK241" i="1"/>
  <c r="BX241" i="1"/>
  <c r="BX241" i="1" a="1"/>
  <c r="BS241" i="1"/>
  <c r="BM241" i="1"/>
  <c r="BL241" i="1" a="1"/>
  <c r="BL241" i="1" s="1"/>
  <c r="BD241" i="1"/>
  <c r="BA241" i="1"/>
  <c r="AV241" i="1"/>
  <c r="AG241" i="1"/>
  <c r="AF241" i="1" s="1"/>
  <c r="AE241" i="1"/>
  <c r="AD241" i="1"/>
  <c r="AB241" i="1"/>
  <c r="EV240" i="1"/>
  <c r="EU240" i="1"/>
  <c r="EK240" i="1"/>
  <c r="BX240" i="1" a="1"/>
  <c r="BX240" i="1" s="1"/>
  <c r="BS240" i="1"/>
  <c r="BM240" i="1"/>
  <c r="BL240" i="1" a="1"/>
  <c r="BL240" i="1" s="1"/>
  <c r="BD240" i="1"/>
  <c r="BA240" i="1"/>
  <c r="AV240" i="1"/>
  <c r="AG240" i="1"/>
  <c r="AF240" i="1"/>
  <c r="AE240" i="1"/>
  <c r="AD240" i="1"/>
  <c r="AB240" i="1"/>
  <c r="EV239" i="1"/>
  <c r="EU239" i="1"/>
  <c r="EK239" i="1"/>
  <c r="BX239" i="1" a="1"/>
  <c r="BX239" i="1" s="1"/>
  <c r="BS239" i="1"/>
  <c r="BM239" i="1"/>
  <c r="BL239" i="1" a="1"/>
  <c r="BL239" i="1" s="1"/>
  <c r="BD239" i="1"/>
  <c r="BA239" i="1"/>
  <c r="AV239" i="1"/>
  <c r="AG239" i="1"/>
  <c r="AF239" i="1"/>
  <c r="AE239" i="1"/>
  <c r="AD239" i="1"/>
  <c r="AB239" i="1"/>
  <c r="EV238" i="1"/>
  <c r="EU238" i="1"/>
  <c r="EK238" i="1"/>
  <c r="BX238" i="1"/>
  <c r="BX238" i="1" a="1"/>
  <c r="BS238" i="1"/>
  <c r="BM238" i="1"/>
  <c r="BL238" i="1" a="1"/>
  <c r="BL238" i="1" s="1"/>
  <c r="BD238" i="1"/>
  <c r="BA238" i="1"/>
  <c r="AV238" i="1"/>
  <c r="AG238" i="1"/>
  <c r="AF238" i="1" s="1"/>
  <c r="AE238" i="1"/>
  <c r="AD238" i="1"/>
  <c r="AB238" i="1"/>
  <c r="EV237" i="1"/>
  <c r="EU237" i="1"/>
  <c r="EK237" i="1"/>
  <c r="BX237" i="1" a="1"/>
  <c r="BX237" i="1" s="1"/>
  <c r="BS237" i="1"/>
  <c r="BM237" i="1"/>
  <c r="BL237" i="1"/>
  <c r="BL237" i="1" a="1"/>
  <c r="BD237" i="1"/>
  <c r="BA237" i="1"/>
  <c r="AV237" i="1"/>
  <c r="AG237" i="1"/>
  <c r="AF237" i="1"/>
  <c r="AE237" i="1"/>
  <c r="AD237" i="1"/>
  <c r="AB237" i="1"/>
  <c r="EV236" i="1"/>
  <c r="EU236" i="1"/>
  <c r="EK236" i="1"/>
  <c r="BX236" i="1" a="1"/>
  <c r="BX236" i="1" s="1"/>
  <c r="BS236" i="1"/>
  <c r="BM236" i="1"/>
  <c r="BL236" i="1" a="1"/>
  <c r="BL236" i="1" s="1"/>
  <c r="BD236" i="1"/>
  <c r="BA236" i="1"/>
  <c r="AV236" i="1"/>
  <c r="AG236" i="1"/>
  <c r="AF236" i="1" s="1"/>
  <c r="AE236" i="1"/>
  <c r="AD236" i="1"/>
  <c r="AB236" i="1"/>
  <c r="EV235" i="1"/>
  <c r="EU235" i="1"/>
  <c r="EK235" i="1"/>
  <c r="BX235" i="1"/>
  <c r="BX235" i="1" a="1"/>
  <c r="BS235" i="1"/>
  <c r="BM235" i="1"/>
  <c r="BL235" i="1" a="1"/>
  <c r="BL235" i="1" s="1"/>
  <c r="BD235" i="1"/>
  <c r="BA235" i="1"/>
  <c r="AV235" i="1"/>
  <c r="AG235" i="1"/>
  <c r="AF235" i="1" s="1"/>
  <c r="AE235" i="1"/>
  <c r="AD235" i="1"/>
  <c r="AB235" i="1"/>
  <c r="EV234" i="1"/>
  <c r="EU234" i="1"/>
  <c r="EK234" i="1"/>
  <c r="BX234" i="1" a="1"/>
  <c r="BX234" i="1" s="1"/>
  <c r="BS234" i="1"/>
  <c r="BM234" i="1"/>
  <c r="BL234" i="1"/>
  <c r="BL234" i="1" a="1"/>
  <c r="BD234" i="1"/>
  <c r="BA234" i="1"/>
  <c r="AV234" i="1"/>
  <c r="AG234" i="1"/>
  <c r="AF234" i="1"/>
  <c r="AE234" i="1"/>
  <c r="AD234" i="1"/>
  <c r="AB234" i="1"/>
  <c r="EV233" i="1"/>
  <c r="EU233" i="1"/>
  <c r="EK233" i="1"/>
  <c r="BX233" i="1" a="1"/>
  <c r="BX233" i="1" s="1"/>
  <c r="BS233" i="1"/>
  <c r="BM233" i="1"/>
  <c r="BL233" i="1" a="1"/>
  <c r="BL233" i="1" s="1"/>
  <c r="BD233" i="1"/>
  <c r="BA233" i="1"/>
  <c r="AV233" i="1"/>
  <c r="AG233" i="1"/>
  <c r="AF233" i="1" s="1"/>
  <c r="AE233" i="1"/>
  <c r="AD233" i="1"/>
  <c r="AB233" i="1"/>
  <c r="EV232" i="1"/>
  <c r="EU232" i="1"/>
  <c r="EK232" i="1"/>
  <c r="BX232" i="1" a="1"/>
  <c r="BX232" i="1" s="1"/>
  <c r="BS232" i="1"/>
  <c r="BM232" i="1"/>
  <c r="BL232" i="1" a="1"/>
  <c r="BL232" i="1" s="1"/>
  <c r="BD232" i="1"/>
  <c r="BA232" i="1"/>
  <c r="AV232" i="1"/>
  <c r="AG232" i="1"/>
  <c r="AF232" i="1"/>
  <c r="AE232" i="1"/>
  <c r="AD232" i="1"/>
  <c r="AB232" i="1"/>
  <c r="EV231" i="1"/>
  <c r="EU231" i="1"/>
  <c r="EK231" i="1"/>
  <c r="BX231" i="1" a="1"/>
  <c r="BX231" i="1" s="1"/>
  <c r="BS231" i="1"/>
  <c r="BM231" i="1"/>
  <c r="BL231" i="1" a="1"/>
  <c r="BL231" i="1" s="1"/>
  <c r="BD231" i="1"/>
  <c r="BA231" i="1"/>
  <c r="AV231" i="1"/>
  <c r="AG231" i="1"/>
  <c r="AF231" i="1"/>
  <c r="AE231" i="1"/>
  <c r="AD231" i="1"/>
  <c r="AB231" i="1"/>
  <c r="EV230" i="1"/>
  <c r="EU230" i="1"/>
  <c r="EK230" i="1"/>
  <c r="BX230" i="1"/>
  <c r="BX230" i="1" a="1"/>
  <c r="BS230" i="1"/>
  <c r="BM230" i="1"/>
  <c r="BL230" i="1"/>
  <c r="BL230" i="1" a="1"/>
  <c r="BD230" i="1"/>
  <c r="BA230" i="1"/>
  <c r="AV230" i="1"/>
  <c r="AG230" i="1"/>
  <c r="AF230" i="1" s="1"/>
  <c r="AE230" i="1"/>
  <c r="AD230" i="1"/>
  <c r="AB230" i="1"/>
  <c r="EV229" i="1"/>
  <c r="EU229" i="1"/>
  <c r="EK229" i="1"/>
  <c r="BX229" i="1" a="1"/>
  <c r="BX229" i="1" s="1"/>
  <c r="BS229" i="1"/>
  <c r="BM229" i="1"/>
  <c r="BL229" i="1" a="1"/>
  <c r="BL229" i="1" s="1"/>
  <c r="BD229" i="1"/>
  <c r="BA229" i="1"/>
  <c r="AV229" i="1"/>
  <c r="AG229" i="1"/>
  <c r="AF229" i="1"/>
  <c r="AE229" i="1"/>
  <c r="AD229" i="1"/>
  <c r="AB229" i="1"/>
  <c r="EV228" i="1"/>
  <c r="EU228" i="1"/>
  <c r="EK228" i="1"/>
  <c r="BX228" i="1" a="1"/>
  <c r="BX228" i="1" s="1"/>
  <c r="BS228" i="1"/>
  <c r="BM228" i="1"/>
  <c r="BL228" i="1" a="1"/>
  <c r="BL228" i="1" s="1"/>
  <c r="BD228" i="1"/>
  <c r="BA228" i="1"/>
  <c r="AV228" i="1"/>
  <c r="AG228" i="1"/>
  <c r="AF228" i="1"/>
  <c r="AE228" i="1"/>
  <c r="AD228" i="1"/>
  <c r="AB228" i="1"/>
  <c r="EV227" i="1"/>
  <c r="EU227" i="1"/>
  <c r="EK227" i="1"/>
  <c r="BX227" i="1"/>
  <c r="BX227" i="1" a="1"/>
  <c r="BS227" i="1"/>
  <c r="BM227" i="1"/>
  <c r="BL227" i="1" a="1"/>
  <c r="BL227" i="1" s="1"/>
  <c r="BD227" i="1"/>
  <c r="BA227" i="1"/>
  <c r="AV227" i="1"/>
  <c r="AG227" i="1"/>
  <c r="AF227" i="1" s="1"/>
  <c r="AE227" i="1"/>
  <c r="AD227" i="1"/>
  <c r="AB227" i="1"/>
  <c r="EV226" i="1"/>
  <c r="EU226" i="1"/>
  <c r="EK226" i="1"/>
  <c r="BX226" i="1"/>
  <c r="BX226" i="1" a="1"/>
  <c r="BS226" i="1"/>
  <c r="BM226" i="1"/>
  <c r="BL226" i="1" a="1"/>
  <c r="BL226" i="1" s="1"/>
  <c r="BD226" i="1"/>
  <c r="BA226" i="1"/>
  <c r="AV226" i="1"/>
  <c r="AG226" i="1"/>
  <c r="AF226" i="1"/>
  <c r="AE226" i="1"/>
  <c r="AD226" i="1"/>
  <c r="AB226" i="1"/>
  <c r="EV225" i="1"/>
  <c r="EU225" i="1"/>
  <c r="EK225" i="1"/>
  <c r="BX225" i="1" a="1"/>
  <c r="BX225" i="1" s="1"/>
  <c r="BS225" i="1"/>
  <c r="BM225" i="1"/>
  <c r="BL225" i="1" a="1"/>
  <c r="BL225" i="1" s="1"/>
  <c r="BD225" i="1"/>
  <c r="BA225" i="1"/>
  <c r="AV225" i="1"/>
  <c r="AG225" i="1"/>
  <c r="AF225" i="1" s="1"/>
  <c r="AE225" i="1"/>
  <c r="AD225" i="1"/>
  <c r="AB225" i="1"/>
  <c r="EV224" i="1"/>
  <c r="EU224" i="1"/>
  <c r="EK224" i="1"/>
  <c r="BX224" i="1"/>
  <c r="BX224" i="1" a="1"/>
  <c r="BS224" i="1"/>
  <c r="BM224" i="1"/>
  <c r="BL224" i="1" a="1"/>
  <c r="BL224" i="1" s="1"/>
  <c r="BD224" i="1"/>
  <c r="BA224" i="1"/>
  <c r="AV224" i="1"/>
  <c r="AG224" i="1"/>
  <c r="AF224" i="1" s="1"/>
  <c r="AE224" i="1"/>
  <c r="AD224" i="1"/>
  <c r="AB224" i="1"/>
  <c r="EV223" i="1"/>
  <c r="EU223" i="1"/>
  <c r="EK223" i="1"/>
  <c r="BX223" i="1" a="1"/>
  <c r="BX223" i="1" s="1"/>
  <c r="BS223" i="1"/>
  <c r="BM223" i="1"/>
  <c r="BL223" i="1" a="1"/>
  <c r="BL223" i="1" s="1"/>
  <c r="BD223" i="1"/>
  <c r="BA223" i="1"/>
  <c r="AV223" i="1"/>
  <c r="AG223" i="1"/>
  <c r="AF223" i="1"/>
  <c r="AE223" i="1"/>
  <c r="AD223" i="1"/>
  <c r="AB223" i="1"/>
  <c r="EV222" i="1"/>
  <c r="EU222" i="1"/>
  <c r="EK222" i="1"/>
  <c r="BX222" i="1" a="1"/>
  <c r="BX222" i="1" s="1"/>
  <c r="BS222" i="1"/>
  <c r="BM222" i="1"/>
  <c r="BL222" i="1" a="1"/>
  <c r="BL222" i="1" s="1"/>
  <c r="BD222" i="1"/>
  <c r="BA222" i="1"/>
  <c r="AV222" i="1"/>
  <c r="AG222" i="1"/>
  <c r="AF222" i="1" s="1"/>
  <c r="AE222" i="1"/>
  <c r="AD222" i="1"/>
  <c r="AB222" i="1"/>
  <c r="EV221" i="1"/>
  <c r="EU221" i="1"/>
  <c r="EK221" i="1"/>
  <c r="BX221" i="1" a="1"/>
  <c r="BX221" i="1" s="1"/>
  <c r="BS221" i="1"/>
  <c r="BM221" i="1"/>
  <c r="BL221" i="1" a="1"/>
  <c r="BL221" i="1" s="1"/>
  <c r="BD221" i="1"/>
  <c r="BA221" i="1"/>
  <c r="AV221" i="1"/>
  <c r="AG221" i="1"/>
  <c r="AF221" i="1" s="1"/>
  <c r="AE221" i="1"/>
  <c r="AD221" i="1"/>
  <c r="AB221" i="1"/>
  <c r="EV220" i="1"/>
  <c r="EU220" i="1"/>
  <c r="EK220" i="1"/>
  <c r="BX220" i="1" a="1"/>
  <c r="BX220" i="1" s="1"/>
  <c r="BS220" i="1"/>
  <c r="BM220" i="1"/>
  <c r="BL220" i="1" a="1"/>
  <c r="BL220" i="1" s="1"/>
  <c r="BD220" i="1"/>
  <c r="BA220" i="1"/>
  <c r="AV220" i="1"/>
  <c r="AG220" i="1"/>
  <c r="AF220" i="1"/>
  <c r="AE220" i="1"/>
  <c r="AD220" i="1"/>
  <c r="AB220" i="1"/>
  <c r="EV219" i="1"/>
  <c r="EU219" i="1"/>
  <c r="EK219" i="1"/>
  <c r="BX219" i="1" a="1"/>
  <c r="BX219" i="1" s="1"/>
  <c r="BS219" i="1"/>
  <c r="BM219" i="1"/>
  <c r="BL219" i="1"/>
  <c r="BL219" i="1" a="1"/>
  <c r="BD219" i="1"/>
  <c r="BA219" i="1"/>
  <c r="AV219" i="1"/>
  <c r="AG219" i="1"/>
  <c r="AF219" i="1"/>
  <c r="AE219" i="1"/>
  <c r="AD219" i="1"/>
  <c r="AB219" i="1"/>
  <c r="EV218" i="1"/>
  <c r="EU218" i="1"/>
  <c r="EK218" i="1"/>
  <c r="BX218" i="1" a="1"/>
  <c r="BX218" i="1" s="1"/>
  <c r="BS218" i="1"/>
  <c r="BM218" i="1"/>
  <c r="BL218" i="1" a="1"/>
  <c r="BL218" i="1" s="1"/>
  <c r="BD218" i="1"/>
  <c r="BA218" i="1"/>
  <c r="AV218" i="1"/>
  <c r="AG218" i="1"/>
  <c r="AF218" i="1" s="1"/>
  <c r="AE218" i="1"/>
  <c r="AD218" i="1"/>
  <c r="AB218" i="1"/>
  <c r="EV217" i="1"/>
  <c r="EU217" i="1"/>
  <c r="EK217" i="1"/>
  <c r="BX217" i="1" a="1"/>
  <c r="BX217" i="1" s="1"/>
  <c r="BS217" i="1"/>
  <c r="BM217" i="1"/>
  <c r="BL217" i="1" a="1"/>
  <c r="BL217" i="1" s="1"/>
  <c r="BD217" i="1"/>
  <c r="BA217" i="1"/>
  <c r="AV217" i="1"/>
  <c r="AG217" i="1"/>
  <c r="AF217" i="1"/>
  <c r="AE217" i="1"/>
  <c r="AD217" i="1"/>
  <c r="AB217" i="1"/>
  <c r="EV216" i="1"/>
  <c r="EU216" i="1"/>
  <c r="EK216" i="1"/>
  <c r="BX216" i="1" a="1"/>
  <c r="BX216" i="1" s="1"/>
  <c r="BS216" i="1"/>
  <c r="BM216" i="1"/>
  <c r="BL216" i="1" a="1"/>
  <c r="BL216" i="1" s="1"/>
  <c r="BD216" i="1"/>
  <c r="BA216" i="1"/>
  <c r="AV216" i="1"/>
  <c r="AG216" i="1"/>
  <c r="AF216" i="1" s="1"/>
  <c r="AE216" i="1"/>
  <c r="AD216" i="1"/>
  <c r="AB216" i="1"/>
  <c r="EV215" i="1"/>
  <c r="EU215" i="1"/>
  <c r="EK215" i="1"/>
  <c r="BX215" i="1" a="1"/>
  <c r="BX215" i="1" s="1"/>
  <c r="BS215" i="1"/>
  <c r="BM215" i="1"/>
  <c r="BL215" i="1"/>
  <c r="BL215" i="1" a="1"/>
  <c r="BD215" i="1"/>
  <c r="BA215" i="1"/>
  <c r="AV215" i="1"/>
  <c r="AG215" i="1"/>
  <c r="AF215" i="1" s="1"/>
  <c r="AE215" i="1"/>
  <c r="AD215" i="1"/>
  <c r="AB215" i="1"/>
  <c r="EV214" i="1"/>
  <c r="EU214" i="1"/>
  <c r="EK214" i="1"/>
  <c r="BX214" i="1" a="1"/>
  <c r="BX214" i="1" s="1"/>
  <c r="BS214" i="1"/>
  <c r="BM214" i="1"/>
  <c r="BL214" i="1" a="1"/>
  <c r="BL214" i="1" s="1"/>
  <c r="BD214" i="1"/>
  <c r="BA214" i="1"/>
  <c r="AV214" i="1"/>
  <c r="AG214" i="1"/>
  <c r="AF214" i="1" s="1"/>
  <c r="AE214" i="1"/>
  <c r="AD214" i="1"/>
  <c r="AB214" i="1"/>
  <c r="EV213" i="1"/>
  <c r="EU213" i="1"/>
  <c r="EK213" i="1"/>
  <c r="BX213" i="1"/>
  <c r="BX213" i="1" a="1"/>
  <c r="BS213" i="1"/>
  <c r="BM213" i="1"/>
  <c r="BL213" i="1" a="1"/>
  <c r="BL213" i="1" s="1"/>
  <c r="BD213" i="1"/>
  <c r="BA213" i="1"/>
  <c r="AV213" i="1"/>
  <c r="AG213" i="1"/>
  <c r="AF213" i="1" s="1"/>
  <c r="AE213" i="1"/>
  <c r="AD213" i="1"/>
  <c r="AB213" i="1"/>
  <c r="EV212" i="1"/>
  <c r="EU212" i="1"/>
  <c r="EK212" i="1"/>
  <c r="BX212" i="1" a="1"/>
  <c r="BX212" i="1" s="1"/>
  <c r="BS212" i="1"/>
  <c r="BM212" i="1"/>
  <c r="BL212" i="1" a="1"/>
  <c r="BL212" i="1" s="1"/>
  <c r="BD212" i="1"/>
  <c r="BA212" i="1"/>
  <c r="AV212" i="1"/>
  <c r="AG212" i="1"/>
  <c r="AF212" i="1"/>
  <c r="AE212" i="1"/>
  <c r="AD212" i="1"/>
  <c r="AB212" i="1"/>
  <c r="EV211" i="1"/>
  <c r="EU211" i="1"/>
  <c r="EK211" i="1"/>
  <c r="BX211" i="1" a="1"/>
  <c r="BX211" i="1" s="1"/>
  <c r="BS211" i="1"/>
  <c r="BM211" i="1"/>
  <c r="BL211" i="1" a="1"/>
  <c r="BL211" i="1" s="1"/>
  <c r="BD211" i="1"/>
  <c r="BA211" i="1"/>
  <c r="AV211" i="1"/>
  <c r="AG211" i="1"/>
  <c r="AF211" i="1" s="1"/>
  <c r="AE211" i="1"/>
  <c r="AD211" i="1"/>
  <c r="AB211" i="1"/>
  <c r="EV210" i="1"/>
  <c r="EU210" i="1"/>
  <c r="EK210" i="1"/>
  <c r="BX210" i="1" a="1"/>
  <c r="BX210" i="1" s="1"/>
  <c r="BS210" i="1"/>
  <c r="BM210" i="1"/>
  <c r="BL210" i="1" a="1"/>
  <c r="BL210" i="1" s="1"/>
  <c r="BD210" i="1"/>
  <c r="BA210" i="1"/>
  <c r="AV210" i="1"/>
  <c r="AG210" i="1"/>
  <c r="AF210" i="1" s="1"/>
  <c r="AE210" i="1"/>
  <c r="AD210" i="1"/>
  <c r="AB210" i="1"/>
  <c r="EV209" i="1"/>
  <c r="EU209" i="1"/>
  <c r="EK209" i="1"/>
  <c r="BX209" i="1" a="1"/>
  <c r="BX209" i="1" s="1"/>
  <c r="BS209" i="1"/>
  <c r="BM209" i="1"/>
  <c r="BL209" i="1" a="1"/>
  <c r="BL209" i="1" s="1"/>
  <c r="BD209" i="1"/>
  <c r="BA209" i="1"/>
  <c r="AV209" i="1"/>
  <c r="AG209" i="1"/>
  <c r="AF209" i="1" s="1"/>
  <c r="AE209" i="1"/>
  <c r="AD209" i="1"/>
  <c r="AB209" i="1"/>
  <c r="EV208" i="1"/>
  <c r="EU208" i="1"/>
  <c r="EK208" i="1"/>
  <c r="BX208" i="1" a="1"/>
  <c r="BX208" i="1" s="1"/>
  <c r="BS208" i="1"/>
  <c r="BM208" i="1"/>
  <c r="BL208" i="1" a="1"/>
  <c r="BL208" i="1" s="1"/>
  <c r="BD208" i="1"/>
  <c r="BA208" i="1"/>
  <c r="AV208" i="1"/>
  <c r="AG208" i="1"/>
  <c r="AF208" i="1" s="1"/>
  <c r="AE208" i="1"/>
  <c r="AD208" i="1"/>
  <c r="AB208" i="1"/>
  <c r="EV207" i="1"/>
  <c r="EU207" i="1"/>
  <c r="EK207" i="1"/>
  <c r="BX207" i="1" a="1"/>
  <c r="BX207" i="1" s="1"/>
  <c r="BS207" i="1"/>
  <c r="BM207" i="1"/>
  <c r="BL207" i="1" a="1"/>
  <c r="BL207" i="1" s="1"/>
  <c r="BD207" i="1"/>
  <c r="BA207" i="1"/>
  <c r="AV207" i="1"/>
  <c r="AG207" i="1"/>
  <c r="AF207" i="1"/>
  <c r="AE207" i="1"/>
  <c r="AD207" i="1"/>
  <c r="AB207" i="1"/>
  <c r="EV206" i="1"/>
  <c r="EU206" i="1"/>
  <c r="EK206" i="1"/>
  <c r="BX206" i="1" a="1"/>
  <c r="BX206" i="1" s="1"/>
  <c r="BS206" i="1"/>
  <c r="BM206" i="1"/>
  <c r="BL206" i="1" a="1"/>
  <c r="BL206" i="1" s="1"/>
  <c r="BD206" i="1"/>
  <c r="BA206" i="1"/>
  <c r="AV206" i="1"/>
  <c r="AG206" i="1"/>
  <c r="AF206" i="1"/>
  <c r="AE206" i="1"/>
  <c r="AD206" i="1"/>
  <c r="AB206" i="1"/>
  <c r="EV205" i="1"/>
  <c r="EU205" i="1"/>
  <c r="EK205" i="1"/>
  <c r="BX205" i="1" a="1"/>
  <c r="BX205" i="1" s="1"/>
  <c r="BS205" i="1"/>
  <c r="BM205" i="1"/>
  <c r="BL205" i="1" a="1"/>
  <c r="BL205" i="1" s="1"/>
  <c r="BD205" i="1"/>
  <c r="BA205" i="1"/>
  <c r="AV205" i="1"/>
  <c r="AG205" i="1"/>
  <c r="AF205" i="1" s="1"/>
  <c r="AE205" i="1"/>
  <c r="AD205" i="1"/>
  <c r="AB205" i="1"/>
  <c r="EV204" i="1"/>
  <c r="EU204" i="1"/>
  <c r="EK204" i="1"/>
  <c r="BX204" i="1" a="1"/>
  <c r="BX204" i="1" s="1"/>
  <c r="BS204" i="1"/>
  <c r="BM204" i="1"/>
  <c r="BL204" i="1" a="1"/>
  <c r="BL204" i="1" s="1"/>
  <c r="BD204" i="1"/>
  <c r="BA204" i="1"/>
  <c r="AV204" i="1"/>
  <c r="AG204" i="1"/>
  <c r="AF204" i="1" s="1"/>
  <c r="AE204" i="1"/>
  <c r="AD204" i="1"/>
  <c r="AB204" i="1"/>
  <c r="EV203" i="1"/>
  <c r="EU203" i="1"/>
  <c r="EK203" i="1"/>
  <c r="BX203" i="1" a="1"/>
  <c r="BX203" i="1" s="1"/>
  <c r="BS203" i="1"/>
  <c r="BM203" i="1"/>
  <c r="BL203" i="1" a="1"/>
  <c r="BL203" i="1" s="1"/>
  <c r="BD203" i="1"/>
  <c r="BA203" i="1"/>
  <c r="AV203" i="1"/>
  <c r="AG203" i="1"/>
  <c r="AF203" i="1" s="1"/>
  <c r="AE203" i="1"/>
  <c r="AD203" i="1"/>
  <c r="AB203" i="1"/>
  <c r="EV202" i="1"/>
  <c r="EU202" i="1"/>
  <c r="EK202" i="1"/>
  <c r="BX202" i="1" a="1"/>
  <c r="BX202" i="1" s="1"/>
  <c r="BS202" i="1"/>
  <c r="BM202" i="1"/>
  <c r="BL202" i="1"/>
  <c r="BL202" i="1" a="1"/>
  <c r="BD202" i="1"/>
  <c r="BA202" i="1"/>
  <c r="AV202" i="1"/>
  <c r="AG202" i="1"/>
  <c r="AF202" i="1" s="1"/>
  <c r="AE202" i="1"/>
  <c r="AD202" i="1"/>
  <c r="AB202" i="1"/>
  <c r="EV201" i="1"/>
  <c r="EU201" i="1"/>
  <c r="EK201" i="1"/>
  <c r="BX201" i="1" a="1"/>
  <c r="BX201" i="1" s="1"/>
  <c r="BS201" i="1"/>
  <c r="BM201" i="1"/>
  <c r="BL201" i="1" a="1"/>
  <c r="BL201" i="1" s="1"/>
  <c r="BD201" i="1"/>
  <c r="BA201" i="1"/>
  <c r="AV201" i="1"/>
  <c r="AG201" i="1"/>
  <c r="AF201" i="1"/>
  <c r="AE201" i="1"/>
  <c r="AD201" i="1"/>
  <c r="AB201" i="1"/>
  <c r="EV200" i="1"/>
  <c r="EU200" i="1"/>
  <c r="EK200" i="1"/>
  <c r="BX200" i="1" a="1"/>
  <c r="BX200" i="1" s="1"/>
  <c r="BS200" i="1"/>
  <c r="BM200" i="1"/>
  <c r="BL200" i="1" a="1"/>
  <c r="BL200" i="1" s="1"/>
  <c r="BD200" i="1"/>
  <c r="BA200" i="1"/>
  <c r="AV200" i="1"/>
  <c r="AG200" i="1"/>
  <c r="AF200" i="1" s="1"/>
  <c r="AE200" i="1"/>
  <c r="AD200" i="1"/>
  <c r="AB200" i="1"/>
  <c r="EV199" i="1"/>
  <c r="EU199" i="1"/>
  <c r="EK199" i="1"/>
  <c r="BX199" i="1" a="1"/>
  <c r="BX199" i="1" s="1"/>
  <c r="BS199" i="1"/>
  <c r="BM199" i="1"/>
  <c r="BL199" i="1" a="1"/>
  <c r="BL199" i="1" s="1"/>
  <c r="BD199" i="1"/>
  <c r="BA199" i="1"/>
  <c r="AV199" i="1"/>
  <c r="AG199" i="1"/>
  <c r="AF199" i="1" s="1"/>
  <c r="AE199" i="1"/>
  <c r="AD199" i="1"/>
  <c r="AB199" i="1"/>
  <c r="EV198" i="1"/>
  <c r="EU198" i="1"/>
  <c r="EK198" i="1"/>
  <c r="BX198" i="1" a="1"/>
  <c r="BX198" i="1" s="1"/>
  <c r="BS198" i="1"/>
  <c r="BM198" i="1"/>
  <c r="BL198" i="1" a="1"/>
  <c r="BL198" i="1" s="1"/>
  <c r="BD198" i="1"/>
  <c r="BA198" i="1"/>
  <c r="AV198" i="1"/>
  <c r="AG198" i="1"/>
  <c r="AF198" i="1"/>
  <c r="AE198" i="1"/>
  <c r="AD198" i="1"/>
  <c r="AB198" i="1"/>
  <c r="EV197" i="1"/>
  <c r="EU197" i="1"/>
  <c r="EK197" i="1"/>
  <c r="BX197" i="1" a="1"/>
  <c r="BX197" i="1" s="1"/>
  <c r="BS197" i="1"/>
  <c r="BM197" i="1"/>
  <c r="BL197" i="1" a="1"/>
  <c r="BL197" i="1" s="1"/>
  <c r="BD197" i="1"/>
  <c r="BA197" i="1"/>
  <c r="AV197" i="1"/>
  <c r="AG197" i="1"/>
  <c r="AF197" i="1"/>
  <c r="AE197" i="1"/>
  <c r="AD197" i="1"/>
  <c r="AB197" i="1"/>
  <c r="EV196" i="1"/>
  <c r="EU196" i="1"/>
  <c r="EK196" i="1"/>
  <c r="BX196" i="1" a="1"/>
  <c r="BX196" i="1" s="1"/>
  <c r="BS196" i="1"/>
  <c r="BM196" i="1"/>
  <c r="BL196" i="1"/>
  <c r="BL196" i="1" a="1"/>
  <c r="BD196" i="1"/>
  <c r="BA196" i="1"/>
  <c r="AV196" i="1"/>
  <c r="AG196" i="1"/>
  <c r="AF196" i="1"/>
  <c r="AE196" i="1"/>
  <c r="AD196" i="1"/>
  <c r="AB196" i="1"/>
  <c r="EV195" i="1"/>
  <c r="EU195" i="1"/>
  <c r="EK195" i="1"/>
  <c r="BX195" i="1"/>
  <c r="BX195" i="1" a="1"/>
  <c r="BS195" i="1"/>
  <c r="BM195" i="1"/>
  <c r="BL195" i="1"/>
  <c r="BL195" i="1" a="1"/>
  <c r="BD195" i="1"/>
  <c r="BA195" i="1"/>
  <c r="AV195" i="1"/>
  <c r="AG195" i="1"/>
  <c r="AF195" i="1" s="1"/>
  <c r="AE195" i="1"/>
  <c r="AD195" i="1"/>
  <c r="AB195" i="1"/>
  <c r="EV194" i="1"/>
  <c r="EU194" i="1"/>
  <c r="EK194" i="1"/>
  <c r="BX194" i="1" a="1"/>
  <c r="BX194" i="1" s="1"/>
  <c r="BS194" i="1"/>
  <c r="BM194" i="1"/>
  <c r="BL194" i="1"/>
  <c r="BL194" i="1" a="1"/>
  <c r="BD194" i="1"/>
  <c r="BA194" i="1"/>
  <c r="AV194" i="1"/>
  <c r="AG194" i="1"/>
  <c r="AF194" i="1" s="1"/>
  <c r="AE194" i="1"/>
  <c r="AD194" i="1"/>
  <c r="AB194" i="1"/>
  <c r="EV193" i="1"/>
  <c r="EU193" i="1"/>
  <c r="EK193" i="1"/>
  <c r="BX193" i="1" a="1"/>
  <c r="BX193" i="1" s="1"/>
  <c r="BS193" i="1"/>
  <c r="BM193" i="1"/>
  <c r="BL193" i="1" a="1"/>
  <c r="BL193" i="1" s="1"/>
  <c r="BD193" i="1"/>
  <c r="BA193" i="1"/>
  <c r="AV193" i="1"/>
  <c r="AG193" i="1"/>
  <c r="AF193" i="1" s="1"/>
  <c r="AE193" i="1"/>
  <c r="AD193" i="1"/>
  <c r="AB193" i="1"/>
  <c r="EV192" i="1"/>
  <c r="EU192" i="1"/>
  <c r="EK192" i="1"/>
  <c r="BX192" i="1" a="1"/>
  <c r="BX192" i="1" s="1"/>
  <c r="BS192" i="1"/>
  <c r="BM192" i="1"/>
  <c r="BL192" i="1" a="1"/>
  <c r="BL192" i="1" s="1"/>
  <c r="BD192" i="1"/>
  <c r="BA192" i="1"/>
  <c r="AV192" i="1"/>
  <c r="AG192" i="1"/>
  <c r="AF192" i="1" s="1"/>
  <c r="AE192" i="1"/>
  <c r="AD192" i="1"/>
  <c r="AB192" i="1"/>
  <c r="EV191" i="1"/>
  <c r="EU191" i="1"/>
  <c r="EK191" i="1"/>
  <c r="BX191" i="1" a="1"/>
  <c r="BX191" i="1" s="1"/>
  <c r="BS191" i="1"/>
  <c r="BM191" i="1"/>
  <c r="BL191" i="1"/>
  <c r="BL191" i="1" a="1"/>
  <c r="BD191" i="1"/>
  <c r="BA191" i="1"/>
  <c r="AV191" i="1"/>
  <c r="AG191" i="1"/>
  <c r="AF191" i="1" s="1"/>
  <c r="AE191" i="1"/>
  <c r="AD191" i="1"/>
  <c r="AB191" i="1"/>
  <c r="EV190" i="1"/>
  <c r="EU190" i="1"/>
  <c r="EK190" i="1"/>
  <c r="BX190" i="1" a="1"/>
  <c r="BX190" i="1" s="1"/>
  <c r="BS190" i="1"/>
  <c r="BM190" i="1"/>
  <c r="BL190" i="1" a="1"/>
  <c r="BL190" i="1" s="1"/>
  <c r="BD190" i="1"/>
  <c r="BA190" i="1"/>
  <c r="AV190" i="1"/>
  <c r="AG190" i="1"/>
  <c r="AF190" i="1"/>
  <c r="AE190" i="1"/>
  <c r="AD190" i="1"/>
  <c r="AB190" i="1"/>
  <c r="EV189" i="1"/>
  <c r="EU189" i="1"/>
  <c r="EK189" i="1"/>
  <c r="BX189" i="1" a="1"/>
  <c r="BX189" i="1" s="1"/>
  <c r="BS189" i="1"/>
  <c r="BM189" i="1"/>
  <c r="BL189" i="1" a="1"/>
  <c r="BL189" i="1" s="1"/>
  <c r="BD189" i="1"/>
  <c r="BA189" i="1"/>
  <c r="AV189" i="1"/>
  <c r="AG189" i="1"/>
  <c r="AF189" i="1"/>
  <c r="AE189" i="1"/>
  <c r="AD189" i="1"/>
  <c r="AB189" i="1"/>
  <c r="EV188" i="1"/>
  <c r="EU188" i="1"/>
  <c r="EK188" i="1"/>
  <c r="BX188" i="1" a="1"/>
  <c r="BX188" i="1" s="1"/>
  <c r="BS188" i="1"/>
  <c r="BM188" i="1"/>
  <c r="BL188" i="1" a="1"/>
  <c r="BL188" i="1" s="1"/>
  <c r="BD188" i="1"/>
  <c r="BA188" i="1"/>
  <c r="AV188" i="1"/>
  <c r="AG188" i="1"/>
  <c r="AF188" i="1" s="1"/>
  <c r="AE188" i="1"/>
  <c r="AD188" i="1"/>
  <c r="AB188" i="1"/>
  <c r="EV187" i="1"/>
  <c r="EU187" i="1"/>
  <c r="EK187" i="1"/>
  <c r="BX187" i="1" a="1"/>
  <c r="BX187" i="1" s="1"/>
  <c r="BS187" i="1"/>
  <c r="BM187" i="1"/>
  <c r="BL187" i="1" a="1"/>
  <c r="BL187" i="1" s="1"/>
  <c r="BD187" i="1"/>
  <c r="BA187" i="1"/>
  <c r="AV187" i="1"/>
  <c r="AG187" i="1"/>
  <c r="AF187" i="1" s="1"/>
  <c r="AE187" i="1"/>
  <c r="AD187" i="1"/>
  <c r="AB187" i="1"/>
  <c r="EV186" i="1"/>
  <c r="EU186" i="1"/>
  <c r="EK186" i="1"/>
  <c r="BX186" i="1"/>
  <c r="BX186" i="1" a="1"/>
  <c r="BS186" i="1"/>
  <c r="BM186" i="1"/>
  <c r="BL186" i="1" a="1"/>
  <c r="BL186" i="1" s="1"/>
  <c r="BD186" i="1"/>
  <c r="BA186" i="1"/>
  <c r="AV186" i="1"/>
  <c r="AG186" i="1"/>
  <c r="AF186" i="1"/>
  <c r="AE186" i="1"/>
  <c r="AD186" i="1"/>
  <c r="AB186" i="1"/>
  <c r="EV185" i="1"/>
  <c r="EU185" i="1"/>
  <c r="EK185" i="1"/>
  <c r="BX185" i="1" a="1"/>
  <c r="BX185" i="1" s="1"/>
  <c r="BS185" i="1"/>
  <c r="BM185" i="1"/>
  <c r="BL185" i="1"/>
  <c r="BL185" i="1" a="1"/>
  <c r="BD185" i="1"/>
  <c r="BA185" i="1"/>
  <c r="AV185" i="1"/>
  <c r="AG185" i="1"/>
  <c r="AF185" i="1" s="1"/>
  <c r="AE185" i="1"/>
  <c r="AD185" i="1"/>
  <c r="AB185" i="1"/>
  <c r="EV184" i="1"/>
  <c r="EU184" i="1"/>
  <c r="EK184" i="1"/>
  <c r="BX184" i="1" a="1"/>
  <c r="BX184" i="1" s="1"/>
  <c r="BS184" i="1"/>
  <c r="BM184" i="1"/>
  <c r="BL184" i="1" a="1"/>
  <c r="BL184" i="1" s="1"/>
  <c r="BD184" i="1"/>
  <c r="BA184" i="1"/>
  <c r="AV184" i="1"/>
  <c r="AG184" i="1"/>
  <c r="AF184" i="1" s="1"/>
  <c r="AE184" i="1"/>
  <c r="AD184" i="1"/>
  <c r="AB184" i="1"/>
  <c r="EV183" i="1"/>
  <c r="EU183" i="1"/>
  <c r="EK183" i="1"/>
  <c r="BX183" i="1" a="1"/>
  <c r="BX183" i="1" s="1"/>
  <c r="BS183" i="1"/>
  <c r="BM183" i="1"/>
  <c r="BL183" i="1" a="1"/>
  <c r="BL183" i="1" s="1"/>
  <c r="BD183" i="1"/>
  <c r="BA183" i="1"/>
  <c r="AV183" i="1"/>
  <c r="AG183" i="1"/>
  <c r="AF183" i="1"/>
  <c r="AE183" i="1"/>
  <c r="AD183" i="1"/>
  <c r="AB183" i="1"/>
  <c r="EV182" i="1"/>
  <c r="EU182" i="1"/>
  <c r="EK182" i="1"/>
  <c r="BX182" i="1" a="1"/>
  <c r="BX182" i="1" s="1"/>
  <c r="BS182" i="1"/>
  <c r="BM182" i="1"/>
  <c r="BL182" i="1" a="1"/>
  <c r="BL182" i="1" s="1"/>
  <c r="BD182" i="1"/>
  <c r="BA182" i="1"/>
  <c r="AV182" i="1"/>
  <c r="AG182" i="1"/>
  <c r="AF182" i="1"/>
  <c r="AE182" i="1"/>
  <c r="AD182" i="1"/>
  <c r="AB182" i="1"/>
  <c r="EV181" i="1"/>
  <c r="EU181" i="1"/>
  <c r="EK181" i="1"/>
  <c r="BX181" i="1"/>
  <c r="BX181" i="1" a="1"/>
  <c r="BS181" i="1"/>
  <c r="BM181" i="1"/>
  <c r="BL181" i="1"/>
  <c r="BL181" i="1" a="1"/>
  <c r="BD181" i="1"/>
  <c r="BA181" i="1"/>
  <c r="AV181" i="1"/>
  <c r="AG181" i="1"/>
  <c r="AF181" i="1" s="1"/>
  <c r="AE181" i="1"/>
  <c r="AD181" i="1"/>
  <c r="AB181" i="1"/>
  <c r="EV180" i="1"/>
  <c r="EU180" i="1"/>
  <c r="EK180" i="1"/>
  <c r="BX180" i="1" a="1"/>
  <c r="BX180" i="1" s="1"/>
  <c r="BS180" i="1"/>
  <c r="BM180" i="1"/>
  <c r="BL180" i="1" a="1"/>
  <c r="BL180" i="1" s="1"/>
  <c r="BD180" i="1"/>
  <c r="BA180" i="1"/>
  <c r="AV180" i="1"/>
  <c r="AG180" i="1"/>
  <c r="AF180" i="1" s="1"/>
  <c r="AE180" i="1"/>
  <c r="AD180" i="1"/>
  <c r="AB180" i="1"/>
  <c r="EV179" i="1"/>
  <c r="EU179" i="1"/>
  <c r="EK179" i="1"/>
  <c r="BX179" i="1" a="1"/>
  <c r="BX179" i="1" s="1"/>
  <c r="BS179" i="1"/>
  <c r="BM179" i="1"/>
  <c r="BL179" i="1" a="1"/>
  <c r="BL179" i="1" s="1"/>
  <c r="BD179" i="1"/>
  <c r="BA179" i="1"/>
  <c r="AV179" i="1"/>
  <c r="AG179" i="1"/>
  <c r="AF179" i="1"/>
  <c r="AE179" i="1"/>
  <c r="AD179" i="1"/>
  <c r="AB179" i="1"/>
  <c r="EV178" i="1"/>
  <c r="EU178" i="1"/>
  <c r="EK178" i="1"/>
  <c r="BX178" i="1" a="1"/>
  <c r="BX178" i="1" s="1"/>
  <c r="BS178" i="1"/>
  <c r="BM178" i="1"/>
  <c r="BL178" i="1" a="1"/>
  <c r="BL178" i="1" s="1"/>
  <c r="BD178" i="1"/>
  <c r="BA178" i="1"/>
  <c r="AV178" i="1"/>
  <c r="AG178" i="1"/>
  <c r="AF178" i="1" s="1"/>
  <c r="AE178" i="1"/>
  <c r="AD178" i="1"/>
  <c r="AB178" i="1"/>
  <c r="EV177" i="1"/>
  <c r="EU177" i="1"/>
  <c r="EK177" i="1"/>
  <c r="BX177" i="1" a="1"/>
  <c r="BX177" i="1" s="1"/>
  <c r="BS177" i="1"/>
  <c r="BM177" i="1"/>
  <c r="BL177" i="1" a="1"/>
  <c r="BL177" i="1" s="1"/>
  <c r="BD177" i="1"/>
  <c r="BA177" i="1"/>
  <c r="AV177" i="1"/>
  <c r="AG177" i="1"/>
  <c r="AF177" i="1" s="1"/>
  <c r="AE177" i="1"/>
  <c r="AD177" i="1"/>
  <c r="AB177" i="1"/>
  <c r="EV176" i="1"/>
  <c r="EU176" i="1"/>
  <c r="EK176" i="1"/>
  <c r="BX176" i="1"/>
  <c r="BX176" i="1" a="1"/>
  <c r="BS176" i="1"/>
  <c r="BM176" i="1"/>
  <c r="BL176" i="1" a="1"/>
  <c r="BL176" i="1" s="1"/>
  <c r="BD176" i="1"/>
  <c r="BA176" i="1"/>
  <c r="AV176" i="1"/>
  <c r="AG176" i="1"/>
  <c r="AF176" i="1"/>
  <c r="AE176" i="1"/>
  <c r="AD176" i="1"/>
  <c r="AB176" i="1"/>
  <c r="EV175" i="1"/>
  <c r="EU175" i="1"/>
  <c r="EK175" i="1"/>
  <c r="BX175" i="1"/>
  <c r="BX175" i="1" a="1"/>
  <c r="BS175" i="1"/>
  <c r="BM175" i="1"/>
  <c r="BL175" i="1" a="1"/>
  <c r="BL175" i="1" s="1"/>
  <c r="BD175" i="1"/>
  <c r="BA175" i="1"/>
  <c r="AV175" i="1"/>
  <c r="AG175" i="1"/>
  <c r="AF175" i="1"/>
  <c r="AE175" i="1"/>
  <c r="AD175" i="1"/>
  <c r="AB175" i="1"/>
  <c r="EV174" i="1"/>
  <c r="EU174" i="1"/>
  <c r="EK174" i="1"/>
  <c r="BX174" i="1"/>
  <c r="BX174" i="1" a="1"/>
  <c r="BS174" i="1"/>
  <c r="BM174" i="1"/>
  <c r="BL174" i="1" a="1"/>
  <c r="BL174" i="1" s="1"/>
  <c r="BD174" i="1"/>
  <c r="BA174" i="1"/>
  <c r="AV174" i="1"/>
  <c r="AG174" i="1"/>
  <c r="AF174" i="1"/>
  <c r="AE174" i="1"/>
  <c r="AD174" i="1"/>
  <c r="AB174" i="1"/>
  <c r="EV173" i="1"/>
  <c r="EU173" i="1"/>
  <c r="EK173" i="1"/>
  <c r="BX173" i="1" a="1"/>
  <c r="BX173" i="1" s="1"/>
  <c r="BS173" i="1"/>
  <c r="BM173" i="1"/>
  <c r="BL173" i="1" a="1"/>
  <c r="BL173" i="1" s="1"/>
  <c r="BD173" i="1"/>
  <c r="BA173" i="1"/>
  <c r="AV173" i="1"/>
  <c r="AG173" i="1"/>
  <c r="AF173" i="1"/>
  <c r="AE173" i="1"/>
  <c r="AD173" i="1"/>
  <c r="AB173" i="1"/>
  <c r="EV172" i="1"/>
  <c r="EU172" i="1"/>
  <c r="EK172" i="1"/>
  <c r="BX172" i="1" a="1"/>
  <c r="BX172" i="1" s="1"/>
  <c r="BS172" i="1"/>
  <c r="BM172" i="1"/>
  <c r="BL172" i="1" a="1"/>
  <c r="BL172" i="1" s="1"/>
  <c r="BD172" i="1"/>
  <c r="BA172" i="1"/>
  <c r="AV172" i="1"/>
  <c r="AG172" i="1"/>
  <c r="AF172" i="1"/>
  <c r="AE172" i="1"/>
  <c r="AD172" i="1"/>
  <c r="AB172" i="1"/>
  <c r="EV171" i="1"/>
  <c r="EU171" i="1"/>
  <c r="EK171" i="1"/>
  <c r="BX171" i="1" a="1"/>
  <c r="BX171" i="1" s="1"/>
  <c r="BS171" i="1"/>
  <c r="BM171" i="1"/>
  <c r="BL171" i="1" a="1"/>
  <c r="BL171" i="1" s="1"/>
  <c r="BD171" i="1"/>
  <c r="BA171" i="1"/>
  <c r="AV171" i="1"/>
  <c r="AG171" i="1"/>
  <c r="AF171" i="1" s="1"/>
  <c r="AE171" i="1"/>
  <c r="AD171" i="1"/>
  <c r="AB171" i="1"/>
  <c r="EV170" i="1"/>
  <c r="EU170" i="1"/>
  <c r="EK170" i="1"/>
  <c r="BX170" i="1"/>
  <c r="BX170" i="1" a="1"/>
  <c r="BS170" i="1"/>
  <c r="BM170" i="1"/>
  <c r="BL170" i="1" a="1"/>
  <c r="BL170" i="1" s="1"/>
  <c r="BD170" i="1"/>
  <c r="BA170" i="1"/>
  <c r="AV170" i="1"/>
  <c r="AG170" i="1"/>
  <c r="AF170" i="1" s="1"/>
  <c r="AE170" i="1"/>
  <c r="AD170" i="1"/>
  <c r="AB170" i="1"/>
  <c r="EV169" i="1"/>
  <c r="EU169" i="1"/>
  <c r="EK169" i="1"/>
  <c r="BX169" i="1" a="1"/>
  <c r="BX169" i="1" s="1"/>
  <c r="BS169" i="1"/>
  <c r="BM169" i="1"/>
  <c r="BL169" i="1" a="1"/>
  <c r="BL169" i="1" s="1"/>
  <c r="BD169" i="1"/>
  <c r="BA169" i="1"/>
  <c r="AV169" i="1"/>
  <c r="AG169" i="1"/>
  <c r="AF169" i="1" s="1"/>
  <c r="AE169" i="1"/>
  <c r="AD169" i="1"/>
  <c r="AB169" i="1"/>
  <c r="EV168" i="1"/>
  <c r="EU168" i="1"/>
  <c r="EK168" i="1"/>
  <c r="BX168" i="1" a="1"/>
  <c r="BX168" i="1" s="1"/>
  <c r="BS168" i="1"/>
  <c r="BM168" i="1"/>
  <c r="BL168" i="1" a="1"/>
  <c r="BL168" i="1" s="1"/>
  <c r="BD168" i="1"/>
  <c r="BA168" i="1"/>
  <c r="AV168" i="1"/>
  <c r="AG168" i="1"/>
  <c r="AF168" i="1"/>
  <c r="AE168" i="1"/>
  <c r="AD168" i="1"/>
  <c r="AB168" i="1"/>
  <c r="EV167" i="1"/>
  <c r="EU167" i="1"/>
  <c r="EK167" i="1"/>
  <c r="BX167" i="1" a="1"/>
  <c r="BX167" i="1" s="1"/>
  <c r="BS167" i="1"/>
  <c r="BM167" i="1"/>
  <c r="BL167" i="1" a="1"/>
  <c r="BL167" i="1" s="1"/>
  <c r="BD167" i="1"/>
  <c r="BA167" i="1"/>
  <c r="AV167" i="1"/>
  <c r="AG167" i="1"/>
  <c r="AF167" i="1" s="1"/>
  <c r="AE167" i="1"/>
  <c r="AD167" i="1"/>
  <c r="AB167" i="1"/>
  <c r="EV166" i="1"/>
  <c r="EU166" i="1"/>
  <c r="EK166" i="1"/>
  <c r="BX166" i="1" a="1"/>
  <c r="BX166" i="1" s="1"/>
  <c r="BS166" i="1"/>
  <c r="BM166" i="1"/>
  <c r="BL166" i="1" a="1"/>
  <c r="BL166" i="1" s="1"/>
  <c r="BD166" i="1"/>
  <c r="BA166" i="1"/>
  <c r="AV166" i="1"/>
  <c r="AG166" i="1"/>
  <c r="AF166" i="1" s="1"/>
  <c r="AE166" i="1"/>
  <c r="AD166" i="1"/>
  <c r="AB166" i="1"/>
  <c r="EV165" i="1"/>
  <c r="EU165" i="1"/>
  <c r="EK165" i="1"/>
  <c r="BX165" i="1" a="1"/>
  <c r="BX165" i="1" s="1"/>
  <c r="BS165" i="1"/>
  <c r="BM165" i="1"/>
  <c r="BL165" i="1" a="1"/>
  <c r="BL165" i="1" s="1"/>
  <c r="BD165" i="1"/>
  <c r="BA165" i="1"/>
  <c r="AV165" i="1"/>
  <c r="AG165" i="1"/>
  <c r="AF165" i="1" s="1"/>
  <c r="AE165" i="1"/>
  <c r="AD165" i="1"/>
  <c r="AB165" i="1"/>
  <c r="EV164" i="1"/>
  <c r="EU164" i="1"/>
  <c r="EK164" i="1"/>
  <c r="BX164" i="1"/>
  <c r="BX164" i="1" a="1"/>
  <c r="BS164" i="1"/>
  <c r="BM164" i="1"/>
  <c r="BL164" i="1"/>
  <c r="BL164" i="1" a="1"/>
  <c r="BD164" i="1"/>
  <c r="BA164" i="1"/>
  <c r="AV164" i="1"/>
  <c r="AG164" i="1"/>
  <c r="AF164" i="1" s="1"/>
  <c r="AE164" i="1"/>
  <c r="AD164" i="1"/>
  <c r="AB164" i="1"/>
  <c r="EV163" i="1"/>
  <c r="EU163" i="1"/>
  <c r="EK163" i="1"/>
  <c r="BX163" i="1" a="1"/>
  <c r="BX163" i="1" s="1"/>
  <c r="BS163" i="1"/>
  <c r="BM163" i="1"/>
  <c r="BL163" i="1"/>
  <c r="BL163" i="1" a="1"/>
  <c r="BD163" i="1"/>
  <c r="BA163" i="1"/>
  <c r="AV163" i="1"/>
  <c r="AG163" i="1"/>
  <c r="AF163" i="1" s="1"/>
  <c r="AE163" i="1"/>
  <c r="AD163" i="1"/>
  <c r="AB163" i="1"/>
  <c r="EV162" i="1"/>
  <c r="EU162" i="1"/>
  <c r="EK162" i="1"/>
  <c r="BX162" i="1" a="1"/>
  <c r="BX162" i="1" s="1"/>
  <c r="BS162" i="1"/>
  <c r="BM162" i="1"/>
  <c r="BL162" i="1" a="1"/>
  <c r="BL162" i="1" s="1"/>
  <c r="BD162" i="1"/>
  <c r="BA162" i="1"/>
  <c r="AV162" i="1"/>
  <c r="AG162" i="1"/>
  <c r="AF162" i="1"/>
  <c r="AE162" i="1"/>
  <c r="AD162" i="1"/>
  <c r="AB162" i="1"/>
  <c r="EV161" i="1"/>
  <c r="EU161" i="1"/>
  <c r="EK161" i="1"/>
  <c r="BX161" i="1"/>
  <c r="BX161" i="1" a="1"/>
  <c r="BS161" i="1"/>
  <c r="BM161" i="1"/>
  <c r="BL161" i="1" a="1"/>
  <c r="BL161" i="1" s="1"/>
  <c r="BD161" i="1"/>
  <c r="BA161" i="1"/>
  <c r="AV161" i="1"/>
  <c r="AG161" i="1"/>
  <c r="AF161" i="1" s="1"/>
  <c r="AE161" i="1"/>
  <c r="AD161" i="1"/>
  <c r="AB161" i="1"/>
  <c r="EV160" i="1"/>
  <c r="EU160" i="1"/>
  <c r="EK160" i="1"/>
  <c r="BX160" i="1" a="1"/>
  <c r="BX160" i="1" s="1"/>
  <c r="BS160" i="1"/>
  <c r="BM160" i="1"/>
  <c r="BL160" i="1"/>
  <c r="BL160" i="1" a="1"/>
  <c r="BD160" i="1"/>
  <c r="BA160" i="1"/>
  <c r="AV160" i="1"/>
  <c r="AG160" i="1"/>
  <c r="AF160" i="1"/>
  <c r="AE160" i="1"/>
  <c r="AD160" i="1"/>
  <c r="AB160" i="1"/>
  <c r="EV159" i="1"/>
  <c r="EU159" i="1"/>
  <c r="EK159" i="1"/>
  <c r="BX159" i="1" a="1"/>
  <c r="BX159" i="1" s="1"/>
  <c r="BS159" i="1"/>
  <c r="BM159" i="1"/>
  <c r="BL159" i="1" a="1"/>
  <c r="BL159" i="1" s="1"/>
  <c r="BD159" i="1"/>
  <c r="BA159" i="1"/>
  <c r="AV159" i="1"/>
  <c r="AG159" i="1"/>
  <c r="AF159" i="1" s="1"/>
  <c r="AE159" i="1"/>
  <c r="AD159" i="1"/>
  <c r="AB159" i="1"/>
  <c r="EV158" i="1"/>
  <c r="EU158" i="1"/>
  <c r="EK158" i="1"/>
  <c r="BX158" i="1" a="1"/>
  <c r="BX158" i="1" s="1"/>
  <c r="BS158" i="1"/>
  <c r="BM158" i="1"/>
  <c r="BL158" i="1" a="1"/>
  <c r="BL158" i="1" s="1"/>
  <c r="BD158" i="1"/>
  <c r="BA158" i="1"/>
  <c r="AV158" i="1"/>
  <c r="AG158" i="1"/>
  <c r="AF158" i="1" s="1"/>
  <c r="AE158" i="1"/>
  <c r="AD158" i="1"/>
  <c r="AB158" i="1"/>
  <c r="EV157" i="1"/>
  <c r="EU157" i="1"/>
  <c r="EK157" i="1"/>
  <c r="BX157" i="1" a="1"/>
  <c r="BX157" i="1" s="1"/>
  <c r="BS157" i="1"/>
  <c r="BM157" i="1"/>
  <c r="BL157" i="1"/>
  <c r="BL157" i="1" a="1"/>
  <c r="BD157" i="1"/>
  <c r="BA157" i="1"/>
  <c r="AV157" i="1"/>
  <c r="AG157" i="1"/>
  <c r="AF157" i="1" s="1"/>
  <c r="AE157" i="1"/>
  <c r="AD157" i="1"/>
  <c r="AB157" i="1"/>
  <c r="EV156" i="1"/>
  <c r="EU156" i="1"/>
  <c r="EK156" i="1"/>
  <c r="BX156" i="1" a="1"/>
  <c r="BX156" i="1" s="1"/>
  <c r="BS156" i="1"/>
  <c r="BM156" i="1"/>
  <c r="BL156" i="1" a="1"/>
  <c r="BL156" i="1" s="1"/>
  <c r="BD156" i="1"/>
  <c r="BA156" i="1"/>
  <c r="AV156" i="1"/>
  <c r="AG156" i="1"/>
  <c r="AF156" i="1" s="1"/>
  <c r="AE156" i="1"/>
  <c r="AD156" i="1"/>
  <c r="AB156" i="1"/>
  <c r="EV155" i="1"/>
  <c r="EU155" i="1"/>
  <c r="EK155" i="1"/>
  <c r="BX155" i="1" a="1"/>
  <c r="BX155" i="1" s="1"/>
  <c r="BS155" i="1"/>
  <c r="BM155" i="1"/>
  <c r="BL155" i="1" a="1"/>
  <c r="BL155" i="1" s="1"/>
  <c r="BD155" i="1"/>
  <c r="BA155" i="1"/>
  <c r="AV155" i="1"/>
  <c r="AG155" i="1"/>
  <c r="AF155" i="1" s="1"/>
  <c r="AE155" i="1"/>
  <c r="AD155" i="1"/>
  <c r="AB155" i="1"/>
  <c r="EV154" i="1"/>
  <c r="EU154" i="1"/>
  <c r="EK154" i="1"/>
  <c r="BX154" i="1"/>
  <c r="BX154" i="1" a="1"/>
  <c r="BS154" i="1"/>
  <c r="BM154" i="1"/>
  <c r="BL154" i="1" a="1"/>
  <c r="BL154" i="1" s="1"/>
  <c r="BD154" i="1"/>
  <c r="BA154" i="1"/>
  <c r="AV154" i="1"/>
  <c r="AG154" i="1"/>
  <c r="AF154" i="1" s="1"/>
  <c r="AE154" i="1"/>
  <c r="AD154" i="1"/>
  <c r="AB154" i="1"/>
  <c r="EV153" i="1"/>
  <c r="EU153" i="1"/>
  <c r="EK153" i="1"/>
  <c r="BX153" i="1" a="1"/>
  <c r="BX153" i="1" s="1"/>
  <c r="BS153" i="1"/>
  <c r="BM153" i="1"/>
  <c r="BL153" i="1"/>
  <c r="BL153" i="1" a="1"/>
  <c r="BD153" i="1"/>
  <c r="BA153" i="1"/>
  <c r="AV153" i="1"/>
  <c r="AG153" i="1"/>
  <c r="AF153" i="1"/>
  <c r="AE153" i="1"/>
  <c r="AD153" i="1"/>
  <c r="AB153" i="1"/>
  <c r="EV152" i="1"/>
  <c r="EU152" i="1"/>
  <c r="EK152" i="1"/>
  <c r="BX152" i="1" a="1"/>
  <c r="BX152" i="1" s="1"/>
  <c r="BS152" i="1"/>
  <c r="BM152" i="1"/>
  <c r="BL152" i="1" a="1"/>
  <c r="BL152" i="1" s="1"/>
  <c r="BD152" i="1"/>
  <c r="BA152" i="1"/>
  <c r="AV152" i="1"/>
  <c r="AG152" i="1"/>
  <c r="AF152" i="1" s="1"/>
  <c r="AE152" i="1"/>
  <c r="AD152" i="1"/>
  <c r="AB152" i="1"/>
  <c r="EV151" i="1"/>
  <c r="EU151" i="1"/>
  <c r="EK151" i="1"/>
  <c r="BX151" i="1" a="1"/>
  <c r="BX151" i="1" s="1"/>
  <c r="BS151" i="1"/>
  <c r="BM151" i="1"/>
  <c r="BL151" i="1" a="1"/>
  <c r="BL151" i="1" s="1"/>
  <c r="BD151" i="1"/>
  <c r="BA151" i="1"/>
  <c r="AV151" i="1"/>
  <c r="AG151" i="1"/>
  <c r="AF151" i="1"/>
  <c r="AE151" i="1"/>
  <c r="AD151" i="1"/>
  <c r="AB151" i="1"/>
  <c r="EV150" i="1"/>
  <c r="EU150" i="1"/>
  <c r="EK150" i="1"/>
  <c r="BX150" i="1" a="1"/>
  <c r="BX150" i="1" s="1"/>
  <c r="BS150" i="1"/>
  <c r="BM150" i="1"/>
  <c r="BL150" i="1" a="1"/>
  <c r="BL150" i="1" s="1"/>
  <c r="BD150" i="1"/>
  <c r="BA150" i="1"/>
  <c r="AV150" i="1"/>
  <c r="AG150" i="1"/>
  <c r="AF150" i="1"/>
  <c r="AE150" i="1"/>
  <c r="AD150" i="1"/>
  <c r="AB150" i="1"/>
  <c r="EV149" i="1"/>
  <c r="EU149" i="1"/>
  <c r="EK149" i="1"/>
  <c r="BX149" i="1" a="1"/>
  <c r="BX149" i="1" s="1"/>
  <c r="BS149" i="1"/>
  <c r="BM149" i="1"/>
  <c r="BL149" i="1"/>
  <c r="BL149" i="1" a="1"/>
  <c r="BD149" i="1"/>
  <c r="BA149" i="1"/>
  <c r="AV149" i="1"/>
  <c r="AG149" i="1"/>
  <c r="AF149" i="1" s="1"/>
  <c r="AE149" i="1"/>
  <c r="AD149" i="1"/>
  <c r="AB149" i="1"/>
  <c r="EV148" i="1"/>
  <c r="EU148" i="1"/>
  <c r="EK148" i="1"/>
  <c r="BX148" i="1" a="1"/>
  <c r="BX148" i="1" s="1"/>
  <c r="BS148" i="1"/>
  <c r="BM148" i="1"/>
  <c r="BL148" i="1" a="1"/>
  <c r="BL148" i="1" s="1"/>
  <c r="BD148" i="1"/>
  <c r="BA148" i="1"/>
  <c r="AV148" i="1"/>
  <c r="AG148" i="1"/>
  <c r="AF148" i="1" s="1"/>
  <c r="AE148" i="1"/>
  <c r="AD148" i="1"/>
  <c r="AB148" i="1"/>
  <c r="EV147" i="1"/>
  <c r="EU147" i="1"/>
  <c r="EK147" i="1"/>
  <c r="BX147" i="1" a="1"/>
  <c r="BX147" i="1" s="1"/>
  <c r="BS147" i="1"/>
  <c r="BM147" i="1"/>
  <c r="BL147" i="1" a="1"/>
  <c r="BL147" i="1" s="1"/>
  <c r="BD147" i="1"/>
  <c r="BA147" i="1"/>
  <c r="AV147" i="1"/>
  <c r="AG147" i="1"/>
  <c r="AF147" i="1" s="1"/>
  <c r="AE147" i="1"/>
  <c r="AD147" i="1"/>
  <c r="AB147" i="1"/>
  <c r="EV146" i="1"/>
  <c r="EU146" i="1"/>
  <c r="EK146" i="1"/>
  <c r="BX146" i="1"/>
  <c r="BX146" i="1" a="1"/>
  <c r="BS146" i="1"/>
  <c r="BM146" i="1"/>
  <c r="BL146" i="1" a="1"/>
  <c r="BL146" i="1" s="1"/>
  <c r="BD146" i="1"/>
  <c r="BA146" i="1"/>
  <c r="AV146" i="1"/>
  <c r="AG146" i="1"/>
  <c r="AF146" i="1"/>
  <c r="AE146" i="1"/>
  <c r="AD146" i="1"/>
  <c r="AB146" i="1"/>
  <c r="EV145" i="1"/>
  <c r="EU145" i="1"/>
  <c r="EK145" i="1"/>
  <c r="BX145" i="1" a="1"/>
  <c r="BX145" i="1" s="1"/>
  <c r="BS145" i="1"/>
  <c r="BM145" i="1"/>
  <c r="BL145" i="1" a="1"/>
  <c r="BL145" i="1" s="1"/>
  <c r="BD145" i="1"/>
  <c r="BA145" i="1"/>
  <c r="AV145" i="1"/>
  <c r="AG145" i="1"/>
  <c r="AF145" i="1"/>
  <c r="AE145" i="1"/>
  <c r="AD145" i="1"/>
  <c r="AB145" i="1"/>
  <c r="EV144" i="1"/>
  <c r="EU144" i="1"/>
  <c r="EK144" i="1"/>
  <c r="BX144" i="1" a="1"/>
  <c r="BX144" i="1" s="1"/>
  <c r="BS144" i="1"/>
  <c r="BM144" i="1"/>
  <c r="BL144" i="1" a="1"/>
  <c r="BL144" i="1" s="1"/>
  <c r="BD144" i="1"/>
  <c r="BA144" i="1"/>
  <c r="AV144" i="1"/>
  <c r="AG144" i="1"/>
  <c r="AF144" i="1" s="1"/>
  <c r="AE144" i="1"/>
  <c r="AD144" i="1"/>
  <c r="AB144" i="1"/>
  <c r="EV143" i="1"/>
  <c r="EU143" i="1"/>
  <c r="EK143" i="1"/>
  <c r="BX143" i="1" a="1"/>
  <c r="BX143" i="1" s="1"/>
  <c r="BS143" i="1"/>
  <c r="BM143" i="1"/>
  <c r="BL143" i="1" a="1"/>
  <c r="BL143" i="1" s="1"/>
  <c r="BD143" i="1"/>
  <c r="BA143" i="1"/>
  <c r="AV143" i="1"/>
  <c r="AG143" i="1"/>
  <c r="AF143" i="1"/>
  <c r="AE143" i="1"/>
  <c r="AD143" i="1"/>
  <c r="AB143" i="1"/>
  <c r="EV142" i="1"/>
  <c r="EU142" i="1"/>
  <c r="EK142" i="1"/>
  <c r="BX142" i="1" a="1"/>
  <c r="BX142" i="1" s="1"/>
  <c r="BS142" i="1"/>
  <c r="BM142" i="1"/>
  <c r="BL142" i="1"/>
  <c r="BL142" i="1" a="1"/>
  <c r="BD142" i="1"/>
  <c r="BA142" i="1"/>
  <c r="AV142" i="1"/>
  <c r="AG142" i="1"/>
  <c r="AF142" i="1"/>
  <c r="AE142" i="1"/>
  <c r="AD142" i="1"/>
  <c r="AB142" i="1"/>
  <c r="EV141" i="1"/>
  <c r="EU141" i="1"/>
  <c r="EK141" i="1"/>
  <c r="BX141" i="1" a="1"/>
  <c r="BX141" i="1" s="1"/>
  <c r="BS141" i="1"/>
  <c r="BM141" i="1"/>
  <c r="BL141" i="1" a="1"/>
  <c r="BL141" i="1" s="1"/>
  <c r="BD141" i="1"/>
  <c r="BA141" i="1"/>
  <c r="AV141" i="1"/>
  <c r="AG141" i="1"/>
  <c r="AF141" i="1" s="1"/>
  <c r="AE141" i="1"/>
  <c r="AD141" i="1"/>
  <c r="AB141" i="1"/>
  <c r="EV140" i="1"/>
  <c r="EU140" i="1"/>
  <c r="EK140" i="1"/>
  <c r="BX140" i="1" a="1"/>
  <c r="BX140" i="1" s="1"/>
  <c r="BS140" i="1"/>
  <c r="BM140" i="1"/>
  <c r="BL140" i="1" a="1"/>
  <c r="BL140" i="1" s="1"/>
  <c r="BD140" i="1"/>
  <c r="BA140" i="1"/>
  <c r="AV140" i="1"/>
  <c r="AG140" i="1"/>
  <c r="AF140" i="1"/>
  <c r="AE140" i="1"/>
  <c r="AD140" i="1"/>
  <c r="AB140" i="1"/>
  <c r="EV139" i="1"/>
  <c r="EU139" i="1"/>
  <c r="EK139" i="1"/>
  <c r="BX139" i="1" a="1"/>
  <c r="BX139" i="1" s="1"/>
  <c r="BS139" i="1"/>
  <c r="BM139" i="1"/>
  <c r="BL139" i="1" a="1"/>
  <c r="BL139" i="1" s="1"/>
  <c r="BD139" i="1"/>
  <c r="BA139" i="1"/>
  <c r="AV139" i="1"/>
  <c r="AG139" i="1"/>
  <c r="AF139" i="1" s="1"/>
  <c r="AE139" i="1"/>
  <c r="AD139" i="1"/>
  <c r="AB139" i="1"/>
  <c r="EV138" i="1"/>
  <c r="EU138" i="1"/>
  <c r="EK138" i="1"/>
  <c r="BX138" i="1" a="1"/>
  <c r="BX138" i="1" s="1"/>
  <c r="BS138" i="1"/>
  <c r="BM138" i="1"/>
  <c r="BL138" i="1" a="1"/>
  <c r="BL138" i="1" s="1"/>
  <c r="BD138" i="1"/>
  <c r="BA138" i="1"/>
  <c r="AV138" i="1"/>
  <c r="AG138" i="1"/>
  <c r="AF138" i="1" s="1"/>
  <c r="AE138" i="1"/>
  <c r="AD138" i="1"/>
  <c r="AB138" i="1"/>
  <c r="EV137" i="1"/>
  <c r="EU137" i="1"/>
  <c r="EK137" i="1"/>
  <c r="BX137" i="1"/>
  <c r="BX137" i="1" a="1"/>
  <c r="BS137" i="1"/>
  <c r="BM137" i="1"/>
  <c r="BL137" i="1" a="1"/>
  <c r="BL137" i="1" s="1"/>
  <c r="BD137" i="1"/>
  <c r="BA137" i="1"/>
  <c r="AV137" i="1"/>
  <c r="AG137" i="1"/>
  <c r="AF137" i="1" s="1"/>
  <c r="AE137" i="1"/>
  <c r="AD137" i="1"/>
  <c r="AB137" i="1"/>
  <c r="EV136" i="1"/>
  <c r="EU136" i="1"/>
  <c r="EK136" i="1"/>
  <c r="BX136" i="1" a="1"/>
  <c r="BX136" i="1" s="1"/>
  <c r="BS136" i="1"/>
  <c r="BM136" i="1"/>
  <c r="BL136" i="1"/>
  <c r="BL136" i="1" a="1"/>
  <c r="BD136" i="1"/>
  <c r="BA136" i="1"/>
  <c r="AV136" i="1"/>
  <c r="AG136" i="1"/>
  <c r="AF136" i="1" s="1"/>
  <c r="AE136" i="1"/>
  <c r="AD136" i="1"/>
  <c r="AB136" i="1"/>
  <c r="EV135" i="1"/>
  <c r="EU135" i="1"/>
  <c r="EK135" i="1"/>
  <c r="BX135" i="1" a="1"/>
  <c r="BX135" i="1" s="1"/>
  <c r="BS135" i="1"/>
  <c r="BM135" i="1"/>
  <c r="BL135" i="1" a="1"/>
  <c r="BL135" i="1" s="1"/>
  <c r="BD135" i="1"/>
  <c r="BA135" i="1"/>
  <c r="AV135" i="1"/>
  <c r="AG135" i="1"/>
  <c r="AF135" i="1" s="1"/>
  <c r="AE135" i="1"/>
  <c r="AD135" i="1"/>
  <c r="AB135" i="1"/>
  <c r="EV134" i="1"/>
  <c r="EU134" i="1"/>
  <c r="EK134" i="1"/>
  <c r="BX134" i="1" a="1"/>
  <c r="BX134" i="1" s="1"/>
  <c r="BS134" i="1"/>
  <c r="BM134" i="1"/>
  <c r="BL134" i="1" a="1"/>
  <c r="BL134" i="1" s="1"/>
  <c r="BD134" i="1"/>
  <c r="BA134" i="1"/>
  <c r="AV134" i="1"/>
  <c r="AG134" i="1"/>
  <c r="AF134" i="1"/>
  <c r="AE134" i="1"/>
  <c r="AD134" i="1"/>
  <c r="AB134" i="1"/>
  <c r="EV133" i="1"/>
  <c r="EU133" i="1"/>
  <c r="EK133" i="1"/>
  <c r="BX133" i="1" a="1"/>
  <c r="BX133" i="1" s="1"/>
  <c r="BS133" i="1"/>
  <c r="BM133" i="1"/>
  <c r="BL133" i="1" a="1"/>
  <c r="BL133" i="1" s="1"/>
  <c r="BD133" i="1"/>
  <c r="BA133" i="1"/>
  <c r="AV133" i="1"/>
  <c r="AG133" i="1"/>
  <c r="AF133" i="1"/>
  <c r="AE133" i="1"/>
  <c r="AD133" i="1"/>
  <c r="AB133" i="1"/>
  <c r="EV132" i="1"/>
  <c r="EU132" i="1"/>
  <c r="EK132" i="1"/>
  <c r="BX132" i="1"/>
  <c r="BX132" i="1" a="1"/>
  <c r="BS132" i="1"/>
  <c r="BM132" i="1"/>
  <c r="BL132" i="1" a="1"/>
  <c r="BL132" i="1" s="1"/>
  <c r="BD132" i="1"/>
  <c r="BA132" i="1"/>
  <c r="AV132" i="1"/>
  <c r="AG132" i="1"/>
  <c r="AF132" i="1" s="1"/>
  <c r="AE132" i="1"/>
  <c r="AD132" i="1"/>
  <c r="AB132" i="1"/>
  <c r="EV131" i="1"/>
  <c r="EU131" i="1"/>
  <c r="EK131" i="1"/>
  <c r="BX131" i="1" a="1"/>
  <c r="BX131" i="1" s="1"/>
  <c r="BS131" i="1"/>
  <c r="BM131" i="1"/>
  <c r="BL131" i="1" a="1"/>
  <c r="BL131" i="1" s="1"/>
  <c r="BD131" i="1"/>
  <c r="BA131" i="1"/>
  <c r="AV131" i="1"/>
  <c r="AG131" i="1"/>
  <c r="AF131" i="1"/>
  <c r="AE131" i="1"/>
  <c r="AD131" i="1"/>
  <c r="AB131" i="1"/>
  <c r="EV130" i="1"/>
  <c r="EU130" i="1"/>
  <c r="EK130" i="1"/>
  <c r="BX130" i="1" a="1"/>
  <c r="BX130" i="1" s="1"/>
  <c r="BS130" i="1"/>
  <c r="BM130" i="1"/>
  <c r="BL130" i="1" a="1"/>
  <c r="BL130" i="1" s="1"/>
  <c r="BD130" i="1"/>
  <c r="BA130" i="1"/>
  <c r="AV130" i="1"/>
  <c r="AG130" i="1"/>
  <c r="AF130" i="1"/>
  <c r="AE130" i="1"/>
  <c r="AD130" i="1"/>
  <c r="AB130" i="1"/>
  <c r="EV129" i="1"/>
  <c r="EU129" i="1"/>
  <c r="EK129" i="1"/>
  <c r="BX129" i="1" a="1"/>
  <c r="BX129" i="1" s="1"/>
  <c r="BS129" i="1"/>
  <c r="BM129" i="1"/>
  <c r="BL129" i="1" a="1"/>
  <c r="BL129" i="1" s="1"/>
  <c r="BD129" i="1"/>
  <c r="BA129" i="1"/>
  <c r="AV129" i="1"/>
  <c r="AG129" i="1"/>
  <c r="AF129" i="1"/>
  <c r="AE129" i="1"/>
  <c r="AD129" i="1"/>
  <c r="AB129" i="1"/>
  <c r="EV128" i="1"/>
  <c r="EU128" i="1"/>
  <c r="EK128" i="1"/>
  <c r="BX128" i="1" a="1"/>
  <c r="BX128" i="1" s="1"/>
  <c r="BS128" i="1"/>
  <c r="BM128" i="1"/>
  <c r="BL128" i="1" a="1"/>
  <c r="BL128" i="1" s="1"/>
  <c r="BD128" i="1"/>
  <c r="BA128" i="1"/>
  <c r="AV128" i="1"/>
  <c r="AG128" i="1"/>
  <c r="AF128" i="1" s="1"/>
  <c r="AE128" i="1"/>
  <c r="AD128" i="1"/>
  <c r="AB128" i="1"/>
  <c r="EV127" i="1"/>
  <c r="EU127" i="1"/>
  <c r="EK127" i="1"/>
  <c r="BX127" i="1" a="1"/>
  <c r="BX127" i="1" s="1"/>
  <c r="BS127" i="1"/>
  <c r="BM127" i="1"/>
  <c r="BL127" i="1" a="1"/>
  <c r="BL127" i="1" s="1"/>
  <c r="BD127" i="1"/>
  <c r="BA127" i="1"/>
  <c r="AV127" i="1"/>
  <c r="AG127" i="1"/>
  <c r="AF127" i="1" s="1"/>
  <c r="AE127" i="1"/>
  <c r="AD127" i="1"/>
  <c r="AB127" i="1"/>
  <c r="EV126" i="1"/>
  <c r="EU126" i="1"/>
  <c r="EK126" i="1"/>
  <c r="BX126" i="1" a="1"/>
  <c r="BX126" i="1" s="1"/>
  <c r="BS126" i="1"/>
  <c r="BM126" i="1"/>
  <c r="BL126" i="1" a="1"/>
  <c r="BL126" i="1" s="1"/>
  <c r="BD126" i="1"/>
  <c r="BA126" i="1"/>
  <c r="AV126" i="1"/>
  <c r="AG126" i="1"/>
  <c r="AF126" i="1" s="1"/>
  <c r="AE126" i="1"/>
  <c r="AD126" i="1"/>
  <c r="AB126" i="1"/>
  <c r="EV125" i="1"/>
  <c r="EU125" i="1"/>
  <c r="EK125" i="1"/>
  <c r="BX125" i="1" a="1"/>
  <c r="BX125" i="1" s="1"/>
  <c r="BS125" i="1"/>
  <c r="BM125" i="1"/>
  <c r="BL125" i="1"/>
  <c r="BL125" i="1" a="1"/>
  <c r="BD125" i="1"/>
  <c r="BA125" i="1"/>
  <c r="AV125" i="1"/>
  <c r="AG125" i="1"/>
  <c r="AF125" i="1" s="1"/>
  <c r="AE125" i="1"/>
  <c r="AD125" i="1"/>
  <c r="AB125" i="1"/>
  <c r="EV124" i="1"/>
  <c r="EU124" i="1"/>
  <c r="EK124" i="1"/>
  <c r="BX124" i="1" a="1"/>
  <c r="BX124" i="1" s="1"/>
  <c r="BS124" i="1"/>
  <c r="BM124" i="1"/>
  <c r="BL124" i="1" a="1"/>
  <c r="BL124" i="1" s="1"/>
  <c r="BD124" i="1"/>
  <c r="BA124" i="1"/>
  <c r="AV124" i="1"/>
  <c r="AG124" i="1"/>
  <c r="AF124" i="1"/>
  <c r="AE124" i="1"/>
  <c r="AD124" i="1"/>
  <c r="AB124" i="1"/>
  <c r="EV123" i="1"/>
  <c r="EU123" i="1"/>
  <c r="EK123" i="1"/>
  <c r="BX123" i="1" a="1"/>
  <c r="BX123" i="1" s="1"/>
  <c r="BS123" i="1"/>
  <c r="BM123" i="1"/>
  <c r="BL123" i="1" a="1"/>
  <c r="BL123" i="1" s="1"/>
  <c r="BD123" i="1"/>
  <c r="BA123" i="1"/>
  <c r="AV123" i="1"/>
  <c r="AG123" i="1"/>
  <c r="AF123" i="1" s="1"/>
  <c r="AE123" i="1"/>
  <c r="AD123" i="1"/>
  <c r="AB123" i="1"/>
  <c r="EV122" i="1"/>
  <c r="EU122" i="1"/>
  <c r="EK122" i="1"/>
  <c r="BX122" i="1" a="1"/>
  <c r="BX122" i="1" s="1"/>
  <c r="BS122" i="1"/>
  <c r="BM122" i="1"/>
  <c r="BL122" i="1"/>
  <c r="BL122" i="1" a="1"/>
  <c r="BD122" i="1"/>
  <c r="BA122" i="1"/>
  <c r="AV122" i="1"/>
  <c r="AG122" i="1"/>
  <c r="AF122" i="1"/>
  <c r="AE122" i="1"/>
  <c r="AD122" i="1"/>
  <c r="AB122" i="1"/>
  <c r="EV121" i="1"/>
  <c r="EU121" i="1"/>
  <c r="EK121" i="1"/>
  <c r="BX121" i="1" a="1"/>
  <c r="BX121" i="1" s="1"/>
  <c r="BS121" i="1"/>
  <c r="BM121" i="1"/>
  <c r="BL121" i="1" a="1"/>
  <c r="BL121" i="1" s="1"/>
  <c r="BD121" i="1"/>
  <c r="BA121" i="1"/>
  <c r="AV121" i="1"/>
  <c r="AG121" i="1"/>
  <c r="AF121" i="1" s="1"/>
  <c r="AE121" i="1"/>
  <c r="AD121" i="1"/>
  <c r="AB121" i="1"/>
  <c r="EV120" i="1"/>
  <c r="EU120" i="1"/>
  <c r="EK120" i="1"/>
  <c r="BX120" i="1"/>
  <c r="BX120" i="1" a="1"/>
  <c r="BS120" i="1"/>
  <c r="BM120" i="1"/>
  <c r="BL120" i="1" a="1"/>
  <c r="BL120" i="1" s="1"/>
  <c r="BD120" i="1"/>
  <c r="BA120" i="1"/>
  <c r="AV120" i="1"/>
  <c r="AG120" i="1"/>
  <c r="AF120" i="1"/>
  <c r="AE120" i="1"/>
  <c r="AD120" i="1"/>
  <c r="AB120" i="1"/>
  <c r="EV119" i="1"/>
  <c r="EU119" i="1"/>
  <c r="EK119" i="1"/>
  <c r="BX119" i="1" a="1"/>
  <c r="BX119" i="1" s="1"/>
  <c r="BS119" i="1"/>
  <c r="BM119" i="1"/>
  <c r="BL119" i="1"/>
  <c r="BL119" i="1" a="1"/>
  <c r="BD119" i="1"/>
  <c r="BA119" i="1"/>
  <c r="AV119" i="1"/>
  <c r="AG119" i="1"/>
  <c r="AF119" i="1" s="1"/>
  <c r="AE119" i="1"/>
  <c r="AD119" i="1"/>
  <c r="AB119" i="1"/>
  <c r="EV118" i="1"/>
  <c r="EU118" i="1"/>
  <c r="EK118" i="1"/>
  <c r="BX118" i="1" a="1"/>
  <c r="BX118" i="1" s="1"/>
  <c r="BS118" i="1"/>
  <c r="BM118" i="1"/>
  <c r="BL118" i="1" a="1"/>
  <c r="BL118" i="1" s="1"/>
  <c r="BD118" i="1"/>
  <c r="BA118" i="1"/>
  <c r="AV118" i="1"/>
  <c r="AG118" i="1"/>
  <c r="AF118" i="1"/>
  <c r="AE118" i="1"/>
  <c r="AD118" i="1"/>
  <c r="AB118" i="1"/>
  <c r="EV117" i="1"/>
  <c r="EU117" i="1"/>
  <c r="EK117" i="1"/>
  <c r="BX117" i="1" a="1"/>
  <c r="BX117" i="1" s="1"/>
  <c r="BS117" i="1"/>
  <c r="BM117" i="1"/>
  <c r="BL117" i="1" a="1"/>
  <c r="BL117" i="1" s="1"/>
  <c r="BD117" i="1"/>
  <c r="BA117" i="1"/>
  <c r="AV117" i="1"/>
  <c r="AG117" i="1"/>
  <c r="AF117" i="1" s="1"/>
  <c r="AE117" i="1"/>
  <c r="AD117" i="1"/>
  <c r="AB117" i="1"/>
  <c r="EV116" i="1"/>
  <c r="EU116" i="1"/>
  <c r="EK116" i="1"/>
  <c r="BX116" i="1" a="1"/>
  <c r="BX116" i="1" s="1"/>
  <c r="BS116" i="1"/>
  <c r="BM116" i="1"/>
  <c r="BL116" i="1" a="1"/>
  <c r="BL116" i="1" s="1"/>
  <c r="BD116" i="1"/>
  <c r="BA116" i="1"/>
  <c r="AV116" i="1"/>
  <c r="AG116" i="1"/>
  <c r="AF116" i="1" s="1"/>
  <c r="AE116" i="1"/>
  <c r="AD116" i="1"/>
  <c r="AB116" i="1"/>
  <c r="EV115" i="1"/>
  <c r="EU115" i="1"/>
  <c r="EK115" i="1"/>
  <c r="BX115" i="1" a="1"/>
  <c r="BX115" i="1" s="1"/>
  <c r="BS115" i="1"/>
  <c r="BM115" i="1"/>
  <c r="BL115" i="1"/>
  <c r="BL115" i="1" a="1"/>
  <c r="BD115" i="1"/>
  <c r="BA115" i="1"/>
  <c r="AV115" i="1"/>
  <c r="AG115" i="1"/>
  <c r="AF115" i="1" s="1"/>
  <c r="AE115" i="1"/>
  <c r="AD115" i="1"/>
  <c r="AB115" i="1"/>
  <c r="EV114" i="1"/>
  <c r="EU114" i="1"/>
  <c r="EK114" i="1"/>
  <c r="BX114" i="1" a="1"/>
  <c r="BX114" i="1" s="1"/>
  <c r="BS114" i="1"/>
  <c r="BM114" i="1"/>
  <c r="BL114" i="1" a="1"/>
  <c r="BL114" i="1" s="1"/>
  <c r="BD114" i="1"/>
  <c r="BA114" i="1"/>
  <c r="AV114" i="1"/>
  <c r="AG114" i="1"/>
  <c r="AF114" i="1" s="1"/>
  <c r="AE114" i="1"/>
  <c r="AD114" i="1"/>
  <c r="AB114" i="1"/>
  <c r="EV113" i="1"/>
  <c r="EU113" i="1"/>
  <c r="EK113" i="1"/>
  <c r="BX113" i="1"/>
  <c r="BX113" i="1" a="1"/>
  <c r="BS113" i="1"/>
  <c r="BM113" i="1"/>
  <c r="BL113" i="1" a="1"/>
  <c r="BL113" i="1" s="1"/>
  <c r="BD113" i="1"/>
  <c r="BA113" i="1"/>
  <c r="AV113" i="1"/>
  <c r="AG113" i="1"/>
  <c r="AF113" i="1"/>
  <c r="AE113" i="1"/>
  <c r="AD113" i="1"/>
  <c r="AB113" i="1"/>
  <c r="EV112" i="1"/>
  <c r="EU112" i="1"/>
  <c r="EK112" i="1"/>
  <c r="BX112" i="1" a="1"/>
  <c r="BX112" i="1" s="1"/>
  <c r="BS112" i="1"/>
  <c r="BM112" i="1"/>
  <c r="BL112" i="1" a="1"/>
  <c r="BL112" i="1" s="1"/>
  <c r="BD112" i="1"/>
  <c r="BA112" i="1"/>
  <c r="AV112" i="1"/>
  <c r="AG112" i="1"/>
  <c r="AF112" i="1" s="1"/>
  <c r="AE112" i="1"/>
  <c r="AD112" i="1"/>
  <c r="AB112" i="1"/>
  <c r="EV111" i="1"/>
  <c r="EU111" i="1"/>
  <c r="EK111" i="1"/>
  <c r="BX111" i="1" a="1"/>
  <c r="BX111" i="1" s="1"/>
  <c r="BS111" i="1"/>
  <c r="BM111" i="1"/>
  <c r="BL111" i="1" a="1"/>
  <c r="BL111" i="1" s="1"/>
  <c r="BD111" i="1"/>
  <c r="BA111" i="1"/>
  <c r="AV111" i="1"/>
  <c r="AG111" i="1"/>
  <c r="AF111" i="1"/>
  <c r="AE111" i="1"/>
  <c r="AD111" i="1"/>
  <c r="AB111" i="1"/>
  <c r="EV110" i="1"/>
  <c r="EU110" i="1"/>
  <c r="EK110" i="1"/>
  <c r="BX110" i="1"/>
  <c r="BX110" i="1" a="1"/>
  <c r="BS110" i="1"/>
  <c r="BM110" i="1"/>
  <c r="BL110" i="1" a="1"/>
  <c r="BL110" i="1" s="1"/>
  <c r="BD110" i="1"/>
  <c r="BA110" i="1"/>
  <c r="AV110" i="1"/>
  <c r="AG110" i="1"/>
  <c r="AF110" i="1" s="1"/>
  <c r="AE110" i="1"/>
  <c r="AD110" i="1"/>
  <c r="AB110" i="1"/>
  <c r="EV109" i="1"/>
  <c r="EU109" i="1"/>
  <c r="EK109" i="1"/>
  <c r="BX109" i="1" a="1"/>
  <c r="BX109" i="1" s="1"/>
  <c r="BS109" i="1"/>
  <c r="BM109" i="1"/>
  <c r="BL109" i="1"/>
  <c r="BL109" i="1" a="1"/>
  <c r="BD109" i="1"/>
  <c r="BA109" i="1"/>
  <c r="AV109" i="1"/>
  <c r="AG109" i="1"/>
  <c r="AF109" i="1"/>
  <c r="AE109" i="1"/>
  <c r="AD109" i="1"/>
  <c r="AB109" i="1"/>
  <c r="EV108" i="1"/>
  <c r="EU108" i="1"/>
  <c r="EK108" i="1"/>
  <c r="BX108" i="1" a="1"/>
  <c r="BX108" i="1" s="1"/>
  <c r="BS108" i="1"/>
  <c r="BM108" i="1"/>
  <c r="BL108" i="1"/>
  <c r="BL108" i="1" a="1"/>
  <c r="BD108" i="1"/>
  <c r="BA108" i="1"/>
  <c r="AV108" i="1"/>
  <c r="AG108" i="1"/>
  <c r="AF108" i="1"/>
  <c r="AE108" i="1"/>
  <c r="AD108" i="1"/>
  <c r="AB108" i="1"/>
  <c r="EV107" i="1"/>
  <c r="EU107" i="1"/>
  <c r="EK107" i="1"/>
  <c r="BX107" i="1" a="1"/>
  <c r="BX107" i="1" s="1"/>
  <c r="BS107" i="1"/>
  <c r="BM107" i="1"/>
  <c r="BL107" i="1" a="1"/>
  <c r="BL107" i="1" s="1"/>
  <c r="BD107" i="1"/>
  <c r="BA107" i="1"/>
  <c r="AV107" i="1"/>
  <c r="AG107" i="1"/>
  <c r="AF107" i="1" s="1"/>
  <c r="AE107" i="1"/>
  <c r="AD107" i="1"/>
  <c r="AB107" i="1"/>
  <c r="EV106" i="1"/>
  <c r="EU106" i="1"/>
  <c r="EK106" i="1"/>
  <c r="BX106" i="1"/>
  <c r="BX106" i="1" a="1"/>
  <c r="BS106" i="1"/>
  <c r="BM106" i="1"/>
  <c r="BL106" i="1" a="1"/>
  <c r="BL106" i="1" s="1"/>
  <c r="BD106" i="1"/>
  <c r="BA106" i="1"/>
  <c r="AV106" i="1"/>
  <c r="AG106" i="1"/>
  <c r="AF106" i="1" s="1"/>
  <c r="AE106" i="1"/>
  <c r="AD106" i="1"/>
  <c r="AB106" i="1"/>
  <c r="EV105" i="1"/>
  <c r="EU105" i="1"/>
  <c r="EK105" i="1"/>
  <c r="BX105" i="1" a="1"/>
  <c r="BX105" i="1" s="1"/>
  <c r="BS105" i="1"/>
  <c r="BM105" i="1"/>
  <c r="BL105" i="1" a="1"/>
  <c r="BL105" i="1" s="1"/>
  <c r="BD105" i="1"/>
  <c r="BA105" i="1"/>
  <c r="AV105" i="1"/>
  <c r="AG105" i="1"/>
  <c r="AF105" i="1"/>
  <c r="AE105" i="1"/>
  <c r="AD105" i="1"/>
  <c r="AB105" i="1"/>
  <c r="EV104" i="1"/>
  <c r="EU104" i="1"/>
  <c r="EK104" i="1"/>
  <c r="BX104" i="1" a="1"/>
  <c r="BX104" i="1" s="1"/>
  <c r="BS104" i="1"/>
  <c r="BM104" i="1"/>
  <c r="BL104" i="1" a="1"/>
  <c r="BL104" i="1" s="1"/>
  <c r="BD104" i="1"/>
  <c r="BA104" i="1"/>
  <c r="AV104" i="1"/>
  <c r="AG104" i="1"/>
  <c r="AF104" i="1"/>
  <c r="AE104" i="1"/>
  <c r="AD104" i="1"/>
  <c r="AB104" i="1"/>
  <c r="EV103" i="1"/>
  <c r="EU103" i="1"/>
  <c r="EK103" i="1"/>
  <c r="BX103" i="1"/>
  <c r="BX103" i="1" a="1"/>
  <c r="BS103" i="1"/>
  <c r="BM103" i="1"/>
  <c r="BL103" i="1" a="1"/>
  <c r="BL103" i="1" s="1"/>
  <c r="BD103" i="1"/>
  <c r="BA103" i="1"/>
  <c r="AV103" i="1"/>
  <c r="AG103" i="1"/>
  <c r="AF103" i="1" s="1"/>
  <c r="AE103" i="1"/>
  <c r="AD103" i="1"/>
  <c r="AB103" i="1"/>
  <c r="EV102" i="1"/>
  <c r="EU102" i="1"/>
  <c r="EK102" i="1"/>
  <c r="BX102" i="1" a="1"/>
  <c r="BX102" i="1" s="1"/>
  <c r="BS102" i="1"/>
  <c r="BM102" i="1"/>
  <c r="BL102" i="1"/>
  <c r="BL102" i="1" a="1"/>
  <c r="BD102" i="1"/>
  <c r="BA102" i="1"/>
  <c r="AV102" i="1"/>
  <c r="AG102" i="1"/>
  <c r="AF102" i="1"/>
  <c r="AE102" i="1"/>
  <c r="AD102" i="1"/>
  <c r="AB102" i="1"/>
  <c r="EV101" i="1"/>
  <c r="EU101" i="1"/>
  <c r="EK101" i="1"/>
  <c r="BX101" i="1" a="1"/>
  <c r="BX101" i="1" s="1"/>
  <c r="BS101" i="1"/>
  <c r="BM101" i="1"/>
  <c r="BL101" i="1" a="1"/>
  <c r="BL101" i="1" s="1"/>
  <c r="BD101" i="1"/>
  <c r="BA101" i="1"/>
  <c r="AV101" i="1"/>
  <c r="AG101" i="1"/>
  <c r="AF101" i="1" s="1"/>
  <c r="AE101" i="1"/>
  <c r="AD101" i="1"/>
  <c r="AB101" i="1"/>
  <c r="EV100" i="1"/>
  <c r="EU100" i="1"/>
  <c r="EK100" i="1"/>
  <c r="BX100" i="1" a="1"/>
  <c r="BX100" i="1" s="1"/>
  <c r="BS100" i="1"/>
  <c r="BM100" i="1"/>
  <c r="BL100" i="1" a="1"/>
  <c r="BL100" i="1" s="1"/>
  <c r="BD100" i="1"/>
  <c r="BA100" i="1"/>
  <c r="AV100" i="1"/>
  <c r="AG100" i="1"/>
  <c r="AF100" i="1"/>
  <c r="AE100" i="1"/>
  <c r="AD100" i="1"/>
  <c r="AB100" i="1"/>
  <c r="EV99" i="1"/>
  <c r="EU99" i="1"/>
  <c r="EK99" i="1"/>
  <c r="BX99" i="1" a="1"/>
  <c r="BX99" i="1" s="1"/>
  <c r="BS99" i="1"/>
  <c r="BM99" i="1"/>
  <c r="BL99" i="1" a="1"/>
  <c r="BL99" i="1" s="1"/>
  <c r="BD99" i="1"/>
  <c r="BA99" i="1"/>
  <c r="AV99" i="1"/>
  <c r="AG99" i="1"/>
  <c r="AF99" i="1"/>
  <c r="AE99" i="1"/>
  <c r="AD99" i="1"/>
  <c r="AB99" i="1"/>
  <c r="EV98" i="1"/>
  <c r="EU98" i="1"/>
  <c r="EK98" i="1"/>
  <c r="BX98" i="1"/>
  <c r="BX98" i="1" a="1"/>
  <c r="BS98" i="1"/>
  <c r="BM98" i="1"/>
  <c r="BL98" i="1"/>
  <c r="BL98" i="1" a="1"/>
  <c r="BD98" i="1"/>
  <c r="BA98" i="1"/>
  <c r="AV98" i="1"/>
  <c r="AG98" i="1"/>
  <c r="AF98" i="1"/>
  <c r="AE98" i="1"/>
  <c r="AD98" i="1"/>
  <c r="AB98" i="1"/>
  <c r="EV97" i="1"/>
  <c r="EU97" i="1"/>
  <c r="EK97" i="1"/>
  <c r="BX97" i="1" a="1"/>
  <c r="BX97" i="1" s="1"/>
  <c r="BS97" i="1"/>
  <c r="BM97" i="1"/>
  <c r="BL97" i="1" a="1"/>
  <c r="BL97" i="1" s="1"/>
  <c r="BD97" i="1"/>
  <c r="BA97" i="1"/>
  <c r="AV97" i="1"/>
  <c r="AG97" i="1"/>
  <c r="AF97" i="1"/>
  <c r="AE97" i="1"/>
  <c r="AD97" i="1"/>
  <c r="AB97" i="1"/>
  <c r="EV96" i="1"/>
  <c r="EU96" i="1"/>
  <c r="EK96" i="1"/>
  <c r="BX96" i="1" a="1"/>
  <c r="BX96" i="1" s="1"/>
  <c r="BS96" i="1"/>
  <c r="BM96" i="1"/>
  <c r="BL96" i="1" a="1"/>
  <c r="BL96" i="1" s="1"/>
  <c r="BD96" i="1"/>
  <c r="BA96" i="1"/>
  <c r="AV96" i="1"/>
  <c r="AG96" i="1"/>
  <c r="AF96" i="1"/>
  <c r="AE96" i="1"/>
  <c r="AD96" i="1"/>
  <c r="AB96" i="1"/>
  <c r="EV95" i="1"/>
  <c r="EU95" i="1"/>
  <c r="EK95" i="1"/>
  <c r="BX95" i="1" a="1"/>
  <c r="BX95" i="1" s="1"/>
  <c r="BS95" i="1"/>
  <c r="BM95" i="1"/>
  <c r="BL95" i="1" a="1"/>
  <c r="BL95" i="1" s="1"/>
  <c r="BD95" i="1"/>
  <c r="BA95" i="1"/>
  <c r="AV95" i="1"/>
  <c r="AG95" i="1"/>
  <c r="AF95" i="1"/>
  <c r="AE95" i="1"/>
  <c r="AD95" i="1"/>
  <c r="AB95" i="1"/>
  <c r="EV94" i="1"/>
  <c r="EU94" i="1"/>
  <c r="EK94" i="1"/>
  <c r="BX94" i="1"/>
  <c r="BX94" i="1" a="1"/>
  <c r="BS94" i="1"/>
  <c r="BM94" i="1"/>
  <c r="BL94" i="1" a="1"/>
  <c r="BL94" i="1" s="1"/>
  <c r="BD94" i="1"/>
  <c r="BA94" i="1"/>
  <c r="AV94" i="1"/>
  <c r="AG94" i="1"/>
  <c r="AF94" i="1" s="1"/>
  <c r="AE94" i="1"/>
  <c r="AD94" i="1"/>
  <c r="AB94" i="1"/>
  <c r="EV93" i="1"/>
  <c r="EU93" i="1"/>
  <c r="EK93" i="1"/>
  <c r="BX93" i="1" a="1"/>
  <c r="BX93" i="1" s="1"/>
  <c r="BS93" i="1"/>
  <c r="BM93" i="1"/>
  <c r="BL93" i="1" a="1"/>
  <c r="BL93" i="1" s="1"/>
  <c r="BD93" i="1"/>
  <c r="BA93" i="1"/>
  <c r="AV93" i="1"/>
  <c r="AG93" i="1"/>
  <c r="AF93" i="1" s="1"/>
  <c r="AE93" i="1"/>
  <c r="AD93" i="1"/>
  <c r="AB93" i="1"/>
  <c r="EV92" i="1"/>
  <c r="EU92" i="1"/>
  <c r="EK92" i="1"/>
  <c r="BX92" i="1" a="1"/>
  <c r="BX92" i="1" s="1"/>
  <c r="BS92" i="1"/>
  <c r="BM92" i="1"/>
  <c r="BL92" i="1" a="1"/>
  <c r="BL92" i="1" s="1"/>
  <c r="BD92" i="1"/>
  <c r="BA92" i="1"/>
  <c r="AV92" i="1"/>
  <c r="AG92" i="1"/>
  <c r="AF92" i="1" s="1"/>
  <c r="AE92" i="1"/>
  <c r="AD92" i="1"/>
  <c r="AB92" i="1"/>
  <c r="EV91" i="1"/>
  <c r="EU91" i="1"/>
  <c r="EK91" i="1"/>
  <c r="BX91" i="1"/>
  <c r="BX91" i="1" a="1"/>
  <c r="BS91" i="1"/>
  <c r="BM91" i="1"/>
  <c r="BL91" i="1" a="1"/>
  <c r="BL91" i="1" s="1"/>
  <c r="BD91" i="1"/>
  <c r="BA91" i="1"/>
  <c r="AV91" i="1"/>
  <c r="AG91" i="1"/>
  <c r="AF91" i="1"/>
  <c r="AE91" i="1"/>
  <c r="AD91" i="1"/>
  <c r="AB91" i="1"/>
  <c r="EV90" i="1"/>
  <c r="EU90" i="1"/>
  <c r="EK90" i="1"/>
  <c r="BX90" i="1" a="1"/>
  <c r="BX90" i="1" s="1"/>
  <c r="BS90" i="1"/>
  <c r="BM90" i="1"/>
  <c r="BL90" i="1" a="1"/>
  <c r="BL90" i="1" s="1"/>
  <c r="BD90" i="1"/>
  <c r="BA90" i="1"/>
  <c r="AV90" i="1"/>
  <c r="AG90" i="1"/>
  <c r="AF90" i="1"/>
  <c r="AE90" i="1"/>
  <c r="AD90" i="1"/>
  <c r="AB90" i="1"/>
  <c r="EV89" i="1"/>
  <c r="EU89" i="1"/>
  <c r="EK89" i="1"/>
  <c r="BX89" i="1" a="1"/>
  <c r="BX89" i="1" s="1"/>
  <c r="BS89" i="1"/>
  <c r="BM89" i="1"/>
  <c r="BL89" i="1" a="1"/>
  <c r="BL89" i="1" s="1"/>
  <c r="BD89" i="1"/>
  <c r="BA89" i="1"/>
  <c r="AV89" i="1"/>
  <c r="AG89" i="1"/>
  <c r="AF89" i="1" s="1"/>
  <c r="AE89" i="1"/>
  <c r="AD89" i="1"/>
  <c r="AB89" i="1"/>
  <c r="EV88" i="1"/>
  <c r="EU88" i="1"/>
  <c r="EK88" i="1"/>
  <c r="BX88" i="1"/>
  <c r="BX88" i="1" a="1"/>
  <c r="BS88" i="1"/>
  <c r="BM88" i="1"/>
  <c r="BL88" i="1" a="1"/>
  <c r="BL88" i="1" s="1"/>
  <c r="BD88" i="1"/>
  <c r="BA88" i="1"/>
  <c r="AV88" i="1"/>
  <c r="AG88" i="1"/>
  <c r="AF88" i="1" s="1"/>
  <c r="AE88" i="1"/>
  <c r="AD88" i="1"/>
  <c r="AB88" i="1"/>
  <c r="EV87" i="1"/>
  <c r="EU87" i="1"/>
  <c r="EK87" i="1"/>
  <c r="BX87" i="1" a="1"/>
  <c r="BX87" i="1" s="1"/>
  <c r="BS87" i="1"/>
  <c r="BM87" i="1"/>
  <c r="BL87" i="1"/>
  <c r="BL87" i="1" a="1"/>
  <c r="BD87" i="1"/>
  <c r="BA87" i="1"/>
  <c r="AV87" i="1"/>
  <c r="AG87" i="1"/>
  <c r="AF87" i="1"/>
  <c r="AE87" i="1"/>
  <c r="AD87" i="1"/>
  <c r="AB87" i="1"/>
  <c r="EV86" i="1"/>
  <c r="EU86" i="1"/>
  <c r="EK86" i="1"/>
  <c r="BX86" i="1" a="1"/>
  <c r="BX86" i="1" s="1"/>
  <c r="BS86" i="1"/>
  <c r="BM86" i="1"/>
  <c r="BL86" i="1" a="1"/>
  <c r="BL86" i="1" s="1"/>
  <c r="BD86" i="1"/>
  <c r="BA86" i="1"/>
  <c r="AV86" i="1"/>
  <c r="AG86" i="1"/>
  <c r="AF86" i="1" s="1"/>
  <c r="AE86" i="1"/>
  <c r="AD86" i="1"/>
  <c r="AB86" i="1"/>
  <c r="EV85" i="1"/>
  <c r="EU85" i="1"/>
  <c r="EK85" i="1"/>
  <c r="BX85" i="1" a="1"/>
  <c r="BX85" i="1" s="1"/>
  <c r="BS85" i="1"/>
  <c r="BM85" i="1"/>
  <c r="BL85" i="1" a="1"/>
  <c r="BL85" i="1" s="1"/>
  <c r="BD85" i="1"/>
  <c r="BA85" i="1"/>
  <c r="AV85" i="1"/>
  <c r="AG85" i="1"/>
  <c r="AF85" i="1"/>
  <c r="AE85" i="1"/>
  <c r="AD85" i="1"/>
  <c r="AB85" i="1"/>
  <c r="EV84" i="1"/>
  <c r="EU84" i="1"/>
  <c r="EK84" i="1"/>
  <c r="BX84" i="1" a="1"/>
  <c r="BX84" i="1" s="1"/>
  <c r="BS84" i="1"/>
  <c r="BM84" i="1"/>
  <c r="BL84" i="1" a="1"/>
  <c r="BL84" i="1" s="1"/>
  <c r="BD84" i="1"/>
  <c r="BA84" i="1"/>
  <c r="AV84" i="1"/>
  <c r="AG84" i="1"/>
  <c r="AF84" i="1" s="1"/>
  <c r="AE84" i="1"/>
  <c r="AD84" i="1"/>
  <c r="AB84" i="1"/>
  <c r="EV83" i="1"/>
  <c r="EU83" i="1"/>
  <c r="EK83" i="1"/>
  <c r="BX83" i="1" a="1"/>
  <c r="BX83" i="1" s="1"/>
  <c r="BS83" i="1"/>
  <c r="BM83" i="1"/>
  <c r="BL83" i="1"/>
  <c r="BL83" i="1" a="1"/>
  <c r="BD83" i="1"/>
  <c r="BA83" i="1"/>
  <c r="AV83" i="1"/>
  <c r="AG83" i="1"/>
  <c r="AF83" i="1" s="1"/>
  <c r="AE83" i="1"/>
  <c r="AD83" i="1"/>
  <c r="AB83" i="1"/>
  <c r="EV82" i="1"/>
  <c r="EU82" i="1"/>
  <c r="EK82" i="1"/>
  <c r="BX82" i="1" a="1"/>
  <c r="BX82" i="1" s="1"/>
  <c r="BS82" i="1"/>
  <c r="BM82" i="1"/>
  <c r="BL82" i="1" a="1"/>
  <c r="BL82" i="1" s="1"/>
  <c r="BD82" i="1"/>
  <c r="BA82" i="1"/>
  <c r="AV82" i="1"/>
  <c r="AG82" i="1"/>
  <c r="AF82" i="1" s="1"/>
  <c r="AE82" i="1"/>
  <c r="AD82" i="1"/>
  <c r="AB82" i="1"/>
  <c r="EV81" i="1"/>
  <c r="EU81" i="1"/>
  <c r="EK81" i="1"/>
  <c r="BX81" i="1" a="1"/>
  <c r="BX81" i="1" s="1"/>
  <c r="BS81" i="1"/>
  <c r="BM81" i="1"/>
  <c r="BL81" i="1" a="1"/>
  <c r="BL81" i="1" s="1"/>
  <c r="BD81" i="1"/>
  <c r="BA81" i="1"/>
  <c r="AV81" i="1"/>
  <c r="AG81" i="1"/>
  <c r="AF81" i="1" s="1"/>
  <c r="AE81" i="1"/>
  <c r="AD81" i="1"/>
  <c r="AB81" i="1"/>
  <c r="EV80" i="1"/>
  <c r="EU80" i="1"/>
  <c r="EK80" i="1"/>
  <c r="BX80" i="1"/>
  <c r="BX80" i="1" a="1"/>
  <c r="BS80" i="1"/>
  <c r="BM80" i="1"/>
  <c r="BL80" i="1" a="1"/>
  <c r="BL80" i="1" s="1"/>
  <c r="BD80" i="1"/>
  <c r="BA80" i="1"/>
  <c r="AV80" i="1"/>
  <c r="AG80" i="1"/>
  <c r="AF80" i="1"/>
  <c r="AE80" i="1"/>
  <c r="AD80" i="1"/>
  <c r="AB80" i="1"/>
  <c r="EV79" i="1"/>
  <c r="EU79" i="1"/>
  <c r="EK79" i="1"/>
  <c r="BX79" i="1" a="1"/>
  <c r="BX79" i="1" s="1"/>
  <c r="BS79" i="1"/>
  <c r="BM79" i="1"/>
  <c r="BL79" i="1" a="1"/>
  <c r="BL79" i="1" s="1"/>
  <c r="BD79" i="1"/>
  <c r="BA79" i="1"/>
  <c r="AV79" i="1"/>
  <c r="AG79" i="1"/>
  <c r="AF79" i="1" s="1"/>
  <c r="AE79" i="1"/>
  <c r="AD79" i="1"/>
  <c r="AB79" i="1"/>
  <c r="EV78" i="1"/>
  <c r="EU78" i="1"/>
  <c r="EK78" i="1"/>
  <c r="BX78" i="1" a="1"/>
  <c r="BX78" i="1" s="1"/>
  <c r="BS78" i="1"/>
  <c r="BM78" i="1"/>
  <c r="BL78" i="1" a="1"/>
  <c r="BL78" i="1" s="1"/>
  <c r="BD78" i="1"/>
  <c r="BA78" i="1"/>
  <c r="AV78" i="1"/>
  <c r="AG78" i="1"/>
  <c r="AF78" i="1"/>
  <c r="AE78" i="1"/>
  <c r="AD78" i="1"/>
  <c r="AB78" i="1"/>
  <c r="EV77" i="1"/>
  <c r="EU77" i="1"/>
  <c r="EK77" i="1"/>
  <c r="BX77" i="1" a="1"/>
  <c r="BX77" i="1" s="1"/>
  <c r="BS77" i="1"/>
  <c r="BM77" i="1"/>
  <c r="BL77" i="1" a="1"/>
  <c r="BL77" i="1" s="1"/>
  <c r="BD77" i="1"/>
  <c r="BA77" i="1"/>
  <c r="AV77" i="1"/>
  <c r="AG77" i="1"/>
  <c r="AF77" i="1" s="1"/>
  <c r="AE77" i="1"/>
  <c r="AD77" i="1"/>
  <c r="AB77" i="1"/>
  <c r="EV76" i="1"/>
  <c r="EU76" i="1"/>
  <c r="EK76" i="1"/>
  <c r="BX76" i="1" a="1"/>
  <c r="BX76" i="1" s="1"/>
  <c r="BS76" i="1"/>
  <c r="BM76" i="1"/>
  <c r="BL76" i="1" a="1"/>
  <c r="BL76" i="1" s="1"/>
  <c r="BD76" i="1"/>
  <c r="BA76" i="1"/>
  <c r="AV76" i="1"/>
  <c r="AG76" i="1"/>
  <c r="AF76" i="1" s="1"/>
  <c r="AE76" i="1"/>
  <c r="AD76" i="1"/>
  <c r="AB76" i="1"/>
  <c r="EV75" i="1"/>
  <c r="EU75" i="1"/>
  <c r="EK75" i="1"/>
  <c r="BX75" i="1" a="1"/>
  <c r="BX75" i="1" s="1"/>
  <c r="BS75" i="1"/>
  <c r="BM75" i="1"/>
  <c r="BL75" i="1" a="1"/>
  <c r="BL75" i="1" s="1"/>
  <c r="BD75" i="1"/>
  <c r="BA75" i="1"/>
  <c r="AV75" i="1"/>
  <c r="AG75" i="1"/>
  <c r="AF75" i="1"/>
  <c r="AE75" i="1"/>
  <c r="AD75" i="1"/>
  <c r="AB75" i="1"/>
  <c r="EV74" i="1"/>
  <c r="EU74" i="1"/>
  <c r="EK74" i="1"/>
  <c r="BX74" i="1"/>
  <c r="BX74" i="1" a="1"/>
  <c r="BS74" i="1"/>
  <c r="BM74" i="1"/>
  <c r="BL74" i="1" a="1"/>
  <c r="BL74" i="1" s="1"/>
  <c r="BD74" i="1"/>
  <c r="BA74" i="1"/>
  <c r="AV74" i="1"/>
  <c r="AG74" i="1"/>
  <c r="AF74" i="1"/>
  <c r="AE74" i="1"/>
  <c r="AD74" i="1"/>
  <c r="AB74" i="1"/>
  <c r="EV73" i="1"/>
  <c r="EU73" i="1"/>
  <c r="EK73" i="1"/>
  <c r="BX73" i="1" a="1"/>
  <c r="BX73" i="1" s="1"/>
  <c r="BS73" i="1"/>
  <c r="BM73" i="1"/>
  <c r="BL73" i="1" a="1"/>
  <c r="BL73" i="1" s="1"/>
  <c r="BD73" i="1"/>
  <c r="BA73" i="1"/>
  <c r="AV73" i="1"/>
  <c r="AG73" i="1"/>
  <c r="AF73" i="1" s="1"/>
  <c r="AE73" i="1"/>
  <c r="AD73" i="1"/>
  <c r="AB73" i="1"/>
  <c r="EV72" i="1"/>
  <c r="EU72" i="1"/>
  <c r="EK72" i="1"/>
  <c r="BX72" i="1" a="1"/>
  <c r="BX72" i="1" s="1"/>
  <c r="BS72" i="1"/>
  <c r="BM72" i="1"/>
  <c r="BL72" i="1" a="1"/>
  <c r="BL72" i="1" s="1"/>
  <c r="BD72" i="1"/>
  <c r="BA72" i="1"/>
  <c r="AV72" i="1"/>
  <c r="AG72" i="1"/>
  <c r="AF72" i="1" s="1"/>
  <c r="AE72" i="1"/>
  <c r="AD72" i="1"/>
  <c r="AB72" i="1"/>
  <c r="EV71" i="1"/>
  <c r="EU71" i="1"/>
  <c r="EK71" i="1"/>
  <c r="BX71" i="1"/>
  <c r="BX71" i="1" a="1"/>
  <c r="BS71" i="1"/>
  <c r="BM71" i="1"/>
  <c r="BL71" i="1" a="1"/>
  <c r="BL71" i="1" s="1"/>
  <c r="BD71" i="1"/>
  <c r="BA71" i="1"/>
  <c r="AV71" i="1"/>
  <c r="AG71" i="1"/>
  <c r="AF71" i="1"/>
  <c r="AE71" i="1"/>
  <c r="AD71" i="1"/>
  <c r="AB71" i="1"/>
  <c r="EV70" i="1"/>
  <c r="EU70" i="1"/>
  <c r="EK70" i="1"/>
  <c r="BX70" i="1"/>
  <c r="BX70" i="1" a="1"/>
  <c r="BS70" i="1"/>
  <c r="BM70" i="1"/>
  <c r="BL70" i="1" a="1"/>
  <c r="BL70" i="1" s="1"/>
  <c r="BD70" i="1"/>
  <c r="BA70" i="1"/>
  <c r="AV70" i="1"/>
  <c r="AG70" i="1"/>
  <c r="AF70" i="1" s="1"/>
  <c r="AE70" i="1"/>
  <c r="AD70" i="1"/>
  <c r="AB70" i="1"/>
  <c r="EV69" i="1"/>
  <c r="EU69" i="1"/>
  <c r="EK69" i="1"/>
  <c r="BX69" i="1" a="1"/>
  <c r="BX69" i="1" s="1"/>
  <c r="BS69" i="1"/>
  <c r="BM69" i="1"/>
  <c r="BL69" i="1" a="1"/>
  <c r="BL69" i="1" s="1"/>
  <c r="BD69" i="1"/>
  <c r="BA69" i="1"/>
  <c r="AV69" i="1"/>
  <c r="AG69" i="1"/>
  <c r="AF69" i="1"/>
  <c r="AE69" i="1"/>
  <c r="AD69" i="1"/>
  <c r="AB69" i="1"/>
  <c r="EV68" i="1"/>
  <c r="EU68" i="1"/>
  <c r="EK68" i="1"/>
  <c r="BX68" i="1" a="1"/>
  <c r="BX68" i="1" s="1"/>
  <c r="BS68" i="1"/>
  <c r="BM68" i="1"/>
  <c r="BL68" i="1" a="1"/>
  <c r="BL68" i="1" s="1"/>
  <c r="BD68" i="1"/>
  <c r="BA68" i="1"/>
  <c r="AV68" i="1"/>
  <c r="AG68" i="1"/>
  <c r="AF68" i="1" s="1"/>
  <c r="AE68" i="1"/>
  <c r="AD68" i="1"/>
  <c r="AB68" i="1"/>
  <c r="EV67" i="1"/>
  <c r="EU67" i="1"/>
  <c r="EK67" i="1"/>
  <c r="BX67" i="1" a="1"/>
  <c r="BX67" i="1" s="1"/>
  <c r="BS67" i="1"/>
  <c r="BM67" i="1"/>
  <c r="BL67" i="1" a="1"/>
  <c r="BL67" i="1" s="1"/>
  <c r="BD67" i="1"/>
  <c r="BA67" i="1"/>
  <c r="AV67" i="1"/>
  <c r="AG67" i="1"/>
  <c r="AF67" i="1" s="1"/>
  <c r="AE67" i="1"/>
  <c r="AD67" i="1"/>
  <c r="AB67" i="1"/>
  <c r="EV66" i="1"/>
  <c r="EU66" i="1"/>
  <c r="EK66" i="1"/>
  <c r="BX66" i="1" a="1"/>
  <c r="BX66" i="1" s="1"/>
  <c r="BS66" i="1"/>
  <c r="BM66" i="1"/>
  <c r="BL66" i="1" a="1"/>
  <c r="BL66" i="1" s="1"/>
  <c r="BD66" i="1"/>
  <c r="BA66" i="1"/>
  <c r="AV66" i="1"/>
  <c r="AG66" i="1"/>
  <c r="AF66" i="1" s="1"/>
  <c r="AE66" i="1"/>
  <c r="AD66" i="1"/>
  <c r="AB66" i="1"/>
  <c r="EV65" i="1"/>
  <c r="EU65" i="1"/>
  <c r="EK65" i="1"/>
  <c r="BX65" i="1" a="1"/>
  <c r="BX65" i="1" s="1"/>
  <c r="BS65" i="1"/>
  <c r="BM65" i="1"/>
  <c r="BL65" i="1" a="1"/>
  <c r="BL65" i="1" s="1"/>
  <c r="BD65" i="1"/>
  <c r="BA65" i="1"/>
  <c r="AV65" i="1"/>
  <c r="AG65" i="1"/>
  <c r="AF65" i="1" s="1"/>
  <c r="AE65" i="1"/>
  <c r="AD65" i="1"/>
  <c r="AB65" i="1"/>
  <c r="EV64" i="1"/>
  <c r="EU64" i="1"/>
  <c r="EK64" i="1"/>
  <c r="BX64" i="1" a="1"/>
  <c r="BX64" i="1" s="1"/>
  <c r="BS64" i="1"/>
  <c r="BM64" i="1"/>
  <c r="BL64" i="1" a="1"/>
  <c r="BL64" i="1" s="1"/>
  <c r="BD64" i="1"/>
  <c r="BA64" i="1"/>
  <c r="AV64" i="1"/>
  <c r="AG64" i="1"/>
  <c r="AF64" i="1" s="1"/>
  <c r="AE64" i="1"/>
  <c r="AD64" i="1"/>
  <c r="AB64" i="1"/>
  <c r="EV63" i="1"/>
  <c r="EU63" i="1"/>
  <c r="EK63" i="1"/>
  <c r="BX63" i="1" a="1"/>
  <c r="BX63" i="1" s="1"/>
  <c r="BS63" i="1"/>
  <c r="BM63" i="1"/>
  <c r="BL63" i="1" a="1"/>
  <c r="BL63" i="1" s="1"/>
  <c r="BD63" i="1"/>
  <c r="BA63" i="1"/>
  <c r="AV63" i="1"/>
  <c r="AG63" i="1"/>
  <c r="AF63" i="1"/>
  <c r="AE63" i="1"/>
  <c r="AD63" i="1"/>
  <c r="AB63" i="1"/>
  <c r="EV62" i="1"/>
  <c r="EU62" i="1"/>
  <c r="EK62" i="1"/>
  <c r="BX62" i="1" a="1"/>
  <c r="BX62" i="1" s="1"/>
  <c r="BS62" i="1"/>
  <c r="BM62" i="1"/>
  <c r="BL62" i="1"/>
  <c r="BL62" i="1" a="1"/>
  <c r="BD62" i="1"/>
  <c r="BA62" i="1"/>
  <c r="AV62" i="1"/>
  <c r="AG62" i="1"/>
  <c r="AF62" i="1" s="1"/>
  <c r="AE62" i="1"/>
  <c r="AD62" i="1"/>
  <c r="AB62" i="1"/>
  <c r="EV61" i="1"/>
  <c r="EU61" i="1"/>
  <c r="EK61" i="1"/>
  <c r="BX61" i="1" a="1"/>
  <c r="BX61" i="1" s="1"/>
  <c r="BS61" i="1"/>
  <c r="BM61" i="1"/>
  <c r="BL61" i="1" a="1"/>
  <c r="BL61" i="1" s="1"/>
  <c r="BD61" i="1"/>
  <c r="BA61" i="1"/>
  <c r="AV61" i="1"/>
  <c r="AG61" i="1"/>
  <c r="AF61" i="1"/>
  <c r="AE61" i="1"/>
  <c r="AD61" i="1"/>
  <c r="AB61" i="1"/>
  <c r="EV60" i="1"/>
  <c r="EU60" i="1"/>
  <c r="EK60" i="1"/>
  <c r="BX60" i="1"/>
  <c r="BX60" i="1" a="1"/>
  <c r="BS60" i="1"/>
  <c r="BM60" i="1"/>
  <c r="BL60" i="1" a="1"/>
  <c r="BL60" i="1" s="1"/>
  <c r="BD60" i="1"/>
  <c r="BA60" i="1"/>
  <c r="AV60" i="1"/>
  <c r="AG60" i="1"/>
  <c r="AF60" i="1" s="1"/>
  <c r="AE60" i="1"/>
  <c r="AD60" i="1"/>
  <c r="AB60" i="1"/>
  <c r="EV59" i="1"/>
  <c r="EU59" i="1"/>
  <c r="EK59" i="1"/>
  <c r="BX59" i="1" a="1"/>
  <c r="BX59" i="1" s="1"/>
  <c r="BS59" i="1"/>
  <c r="BM59" i="1"/>
  <c r="BL59" i="1"/>
  <c r="BL59" i="1" a="1"/>
  <c r="BD59" i="1"/>
  <c r="BA59" i="1"/>
  <c r="AV59" i="1"/>
  <c r="AG59" i="1"/>
  <c r="AF59" i="1" s="1"/>
  <c r="AE59" i="1"/>
  <c r="AD59" i="1"/>
  <c r="AB59" i="1"/>
  <c r="EV58" i="1"/>
  <c r="EU58" i="1"/>
  <c r="EK58" i="1"/>
  <c r="BX58" i="1" a="1"/>
  <c r="BX58" i="1" s="1"/>
  <c r="BS58" i="1"/>
  <c r="BM58" i="1"/>
  <c r="BL58" i="1" a="1"/>
  <c r="BL58" i="1" s="1"/>
  <c r="BD58" i="1"/>
  <c r="BA58" i="1"/>
  <c r="AV58" i="1"/>
  <c r="AG58" i="1"/>
  <c r="AF58" i="1" s="1"/>
  <c r="AE58" i="1"/>
  <c r="AD58" i="1"/>
  <c r="AB58" i="1"/>
  <c r="EV57" i="1"/>
  <c r="EU57" i="1"/>
  <c r="EK57" i="1"/>
  <c r="BX57" i="1" a="1"/>
  <c r="BX57" i="1" s="1"/>
  <c r="BS57" i="1"/>
  <c r="BM57" i="1"/>
  <c r="BL57" i="1" a="1"/>
  <c r="BL57" i="1" s="1"/>
  <c r="BD57" i="1"/>
  <c r="BA57" i="1"/>
  <c r="AV57" i="1"/>
  <c r="AG57" i="1"/>
  <c r="AF57" i="1"/>
  <c r="AE57" i="1"/>
  <c r="AD57" i="1"/>
  <c r="AB57" i="1"/>
  <c r="EV56" i="1"/>
  <c r="EU56" i="1"/>
  <c r="EK56" i="1"/>
  <c r="BX56" i="1" a="1"/>
  <c r="BX56" i="1" s="1"/>
  <c r="BS56" i="1"/>
  <c r="BM56" i="1"/>
  <c r="BL56" i="1" a="1"/>
  <c r="BL56" i="1" s="1"/>
  <c r="BD56" i="1"/>
  <c r="BA56" i="1"/>
  <c r="AV56" i="1"/>
  <c r="AG56" i="1"/>
  <c r="AF56" i="1" s="1"/>
  <c r="AE56" i="1"/>
  <c r="AD56" i="1"/>
  <c r="AB56" i="1"/>
  <c r="EV55" i="1"/>
  <c r="EU55" i="1"/>
  <c r="EK55" i="1"/>
  <c r="BX55" i="1" a="1"/>
  <c r="BX55" i="1" s="1"/>
  <c r="BS55" i="1"/>
  <c r="BM55" i="1"/>
  <c r="BL55" i="1" a="1"/>
  <c r="BL55" i="1" s="1"/>
  <c r="BD55" i="1"/>
  <c r="BA55" i="1"/>
  <c r="AV55" i="1"/>
  <c r="AG55" i="1"/>
  <c r="AF55" i="1"/>
  <c r="AE55" i="1"/>
  <c r="AD55" i="1"/>
  <c r="AB55" i="1"/>
  <c r="EV54" i="1"/>
  <c r="EU54" i="1"/>
  <c r="EK54" i="1"/>
  <c r="BX54" i="1" a="1"/>
  <c r="BX54" i="1" s="1"/>
  <c r="BS54" i="1"/>
  <c r="BM54" i="1"/>
  <c r="BL54" i="1" a="1"/>
  <c r="BL54" i="1" s="1"/>
  <c r="BD54" i="1"/>
  <c r="BA54" i="1"/>
  <c r="AV54" i="1"/>
  <c r="AG54" i="1"/>
  <c r="AF54" i="1" s="1"/>
  <c r="AE54" i="1"/>
  <c r="AD54" i="1"/>
  <c r="AB54" i="1"/>
  <c r="EV53" i="1"/>
  <c r="EU53" i="1"/>
  <c r="EK53" i="1"/>
  <c r="BX53" i="1"/>
  <c r="BX53" i="1" a="1"/>
  <c r="BS53" i="1"/>
  <c r="BM53" i="1"/>
  <c r="BL53" i="1" a="1"/>
  <c r="BL53" i="1" s="1"/>
  <c r="BD53" i="1"/>
  <c r="BA53" i="1"/>
  <c r="AV53" i="1"/>
  <c r="AG53" i="1"/>
  <c r="AF53" i="1" s="1"/>
  <c r="AE53" i="1"/>
  <c r="AD53" i="1"/>
  <c r="AB53" i="1"/>
  <c r="EV52" i="1"/>
  <c r="EU52" i="1"/>
  <c r="EK52" i="1"/>
  <c r="BX52" i="1" a="1"/>
  <c r="BX52" i="1" s="1"/>
  <c r="BS52" i="1"/>
  <c r="BM52" i="1"/>
  <c r="BL52" i="1" a="1"/>
  <c r="BL52" i="1" s="1"/>
  <c r="BD52" i="1"/>
  <c r="BA52" i="1"/>
  <c r="AV52" i="1"/>
  <c r="AG52" i="1"/>
  <c r="AF52" i="1" s="1"/>
  <c r="AE52" i="1"/>
  <c r="AD52" i="1"/>
  <c r="AB52" i="1"/>
  <c r="EV51" i="1"/>
  <c r="EU51" i="1"/>
  <c r="EK51" i="1"/>
  <c r="BX51" i="1" a="1"/>
  <c r="BX51" i="1" s="1"/>
  <c r="BS51" i="1"/>
  <c r="BM51" i="1"/>
  <c r="BL51" i="1" a="1"/>
  <c r="BL51" i="1" s="1"/>
  <c r="BD51" i="1"/>
  <c r="BA51" i="1"/>
  <c r="AV51" i="1"/>
  <c r="AG51" i="1"/>
  <c r="AF51" i="1"/>
  <c r="AE51" i="1"/>
  <c r="AD51" i="1"/>
  <c r="AB51" i="1"/>
  <c r="EV50" i="1"/>
  <c r="EU50" i="1"/>
  <c r="EK50" i="1"/>
  <c r="BX50" i="1" a="1"/>
  <c r="BX50" i="1" s="1"/>
  <c r="BS50" i="1"/>
  <c r="BM50" i="1"/>
  <c r="BL50" i="1" a="1"/>
  <c r="BL50" i="1" s="1"/>
  <c r="BD50" i="1"/>
  <c r="BA50" i="1"/>
  <c r="AV50" i="1"/>
  <c r="AG50" i="1"/>
  <c r="AF50" i="1" s="1"/>
  <c r="AE50" i="1"/>
  <c r="AD50" i="1"/>
  <c r="AB50" i="1"/>
  <c r="EV49" i="1"/>
  <c r="EU49" i="1"/>
  <c r="EK49" i="1"/>
  <c r="BX49" i="1" a="1"/>
  <c r="BX49" i="1" s="1"/>
  <c r="BS49" i="1"/>
  <c r="BM49" i="1"/>
  <c r="BL49" i="1" a="1"/>
  <c r="BL49" i="1" s="1"/>
  <c r="BD49" i="1"/>
  <c r="BA49" i="1"/>
  <c r="AV49" i="1"/>
  <c r="AG49" i="1"/>
  <c r="AF49" i="1" s="1"/>
  <c r="AE49" i="1"/>
  <c r="AD49" i="1"/>
  <c r="AB49" i="1"/>
  <c r="EV48" i="1"/>
  <c r="EU48" i="1"/>
  <c r="EK48" i="1"/>
  <c r="BX48" i="1" a="1"/>
  <c r="BX48" i="1" s="1"/>
  <c r="BS48" i="1"/>
  <c r="BM48" i="1"/>
  <c r="BL48" i="1" a="1"/>
  <c r="BL48" i="1" s="1"/>
  <c r="BD48" i="1"/>
  <c r="BA48" i="1"/>
  <c r="AV48" i="1"/>
  <c r="AG48" i="1"/>
  <c r="AF48" i="1" s="1"/>
  <c r="AE48" i="1"/>
  <c r="AD48" i="1"/>
  <c r="AB48" i="1"/>
  <c r="EV47" i="1"/>
  <c r="EU47" i="1"/>
  <c r="EK47" i="1"/>
  <c r="BX47" i="1" a="1"/>
  <c r="BX47" i="1" s="1"/>
  <c r="BS47" i="1"/>
  <c r="BM47" i="1"/>
  <c r="BL47" i="1" a="1"/>
  <c r="BL47" i="1" s="1"/>
  <c r="BD47" i="1"/>
  <c r="BA47" i="1"/>
  <c r="AV47" i="1"/>
  <c r="AG47" i="1"/>
  <c r="AF47" i="1" s="1"/>
  <c r="AE47" i="1"/>
  <c r="AD47" i="1"/>
  <c r="AB47" i="1"/>
  <c r="EV46" i="1"/>
  <c r="EU46" i="1"/>
  <c r="EK46" i="1"/>
  <c r="BX46" i="1" a="1"/>
  <c r="BX46" i="1" s="1"/>
  <c r="BS46" i="1"/>
  <c r="BM46" i="1"/>
  <c r="BL46" i="1" a="1"/>
  <c r="BL46" i="1" s="1"/>
  <c r="BD46" i="1"/>
  <c r="BA46" i="1"/>
  <c r="AV46" i="1"/>
  <c r="AG46" i="1"/>
  <c r="AF46" i="1"/>
  <c r="AE46" i="1"/>
  <c r="AD46" i="1"/>
  <c r="AB46" i="1"/>
  <c r="EV45" i="1"/>
  <c r="EU45" i="1"/>
  <c r="EK45" i="1"/>
  <c r="BX45" i="1" a="1"/>
  <c r="BX45" i="1" s="1"/>
  <c r="BS45" i="1"/>
  <c r="BM45" i="1"/>
  <c r="BL45" i="1" a="1"/>
  <c r="BL45" i="1" s="1"/>
  <c r="BD45" i="1"/>
  <c r="BA45" i="1"/>
  <c r="AV45" i="1"/>
  <c r="AG45" i="1"/>
  <c r="AF45" i="1"/>
  <c r="AE45" i="1"/>
  <c r="AD45" i="1"/>
  <c r="AB45" i="1"/>
  <c r="EV44" i="1"/>
  <c r="EU44" i="1"/>
  <c r="EK44" i="1"/>
  <c r="BX44" i="1" a="1"/>
  <c r="BX44" i="1" s="1"/>
  <c r="BS44" i="1"/>
  <c r="BM44" i="1"/>
  <c r="BL44" i="1" a="1"/>
  <c r="BL44" i="1" s="1"/>
  <c r="BD44" i="1"/>
  <c r="BA44" i="1"/>
  <c r="AV44" i="1"/>
  <c r="AG44" i="1"/>
  <c r="AF44" i="1" s="1"/>
  <c r="AE44" i="1"/>
  <c r="AD44" i="1"/>
  <c r="AB44" i="1"/>
  <c r="EV43" i="1"/>
  <c r="EU43" i="1"/>
  <c r="EK43" i="1"/>
  <c r="BX43" i="1" a="1"/>
  <c r="BX43" i="1" s="1"/>
  <c r="BS43" i="1"/>
  <c r="BM43" i="1"/>
  <c r="BL43" i="1"/>
  <c r="BL43" i="1" a="1"/>
  <c r="BD43" i="1"/>
  <c r="BA43" i="1"/>
  <c r="AV43" i="1"/>
  <c r="AG43" i="1"/>
  <c r="AF43" i="1" s="1"/>
  <c r="AE43" i="1"/>
  <c r="AD43" i="1"/>
  <c r="AB43" i="1"/>
  <c r="EV42" i="1"/>
  <c r="EU42" i="1"/>
  <c r="EK42" i="1"/>
  <c r="BX42" i="1" a="1"/>
  <c r="BX42" i="1" s="1"/>
  <c r="BS42" i="1"/>
  <c r="BM42" i="1"/>
  <c r="BL42" i="1" a="1"/>
  <c r="BL42" i="1" s="1"/>
  <c r="BD42" i="1"/>
  <c r="BA42" i="1"/>
  <c r="AV42" i="1"/>
  <c r="AG42" i="1"/>
  <c r="AF42" i="1" s="1"/>
  <c r="AE42" i="1"/>
  <c r="AD42" i="1"/>
  <c r="AB42" i="1"/>
  <c r="EV41" i="1"/>
  <c r="EU41" i="1"/>
  <c r="EK41" i="1"/>
  <c r="BX41" i="1" a="1"/>
  <c r="BX41" i="1" s="1"/>
  <c r="BS41" i="1"/>
  <c r="BM41" i="1"/>
  <c r="BL41" i="1" a="1"/>
  <c r="BL41" i="1" s="1"/>
  <c r="BD41" i="1"/>
  <c r="BA41" i="1"/>
  <c r="AV41" i="1"/>
  <c r="AG41" i="1"/>
  <c r="AF41" i="1"/>
  <c r="AE41" i="1"/>
  <c r="AD41" i="1"/>
  <c r="AB41" i="1"/>
  <c r="EV40" i="1"/>
  <c r="EU40" i="1"/>
  <c r="EK40" i="1"/>
  <c r="BX40" i="1"/>
  <c r="BX40" i="1" a="1"/>
  <c r="BS40" i="1"/>
  <c r="BM40" i="1"/>
  <c r="BL40" i="1" a="1"/>
  <c r="BL40" i="1" s="1"/>
  <c r="BD40" i="1"/>
  <c r="BA40" i="1"/>
  <c r="AV40" i="1"/>
  <c r="AG40" i="1"/>
  <c r="AF40" i="1" s="1"/>
  <c r="AE40" i="1"/>
  <c r="AD40" i="1"/>
  <c r="AB40" i="1"/>
  <c r="EV39" i="1"/>
  <c r="EU39" i="1"/>
  <c r="EK39" i="1"/>
  <c r="BX39" i="1" a="1"/>
  <c r="BX39" i="1" s="1"/>
  <c r="BS39" i="1"/>
  <c r="BM39" i="1"/>
  <c r="BL39" i="1" a="1"/>
  <c r="BL39" i="1" s="1"/>
  <c r="BD39" i="1"/>
  <c r="BA39" i="1"/>
  <c r="AV39" i="1"/>
  <c r="AG39" i="1"/>
  <c r="AF39" i="1" s="1"/>
  <c r="AE39" i="1"/>
  <c r="AD39" i="1"/>
  <c r="AB39" i="1"/>
  <c r="EV38" i="1"/>
  <c r="EU38" i="1"/>
  <c r="EK38" i="1"/>
  <c r="BX38" i="1" a="1"/>
  <c r="BX38" i="1" s="1"/>
  <c r="BS38" i="1"/>
  <c r="BM38" i="1"/>
  <c r="BL38" i="1" a="1"/>
  <c r="BL38" i="1" s="1"/>
  <c r="BD38" i="1"/>
  <c r="BA38" i="1"/>
  <c r="AV38" i="1"/>
  <c r="AG38" i="1"/>
  <c r="AF38" i="1"/>
  <c r="AE38" i="1"/>
  <c r="AD38" i="1"/>
  <c r="AB38" i="1"/>
  <c r="EV37" i="1"/>
  <c r="EU37" i="1"/>
  <c r="EK37" i="1"/>
  <c r="BX37" i="1" a="1"/>
  <c r="BX37" i="1" s="1"/>
  <c r="BS37" i="1"/>
  <c r="BM37" i="1"/>
  <c r="BL37" i="1" a="1"/>
  <c r="BL37" i="1" s="1"/>
  <c r="BD37" i="1"/>
  <c r="BA37" i="1"/>
  <c r="AV37" i="1"/>
  <c r="AG37" i="1"/>
  <c r="AF37" i="1" s="1"/>
  <c r="AE37" i="1"/>
  <c r="AD37" i="1"/>
  <c r="AB37" i="1"/>
  <c r="EV36" i="1"/>
  <c r="EU36" i="1"/>
  <c r="EK36" i="1"/>
  <c r="BX36" i="1" a="1"/>
  <c r="BX36" i="1" s="1"/>
  <c r="BS36" i="1"/>
  <c r="BM36" i="1"/>
  <c r="BL36" i="1" a="1"/>
  <c r="BL36" i="1" s="1"/>
  <c r="BD36" i="1"/>
  <c r="BA36" i="1"/>
  <c r="AV36" i="1"/>
  <c r="AG36" i="1"/>
  <c r="AF36" i="1"/>
  <c r="AE36" i="1"/>
  <c r="AD36" i="1"/>
  <c r="AB36" i="1"/>
  <c r="EV35" i="1"/>
  <c r="EU35" i="1"/>
  <c r="EK35" i="1"/>
  <c r="BX35" i="1"/>
  <c r="BX35" i="1" a="1"/>
  <c r="BS35" i="1"/>
  <c r="BM35" i="1"/>
  <c r="BL35" i="1" a="1"/>
  <c r="BL35" i="1" s="1"/>
  <c r="BD35" i="1"/>
  <c r="BA35" i="1"/>
  <c r="AV35" i="1"/>
  <c r="AG35" i="1"/>
  <c r="AF35" i="1" s="1"/>
  <c r="AE35" i="1"/>
  <c r="AD35" i="1"/>
  <c r="AB35" i="1"/>
  <c r="EV34" i="1"/>
  <c r="EU34" i="1"/>
  <c r="EK34" i="1"/>
  <c r="BX34" i="1" a="1"/>
  <c r="BX34" i="1" s="1"/>
  <c r="BS34" i="1"/>
  <c r="BM34" i="1"/>
  <c r="BL34" i="1" a="1"/>
  <c r="BL34" i="1" s="1"/>
  <c r="BD34" i="1"/>
  <c r="BA34" i="1"/>
  <c r="AV34" i="1"/>
  <c r="AG34" i="1"/>
  <c r="AF34" i="1"/>
  <c r="AE34" i="1"/>
  <c r="AD34" i="1"/>
  <c r="AB34" i="1"/>
  <c r="EV33" i="1"/>
  <c r="EU33" i="1"/>
  <c r="EK33" i="1"/>
  <c r="BX33" i="1" a="1"/>
  <c r="BX33" i="1" s="1"/>
  <c r="BS33" i="1"/>
  <c r="BM33" i="1"/>
  <c r="BL33" i="1" a="1"/>
  <c r="BL33" i="1" s="1"/>
  <c r="BD33" i="1"/>
  <c r="BA33" i="1"/>
  <c r="AV33" i="1"/>
  <c r="AG33" i="1"/>
  <c r="AF33" i="1" s="1"/>
  <c r="AE33" i="1"/>
  <c r="AD33" i="1"/>
  <c r="AB33" i="1"/>
  <c r="EV32" i="1"/>
  <c r="EU32" i="1"/>
  <c r="EK32" i="1"/>
  <c r="BX32" i="1" a="1"/>
  <c r="BX32" i="1" s="1"/>
  <c r="BS32" i="1"/>
  <c r="BM32" i="1"/>
  <c r="BL32" i="1" a="1"/>
  <c r="BL32" i="1" s="1"/>
  <c r="BD32" i="1"/>
  <c r="BA32" i="1"/>
  <c r="AV32" i="1"/>
  <c r="AG32" i="1"/>
  <c r="AF32" i="1"/>
  <c r="AE32" i="1"/>
  <c r="AD32" i="1"/>
  <c r="AB32" i="1"/>
  <c r="EV31" i="1"/>
  <c r="EU31" i="1"/>
  <c r="EK31" i="1"/>
  <c r="BX31" i="1" a="1"/>
  <c r="BX31" i="1" s="1"/>
  <c r="BS31" i="1"/>
  <c r="BM31" i="1"/>
  <c r="BL31" i="1" a="1"/>
  <c r="BL31" i="1" s="1"/>
  <c r="BD31" i="1"/>
  <c r="BA31" i="1"/>
  <c r="AV31" i="1"/>
  <c r="AG31" i="1"/>
  <c r="AF31" i="1"/>
  <c r="AE31" i="1"/>
  <c r="AD31" i="1"/>
  <c r="AB31" i="1"/>
  <c r="EV30" i="1"/>
  <c r="EU30" i="1"/>
  <c r="EK30" i="1"/>
  <c r="BX30" i="1"/>
  <c r="BX30" i="1" a="1"/>
  <c r="BS30" i="1"/>
  <c r="BM30" i="1"/>
  <c r="BL30" i="1" a="1"/>
  <c r="BL30" i="1" s="1"/>
  <c r="BD30" i="1"/>
  <c r="BA30" i="1"/>
  <c r="AV30" i="1"/>
  <c r="AG30" i="1"/>
  <c r="AF30" i="1" s="1"/>
  <c r="AE30" i="1"/>
  <c r="AD30" i="1"/>
  <c r="AB30" i="1"/>
  <c r="EV29" i="1"/>
  <c r="EU29" i="1"/>
  <c r="EK29" i="1"/>
  <c r="BX29" i="1" a="1"/>
  <c r="BX29" i="1" s="1"/>
  <c r="BS29" i="1"/>
  <c r="BM29" i="1"/>
  <c r="BL29" i="1" a="1"/>
  <c r="BL29" i="1" s="1"/>
  <c r="BD29" i="1"/>
  <c r="BA29" i="1"/>
  <c r="AV29" i="1"/>
  <c r="AG29" i="1"/>
  <c r="AF29" i="1" s="1"/>
  <c r="AE29" i="1"/>
  <c r="AD29" i="1"/>
  <c r="AB29" i="1"/>
  <c r="EV28" i="1"/>
  <c r="EU28" i="1"/>
  <c r="EK28" i="1"/>
  <c r="BX28" i="1" a="1"/>
  <c r="BX28" i="1" s="1"/>
  <c r="BS28" i="1"/>
  <c r="BM28" i="1"/>
  <c r="BL28" i="1" a="1"/>
  <c r="BL28" i="1" s="1"/>
  <c r="BD28" i="1"/>
  <c r="BA28" i="1"/>
  <c r="AV28" i="1"/>
  <c r="AG28" i="1"/>
  <c r="AF28" i="1"/>
  <c r="AE28" i="1"/>
  <c r="AD28" i="1"/>
  <c r="AB28" i="1"/>
  <c r="EV27" i="1"/>
  <c r="EU27" i="1"/>
  <c r="EK27" i="1"/>
  <c r="BX27" i="1" a="1"/>
  <c r="BX27" i="1" s="1"/>
  <c r="BS27" i="1"/>
  <c r="BL27" i="1" a="1"/>
  <c r="BL27" i="1" s="1"/>
  <c r="BD27" i="1"/>
  <c r="BA27" i="1"/>
  <c r="AD27" i="1"/>
  <c r="AB27" i="1"/>
  <c r="EV26" i="1"/>
  <c r="EU26" i="1"/>
  <c r="EK26" i="1"/>
  <c r="BX26" i="1" a="1"/>
  <c r="BX26" i="1" s="1"/>
  <c r="BS26" i="1"/>
  <c r="BL26" i="1" a="1"/>
  <c r="BL26" i="1" s="1"/>
  <c r="BD26" i="1"/>
  <c r="BA26" i="1"/>
  <c r="AD26" i="1"/>
  <c r="AB26" i="1"/>
  <c r="EV25" i="1"/>
  <c r="EU25" i="1"/>
  <c r="EK25" i="1"/>
  <c r="DZ25" i="1"/>
  <c r="DW25" i="1"/>
  <c r="BX25" i="1" a="1"/>
  <c r="BX25" i="1" s="1"/>
  <c r="BS25" i="1"/>
  <c r="BL25" i="1" a="1"/>
  <c r="BL25" i="1" s="1"/>
  <c r="BD25" i="1"/>
  <c r="BA25" i="1"/>
  <c r="AD25" i="1"/>
  <c r="AB25" i="1"/>
  <c r="EV24" i="1"/>
  <c r="EU24" i="1"/>
  <c r="EK24" i="1"/>
  <c r="DZ24" i="1"/>
  <c r="DW24" i="1"/>
  <c r="BX24" i="1" a="1"/>
  <c r="BX24" i="1" s="1"/>
  <c r="BS24" i="1"/>
  <c r="BL24" i="1" a="1"/>
  <c r="BL24" i="1" s="1"/>
  <c r="BD24" i="1"/>
  <c r="BA24" i="1"/>
  <c r="AD24" i="1"/>
  <c r="AB24" i="1"/>
  <c r="EV23" i="1"/>
  <c r="EU23" i="1"/>
  <c r="EK23" i="1"/>
  <c r="DZ23" i="1"/>
  <c r="DW23" i="1"/>
  <c r="BX23" i="1"/>
  <c r="BX23" i="1" a="1"/>
  <c r="BS23" i="1"/>
  <c r="BL23" i="1" a="1"/>
  <c r="BL23" i="1" s="1"/>
  <c r="BD23" i="1"/>
  <c r="BA23" i="1"/>
  <c r="AD23" i="1"/>
  <c r="AB23" i="1"/>
  <c r="EV22" i="1"/>
  <c r="EU22" i="1"/>
  <c r="EK22" i="1"/>
  <c r="DZ22" i="1"/>
  <c r="DW22" i="1"/>
  <c r="BX22" i="1" a="1"/>
  <c r="BX22" i="1" s="1"/>
  <c r="BS22" i="1"/>
  <c r="BL22" i="1" a="1"/>
  <c r="BL22" i="1" s="1"/>
  <c r="BM22" i="1" s="1"/>
  <c r="BD22" i="1"/>
  <c r="BA22" i="1"/>
  <c r="AD22" i="1"/>
  <c r="AB22" i="1"/>
  <c r="EV21" i="1"/>
  <c r="EU21" i="1"/>
  <c r="EK21" i="1"/>
  <c r="DZ21" i="1"/>
  <c r="DW21" i="1"/>
  <c r="BX21" i="1" a="1"/>
  <c r="BX21" i="1" s="1"/>
  <c r="BS21" i="1"/>
  <c r="BL21" i="1" a="1"/>
  <c r="BL21" i="1" s="1"/>
  <c r="BD21" i="1"/>
  <c r="BA21" i="1"/>
  <c r="AD21" i="1"/>
  <c r="AB21" i="1"/>
  <c r="EV20" i="1"/>
  <c r="EU20" i="1"/>
  <c r="EK20" i="1"/>
  <c r="DZ20" i="1"/>
  <c r="DW20" i="1"/>
  <c r="BX20" i="1" a="1"/>
  <c r="BX20" i="1" s="1"/>
  <c r="BS20" i="1"/>
  <c r="BL20" i="1" a="1"/>
  <c r="BL20" i="1" s="1"/>
  <c r="BD20" i="1"/>
  <c r="BA20" i="1"/>
  <c r="AD20" i="1"/>
  <c r="AB20" i="1"/>
  <c r="EV19" i="1"/>
  <c r="EU19" i="1"/>
  <c r="EK19" i="1"/>
  <c r="DZ19" i="1"/>
  <c r="DW19" i="1"/>
  <c r="BX19" i="1" a="1"/>
  <c r="BX19" i="1" s="1"/>
  <c r="BS19" i="1"/>
  <c r="BL19" i="1" a="1"/>
  <c r="BL19" i="1" s="1"/>
  <c r="BD19" i="1"/>
  <c r="BA19" i="1"/>
  <c r="AD19" i="1"/>
  <c r="AB19" i="1"/>
  <c r="EV18" i="1"/>
  <c r="EU18" i="1"/>
  <c r="EK18" i="1"/>
  <c r="DZ18" i="1"/>
  <c r="DW18" i="1"/>
  <c r="BX18" i="1" a="1"/>
  <c r="BX18" i="1" s="1"/>
  <c r="BS18" i="1"/>
  <c r="BL18" i="1" a="1"/>
  <c r="BL18" i="1" s="1"/>
  <c r="BD18" i="1"/>
  <c r="BA18" i="1"/>
  <c r="AD18" i="1"/>
  <c r="AB18" i="1"/>
  <c r="EV17" i="1"/>
  <c r="EU17" i="1"/>
  <c r="EK17" i="1"/>
  <c r="DZ17" i="1"/>
  <c r="DW17" i="1"/>
  <c r="BX17" i="1" a="1"/>
  <c r="BX17" i="1" s="1"/>
  <c r="BS17" i="1"/>
  <c r="BL17" i="1" a="1"/>
  <c r="BL17" i="1" s="1"/>
  <c r="BD17" i="1"/>
  <c r="BA17" i="1"/>
  <c r="AD17" i="1"/>
  <c r="AB17" i="1"/>
  <c r="EV16" i="1"/>
  <c r="EU16" i="1"/>
  <c r="EK16" i="1"/>
  <c r="DZ16" i="1"/>
  <c r="DW16" i="1"/>
  <c r="BX16" i="1" a="1"/>
  <c r="BX16" i="1" s="1"/>
  <c r="BS16" i="1"/>
  <c r="BL16" i="1" a="1"/>
  <c r="BL16" i="1" s="1"/>
  <c r="BD16" i="1"/>
  <c r="BA16" i="1"/>
  <c r="AD16" i="1"/>
  <c r="AB16" i="1"/>
  <c r="EV15" i="1"/>
  <c r="EU15" i="1"/>
  <c r="EK15" i="1"/>
  <c r="DZ15" i="1"/>
  <c r="DW15" i="1"/>
  <c r="BX15" i="1" a="1"/>
  <c r="BX15" i="1" s="1"/>
  <c r="BS15" i="1"/>
  <c r="BL15" i="1" a="1"/>
  <c r="BL15" i="1" s="1"/>
  <c r="BD15" i="1"/>
  <c r="BA15" i="1"/>
  <c r="AD15" i="1"/>
  <c r="AB15" i="1"/>
  <c r="EV14" i="1"/>
  <c r="EU14" i="1"/>
  <c r="EK14" i="1"/>
  <c r="DZ14" i="1"/>
  <c r="DW14" i="1"/>
  <c r="BX14" i="1" a="1"/>
  <c r="BX14" i="1" s="1"/>
  <c r="BS14" i="1"/>
  <c r="BL14" i="1" a="1"/>
  <c r="BL14" i="1" s="1"/>
  <c r="BD14" i="1"/>
  <c r="BA14" i="1"/>
  <c r="AD14" i="1"/>
  <c r="AB14" i="1"/>
  <c r="EV13" i="1"/>
  <c r="EU13" i="1"/>
  <c r="EK13" i="1"/>
  <c r="DZ13" i="1"/>
  <c r="DW13" i="1"/>
  <c r="BX13" i="1"/>
  <c r="BX13" i="1" a="1"/>
  <c r="BS13" i="1"/>
  <c r="BL13" i="1" a="1"/>
  <c r="BL13" i="1" s="1"/>
  <c r="BD13" i="1"/>
  <c r="BA13" i="1"/>
  <c r="AD13" i="1"/>
  <c r="AB13" i="1"/>
  <c r="EV12" i="1"/>
  <c r="EU12" i="1"/>
  <c r="EK12" i="1"/>
  <c r="DZ12" i="1"/>
  <c r="DW12" i="1"/>
  <c r="BX12" i="1" a="1"/>
  <c r="BX12" i="1" s="1"/>
  <c r="BS12" i="1"/>
  <c r="BL12" i="1" a="1"/>
  <c r="BL12" i="1" s="1"/>
  <c r="BD12" i="1"/>
  <c r="BA12" i="1"/>
  <c r="AD12" i="1"/>
  <c r="AB12" i="1"/>
  <c r="A12" i="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EV11" i="1"/>
  <c r="EU11" i="1"/>
  <c r="EK11" i="1"/>
  <c r="DZ11" i="1"/>
  <c r="DW11" i="1"/>
  <c r="BX11" i="1" a="1"/>
  <c r="BX11" i="1" s="1"/>
  <c r="BS11" i="1"/>
  <c r="BL11" i="1"/>
  <c r="BM11" i="1" s="1"/>
  <c r="BL11" i="1" a="1"/>
  <c r="BD11" i="1"/>
  <c r="BA11" i="1"/>
  <c r="AD11" i="1"/>
  <c r="AB11" i="1"/>
  <c r="A11" i="1"/>
  <c r="EV10" i="1"/>
  <c r="EU10" i="1"/>
  <c r="EK10" i="1"/>
  <c r="BX10" i="1" a="1"/>
  <c r="BX10" i="1" s="1"/>
  <c r="BS10" i="1"/>
  <c r="BL10" i="1" a="1"/>
  <c r="BL10" i="1" s="1"/>
  <c r="BD10" i="1"/>
  <c r="BA10" i="1"/>
  <c r="AD10" i="1"/>
  <c r="AB10" i="1"/>
  <c r="A10" i="1"/>
  <c r="EV9" i="1"/>
  <c r="EU9" i="1"/>
  <c r="EK9" i="1"/>
  <c r="BX9" i="1" a="1"/>
  <c r="BX9" i="1" s="1"/>
  <c r="BS9" i="1"/>
  <c r="BL9" i="1" a="1"/>
  <c r="BL9" i="1" s="1"/>
  <c r="BD9" i="1"/>
  <c r="BA9" i="1"/>
  <c r="AD9" i="1"/>
  <c r="AB9" i="1"/>
  <c r="A9" i="1"/>
  <c r="EV8" i="1"/>
  <c r="EU8" i="1"/>
  <c r="EK8" i="1"/>
  <c r="BX8" i="1" a="1"/>
  <c r="BX8" i="1" s="1"/>
  <c r="BS8" i="1"/>
  <c r="BL8" i="1" a="1"/>
  <c r="BL8" i="1" s="1"/>
  <c r="BD8" i="1"/>
  <c r="BA8" i="1"/>
  <c r="AD8" i="1"/>
  <c r="AB8" i="1"/>
  <c r="EG4" i="1"/>
  <c r="AO4" i="1"/>
  <c r="I4" i="1"/>
  <c r="EG3" i="1"/>
  <c r="A3" i="1"/>
  <c r="DT2" i="1"/>
  <c r="AV21" i="1" l="1"/>
  <c r="BM21" i="1"/>
  <c r="AV16" i="1"/>
  <c r="BM16" i="1"/>
  <c r="AE16" i="1"/>
  <c r="AV8" i="1"/>
  <c r="AE8" i="1"/>
  <c r="AG8" i="1" s="1"/>
  <c r="AF8" i="1" s="1"/>
  <c r="BM8" i="1"/>
  <c r="BM10" i="1"/>
  <c r="AV10" i="1"/>
  <c r="AG10" i="1"/>
  <c r="AF10" i="1" s="1"/>
  <c r="AE10" i="1"/>
  <c r="AV17" i="1"/>
  <c r="AE17" i="1"/>
  <c r="AG17" i="1" s="1"/>
  <c r="AF17" i="1" s="1"/>
  <c r="BM17" i="1"/>
  <c r="BM12" i="1"/>
  <c r="AV12" i="1"/>
  <c r="AE12" i="1"/>
  <c r="AG12" i="1" s="1"/>
  <c r="AF12" i="1" s="1"/>
  <c r="BM24" i="1"/>
  <c r="AG24" i="1"/>
  <c r="AF24" i="1" s="1"/>
  <c r="AV24" i="1"/>
  <c r="AE24" i="1"/>
  <c r="BM19" i="1"/>
  <c r="AV19" i="1"/>
  <c r="AE19" i="1"/>
  <c r="AG19" i="1" s="1"/>
  <c r="AF19" i="1" s="1"/>
  <c r="AE26" i="1"/>
  <c r="BM26" i="1"/>
  <c r="AV26" i="1"/>
  <c r="AG26" i="1"/>
  <c r="AF26" i="1" s="1"/>
  <c r="AE14" i="1"/>
  <c r="BM14" i="1"/>
  <c r="AV14" i="1"/>
  <c r="AG14" i="1"/>
  <c r="AF14" i="1" s="1"/>
  <c r="AV9" i="1"/>
  <c r="AG9" i="1"/>
  <c r="AF9" i="1" s="1"/>
  <c r="AE9" i="1"/>
  <c r="BM9" i="1"/>
  <c r="AE15" i="1"/>
  <c r="AG15" i="1" s="1"/>
  <c r="AF15" i="1" s="1"/>
  <c r="AV15" i="1"/>
  <c r="BM15" i="1"/>
  <c r="BM23" i="1"/>
  <c r="AV23" i="1"/>
  <c r="AE23" i="1"/>
  <c r="AG23" i="1" s="1"/>
  <c r="AF23" i="1" s="1"/>
  <c r="AV27" i="1"/>
  <c r="AG27" i="1"/>
  <c r="AF27" i="1" s="1"/>
  <c r="AE27" i="1"/>
  <c r="BM27" i="1"/>
  <c r="BM20" i="1"/>
  <c r="AV20" i="1"/>
  <c r="AG20" i="1"/>
  <c r="AF20" i="1" s="1"/>
  <c r="AE20" i="1"/>
  <c r="AV18" i="1"/>
  <c r="AE18" i="1"/>
  <c r="AG18" i="1" s="1"/>
  <c r="AF18" i="1" s="1"/>
  <c r="BM18" i="1"/>
  <c r="BM13" i="1"/>
  <c r="AV13" i="1"/>
  <c r="AG13" i="1"/>
  <c r="AF13" i="1" s="1"/>
  <c r="AE13" i="1"/>
  <c r="AE25" i="1"/>
  <c r="BM25" i="1"/>
  <c r="AV25" i="1"/>
  <c r="AG25" i="1"/>
  <c r="AF25" i="1" s="1"/>
  <c r="AG11" i="1"/>
  <c r="AF11" i="1" s="1"/>
  <c r="AE21" i="1"/>
  <c r="AG21" i="1" s="1"/>
  <c r="AF21" i="1" s="1"/>
  <c r="AG22" i="1"/>
  <c r="AF22" i="1" s="1"/>
  <c r="AE11" i="1"/>
  <c r="AE22" i="1"/>
  <c r="AV11" i="1"/>
  <c r="AV22" i="1"/>
  <c r="AG16" i="1"/>
  <c r="AF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tc={87432A86-629A-4CF6-AA38-104A851D8CFE}</author>
  </authors>
  <commentList>
    <comment ref="DE8" authorId="0" shapeId="0" xr:uid="{87432A86-629A-4CF6-AA38-104A851D8CFE}">
      <text>
        <t>[Threaded comment]
Your version of Excel allows you to read this threaded comment; however, any edits to it will get removed if the file is opened in a newer version of Excel. Learn more: https://go.microsoft.com/fwlink/?linkid=870924
Comment:
    If corrosion, differentiate between Pitting and Uniform Corrosion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<sst xmlns="http://schemas.openxmlformats.org/spreadsheetml/2006/main" count="161" uniqueCount="59">
  <si>
    <t>Indication Report</t>
  </si>
  <si>
    <t>Project Identifier</t>
  </si>
  <si>
    <t>Tech:</t>
  </si>
  <si>
    <t>Date of Inspection</t>
  </si>
  <si>
    <t>MT/UT Level II</t>
  </si>
  <si>
    <t xml:space="preserve">
{=MAX(IF(criteria_range=criteria,value_range))}
</t>
  </si>
  <si>
    <t>Order</t>
  </si>
  <si>
    <t>Reference Point:</t>
  </si>
  <si>
    <t>Coast Job #</t>
  </si>
  <si>
    <t>Field Information</t>
  </si>
  <si>
    <t>Indication Type See Legend</t>
  </si>
  <si>
    <t>Indication I.D. Number</t>
  </si>
  <si>
    <t>ID, OD, MID</t>
  </si>
  <si>
    <t>Dist. From Ref (ft)</t>
  </si>
  <si>
    <t>Dist. From Ref (in)</t>
  </si>
  <si>
    <t>Orientation 
(Clock | inches from TDC)</t>
  </si>
  <si>
    <t>Length (in)</t>
  </si>
  <si>
    <t>Width (in)</t>
  </si>
  <si>
    <t>Depth (mils)</t>
  </si>
  <si>
    <t>Depth (%)</t>
  </si>
  <si>
    <t>Log Dist. (ft)</t>
  </si>
  <si>
    <t>Nominal Wall Thickness (mils)</t>
  </si>
  <si>
    <t>Actual Wall Thickness (mils)</t>
  </si>
  <si>
    <t>Longseam 
(Clock | inches from TDC)</t>
  </si>
  <si>
    <t>Station</t>
  </si>
  <si>
    <t>Section</t>
  </si>
  <si>
    <t>Depth Sizing Method</t>
  </si>
  <si>
    <t>Interactions</t>
  </si>
  <si>
    <t>Comments</t>
  </si>
  <si>
    <t>Engineering Decision</t>
  </si>
  <si>
    <t>Repair Type</t>
  </si>
  <si>
    <t>Start
(ft)</t>
  </si>
  <si>
    <t>Orient.
(Clock)</t>
  </si>
  <si>
    <t>Length
(in.)</t>
  </si>
  <si>
    <t>Width
(in.)</t>
  </si>
  <si>
    <t>UTT Before
(mils)</t>
  </si>
  <si>
    <t>UTT After
(mils)</t>
  </si>
  <si>
    <t>Repair Comments</t>
  </si>
  <si>
    <t>EC</t>
  </si>
  <si>
    <t>OD</t>
  </si>
  <si>
    <t>Manual Pit Gauge</t>
  </si>
  <si>
    <t>ILI-003</t>
  </si>
  <si>
    <t>None</t>
  </si>
  <si>
    <t>No Repair Required</t>
  </si>
  <si>
    <t>ILI-004</t>
  </si>
  <si>
    <t>ILI-005</t>
  </si>
  <si>
    <t>ARCB</t>
  </si>
  <si>
    <t>Girthweld</t>
  </si>
  <si>
    <t>Grinding</t>
  </si>
  <si>
    <t>Removed by Grinding
Captured under Atlas Composite Sleeve</t>
  </si>
  <si>
    <t>LAM</t>
  </si>
  <si>
    <t>MID</t>
  </si>
  <si>
    <t>UTT</t>
  </si>
  <si>
    <t>ILI-001</t>
  </si>
  <si>
    <t>POR</t>
  </si>
  <si>
    <t>Composite Sleeve</t>
  </si>
  <si>
    <t>Atlas Composite Sleeve</t>
  </si>
  <si>
    <t>Scope of Services: The undertaking of Coast to Coast to perform services under this contract, purchase order, or other similar agreements extends only to those services therein.  Under no circumstances shall such services extend beyond the performance of the requested inspection of specific equipment and the preparation of reports or similar documents reflecting the inspection data obtained or the opinion formulated on the basis of such inspection.</t>
  </si>
  <si>
    <t>Standard of Care: In performing the services requested, Coast to Coast used the degree, care, and skill ordinarily exercised under similar circumstances by others performing such services in the same or similar locality.  No other warranty, expressed or implied, is made or intended by Coast to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</si>
</sst>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F800]dddd\,\ mmmm\ dd\,\ yyyy"/>
    <numFmt numFmtId="165" formatCode="0.00\'"/>
    <numFmt numFmtId="166" formatCode="h:mm;@"/>
    <numFmt numFmtId="167" formatCode="000"/>
    <numFmt numFmtId="168" formatCode="0.0"/>
    <numFmt numFmtId="169" formatCode="0\+00.00"/>
    <numFmt numFmtId="170" formatCode="0.00\'\'"/>
    <numFmt numFmtId="171" formatCode="0.000"/>
  </numFmts>
  <fonts count="2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8"/>
      <color theme="1"/>
      <name val="Aptos Narrow"/>
      <family val="2"/>
      <scheme val="minor"/>
    </font>
    <font>
      <sz val="12"/>
      <color theme="1"/>
      <name val="Aptos Narrow"/>
      <family val="2"/>
      <scheme val="minor"/>
    </font>
    <font>
      <sz val="8"/>
      <color theme="0"/>
      <name val="Aptos Narrow"/>
      <family val="2"/>
      <scheme val="minor"/>
    </font>
    <font>
      <sz val="10"/>
      <color theme="1"/>
      <name val="Aptos Narrow"/>
      <family val="2"/>
      <scheme val="minor"/>
    </font>
    <font>
      <sz val="8"/>
      <name val="Aptos Narrow"/>
      <family val="2"/>
      <scheme val="minor"/>
    </font>
    <font>
      <sz val="12"/>
      <name val="Aptos Narrow"/>
      <family val="2"/>
      <scheme val="minor"/>
    </font>
    <font>
      <i/>
      <sz val="12"/>
      <color theme="1"/>
      <name val="Aptos Narrow"/>
      <family val="2"/>
      <scheme val="minor"/>
    </font>
    <font>
      <sz val="9"/>
      <color theme="1"/>
      <name val="Aptos Narrow"/>
      <family val="2"/>
      <scheme val="minor"/>
    </font>
    <font>
      <sz val="9"/>
      <color theme="0"/>
      <name val="Aptos Narrow"/>
      <family val="2"/>
      <scheme val="minor"/>
    </font>
    <font>
      <sz val="12"/>
      <color theme="0"/>
      <name val="Aptos Narrow"/>
      <family val="2"/>
      <scheme val="minor"/>
    </font>
    <font>
      <sz val="10"/>
      <color theme="0" tint="-4.9989318521683403E-2"/>
      <name val="Aptos Narrow"/>
      <family val="2"/>
      <scheme val="minor"/>
    </font>
    <font>
      <sz val="10"/>
      <color theme="0"/>
      <name val="Aptos Narrow"/>
      <family val="2"/>
      <scheme val="minor"/>
    </font>
    <font>
      <b/>
      <sz val="14"/>
      <color theme="0"/>
      <name val="Aptos Narrow"/>
      <family val="2"/>
      <scheme val="minor"/>
    </font>
    <font>
      <vertAlign val="superscript"/>
      <sz val="9"/>
      <color theme="0"/>
      <name val="Aptos Narrow"/>
      <family val="2"/>
      <scheme val="minor"/>
    </font>
    <font>
      <b/>
      <sz val="10"/>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21">
    <border>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auto="1"/>
      </bottom>
      <diagonal/>
    </border>
    <border>
      <left style="thin">
        <color indexed="64"/>
      </left>
      <right/>
      <top/>
      <bottom/>
      <diagonal/>
    </border>
    <border>
      <left/>
      <right style="thin">
        <color auto="1"/>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s>
  <cellStyleXfs count="3">
    <xf numFmtId="0" fontId="0" fillId="0" borderId="0"/>
    <xf numFmtId="0" fontId="1" fillId="0" borderId="0"/>
    <xf numFmtId="0" fontId="1" fillId="0" borderId="0"/>
  </cellStyleXfs>
  <cellXfs count="156">
    <xf numFmtId="0" fontId="0" fillId="0" borderId="0" xfId="0"/>
    <xf numFmtId="0" fontId="1" fillId="0" borderId="0" xfId="1"/>
    <xf numFmtId="0" fontId="4" fillId="2" borderId="0" xfId="1" applyFont="1" applyFill="1"/>
    <xf numFmtId="0" fontId="4" fillId="2" borderId="4" xfId="1" applyFont="1" applyFill="1" applyBorder="1"/>
    <xf numFmtId="0" fontId="4" fillId="2" borderId="5" xfId="1" applyFont="1" applyFill="1" applyBorder="1"/>
    <xf numFmtId="0" fontId="4" fillId="2" borderId="6" xfId="1" applyFont="1" applyFill="1" applyBorder="1"/>
    <xf numFmtId="0" fontId="4" fillId="2" borderId="0" xfId="1" applyFont="1" applyFill="1" applyAlignment="1">
      <alignment wrapText="1"/>
    </xf>
    <xf numFmtId="0" fontId="7" fillId="2" borderId="0" xfId="1" applyFont="1" applyFill="1"/>
    <xf numFmtId="0" fontId="6" fillId="0" borderId="10" xfId="1" applyFont="1" applyBorder="1" applyAlignment="1">
      <alignment horizontal="center" vertical="center" wrapText="1"/>
    </xf>
    <xf numFmtId="0" fontId="12" fillId="3" borderId="0" xfId="1" applyFont="1" applyFill="1" applyAlignment="1">
      <alignment vertical="center" wrapText="1"/>
    </xf>
    <xf numFmtId="0" fontId="13" fillId="2" borderId="0" xfId="1" applyFont="1" applyFill="1" applyAlignment="1">
      <alignment vertical="center" wrapText="1"/>
    </xf>
    <xf numFmtId="2" fontId="11" fillId="0" borderId="10" xfId="1" quotePrefix="1" applyNumberFormat="1" applyFont="1" applyBorder="1" applyAlignment="1">
      <alignment vertical="center"/>
    </xf>
    <xf numFmtId="166" fontId="6" fillId="0" borderId="7" xfId="1" applyNumberFormat="1" applyFont="1" applyBorder="1" applyAlignment="1" applyProtection="1">
      <alignment horizontal="center" vertical="center"/>
      <protection locked="0"/>
    </xf>
    <xf numFmtId="2" fontId="14" fillId="0" borderId="8" xfId="1" applyNumberFormat="1" applyFont="1" applyBorder="1" applyAlignment="1">
      <alignment vertical="center"/>
    </xf>
    <xf numFmtId="2" fontId="7" fillId="0" borderId="8" xfId="1" applyNumberFormat="1" applyFont="1" applyBorder="1" applyAlignment="1">
      <alignment vertical="center"/>
    </xf>
    <xf numFmtId="2" fontId="6" fillId="0" borderId="9" xfId="1" applyNumberFormat="1" applyFont="1" applyBorder="1" applyAlignment="1">
      <alignment vertical="center"/>
    </xf>
    <xf numFmtId="2" fontId="6" fillId="0" borderId="10" xfId="1" applyNumberFormat="1" applyFont="1" applyBorder="1" applyAlignment="1">
      <alignment horizontal="center" vertical="center"/>
    </xf>
    <xf numFmtId="168" fontId="6" fillId="0" borderId="10" xfId="1" applyNumberFormat="1" applyFont="1" applyBorder="1" applyAlignment="1" applyProtection="1">
      <alignment horizontal="center" vertical="center"/>
      <protection locked="0"/>
    </xf>
    <xf numFmtId="1" fontId="6" fillId="0" borderId="10" xfId="1" applyNumberFormat="1" applyFont="1" applyBorder="1" applyAlignment="1">
      <alignment horizontal="center" vertical="center"/>
    </xf>
    <xf numFmtId="166" fontId="6" fillId="0" borderId="10" xfId="1" applyNumberFormat="1" applyFont="1" applyBorder="1" applyAlignment="1">
      <alignment horizontal="center" vertical="center" shrinkToFit="1"/>
    </xf>
    <xf numFmtId="170" fontId="15" fillId="3" borderId="0" xfId="1" applyNumberFormat="1" applyFont="1" applyFill="1" applyAlignment="1">
      <alignment vertical="center" shrinkToFit="1"/>
    </xf>
    <xf numFmtId="0" fontId="15" fillId="3" borderId="0" xfId="1" applyFont="1" applyFill="1" applyAlignment="1">
      <alignment vertical="center" wrapText="1" shrinkToFit="1"/>
    </xf>
    <xf numFmtId="170" fontId="16" fillId="2" borderId="0" xfId="1" applyNumberFormat="1" applyFont="1" applyFill="1" applyAlignment="1">
      <alignment vertical="center" shrinkToFit="1"/>
    </xf>
    <xf numFmtId="0" fontId="4" fillId="2" borderId="0" xfId="1" applyFont="1" applyFill="1" applyAlignment="1">
      <alignment vertical="center"/>
    </xf>
    <xf numFmtId="0" fontId="2" fillId="2" borderId="0" xfId="1" applyFont="1" applyFill="1" applyAlignment="1">
      <alignment vertical="center"/>
    </xf>
    <xf numFmtId="0" fontId="1" fillId="0" borderId="0" xfId="1" applyAlignment="1">
      <alignment vertical="center"/>
    </xf>
    <xf numFmtId="0" fontId="15" fillId="3" borderId="0" xfId="1" applyFont="1" applyFill="1" applyAlignment="1">
      <alignment vertical="center" shrinkToFit="1"/>
    </xf>
    <xf numFmtId="0" fontId="7" fillId="2" borderId="0" xfId="1" applyFont="1" applyFill="1" applyAlignment="1">
      <alignment vertical="center"/>
    </xf>
    <xf numFmtId="0" fontId="17" fillId="2" borderId="0" xfId="2" applyFont="1" applyFill="1" applyAlignment="1">
      <alignment vertical="center" shrinkToFit="1"/>
    </xf>
    <xf numFmtId="0" fontId="17" fillId="2" borderId="0" xfId="1" applyFont="1" applyFill="1" applyAlignment="1">
      <alignment vertical="center" shrinkToFit="1"/>
    </xf>
    <xf numFmtId="0" fontId="16" fillId="2" borderId="0" xfId="1" applyFont="1" applyFill="1" applyAlignment="1">
      <alignment horizontal="center" vertical="center"/>
    </xf>
    <xf numFmtId="0" fontId="16" fillId="2" borderId="0" xfId="1" applyFont="1" applyFill="1" applyAlignment="1">
      <alignment vertical="center"/>
    </xf>
    <xf numFmtId="170" fontId="16" fillId="2" borderId="0" xfId="1" applyNumberFormat="1" applyFont="1" applyFill="1" applyAlignment="1">
      <alignment vertical="center" wrapText="1" shrinkToFit="1"/>
    </xf>
    <xf numFmtId="0" fontId="16" fillId="2" borderId="0" xfId="1" applyFont="1" applyFill="1"/>
    <xf numFmtId="0" fontId="13" fillId="2" borderId="0" xfId="1" applyFont="1" applyFill="1"/>
    <xf numFmtId="0" fontId="18" fillId="2" borderId="0" xfId="1" applyFont="1" applyFill="1"/>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3" fillId="0" borderId="7"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6" fillId="0" borderId="10" xfId="1" applyFont="1" applyBorder="1" applyAlignment="1">
      <alignment horizontal="center" vertical="center" shrinkToFit="1"/>
    </xf>
    <xf numFmtId="0" fontId="7" fillId="2" borderId="0" xfId="1" applyFont="1" applyFill="1" applyAlignment="1">
      <alignment horizontal="center" vertical="center" wrapText="1"/>
    </xf>
    <xf numFmtId="0" fontId="1" fillId="0" borderId="7" xfId="1" applyBorder="1" applyAlignment="1">
      <alignment horizontal="center" vertical="center"/>
    </xf>
    <xf numFmtId="0" fontId="1" fillId="0" borderId="8" xfId="1" applyBorder="1" applyAlignment="1">
      <alignment horizontal="center" vertical="center"/>
    </xf>
    <xf numFmtId="0" fontId="1" fillId="0" borderId="9" xfId="1" applyBorder="1" applyAlignment="1">
      <alignment horizontal="center" vertical="center"/>
    </xf>
    <xf numFmtId="0" fontId="9" fillId="0" borderId="4" xfId="1" applyFont="1" applyBorder="1" applyAlignment="1">
      <alignment horizontal="center" vertical="center"/>
    </xf>
    <xf numFmtId="0" fontId="9" fillId="0" borderId="6" xfId="1" applyFont="1" applyBorder="1" applyAlignment="1">
      <alignment horizontal="center" vertical="center"/>
    </xf>
    <xf numFmtId="0" fontId="9" fillId="0" borderId="11" xfId="1" applyFont="1" applyBorder="1" applyAlignment="1">
      <alignment horizontal="center" vertical="center"/>
    </xf>
    <xf numFmtId="0" fontId="9" fillId="0" borderId="13" xfId="1" applyFont="1" applyBorder="1" applyAlignment="1">
      <alignment horizontal="center" vertical="center"/>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11"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13" xfId="1" applyFont="1" applyBorder="1" applyAlignment="1">
      <alignment horizontal="center" vertical="center" wrapText="1"/>
    </xf>
    <xf numFmtId="0" fontId="6" fillId="0" borderId="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2" xfId="1" applyFont="1" applyBorder="1" applyAlignment="1">
      <alignment horizontal="center" vertical="center" wrapText="1"/>
    </xf>
    <xf numFmtId="0" fontId="11" fillId="0" borderId="14" xfId="1" applyFont="1" applyBorder="1" applyAlignment="1">
      <alignment horizontal="center" vertical="center" wrapText="1"/>
    </xf>
    <xf numFmtId="0" fontId="11" fillId="0" borderId="1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13" xfId="1" applyFont="1" applyBorder="1" applyAlignment="1">
      <alignment horizontal="center" vertical="center" wrapText="1"/>
    </xf>
    <xf numFmtId="2" fontId="4" fillId="2" borderId="11" xfId="1" applyNumberFormat="1" applyFont="1" applyFill="1" applyBorder="1" applyAlignment="1">
      <alignment horizontal="left"/>
    </xf>
    <xf numFmtId="2" fontId="4" fillId="2" borderId="12" xfId="1" applyNumberFormat="1" applyFont="1" applyFill="1" applyBorder="1" applyAlignment="1">
      <alignment horizontal="left"/>
    </xf>
    <xf numFmtId="2" fontId="4" fillId="2" borderId="13" xfId="1" applyNumberFormat="1" applyFont="1" applyFill="1" applyBorder="1" applyAlignment="1">
      <alignment horizontal="left"/>
    </xf>
    <xf numFmtId="0" fontId="6" fillId="0" borderId="7" xfId="1" applyFont="1" applyBorder="1" applyAlignment="1">
      <alignment horizontal="center" vertical="center" shrinkToFit="1"/>
    </xf>
    <xf numFmtId="0" fontId="6" fillId="0" borderId="8" xfId="1" applyFont="1" applyBorder="1" applyAlignment="1">
      <alignment horizontal="center" vertical="center" shrinkToFit="1"/>
    </xf>
    <xf numFmtId="0" fontId="6" fillId="0" borderId="9" xfId="1" applyFont="1" applyBorder="1" applyAlignment="1">
      <alignment horizontal="center" vertical="center" shrinkToFit="1"/>
    </xf>
    <xf numFmtId="14" fontId="1" fillId="0" borderId="10" xfId="1" applyNumberFormat="1" applyBorder="1" applyAlignment="1">
      <alignment horizontal="center" vertical="center"/>
    </xf>
    <xf numFmtId="164" fontId="1" fillId="0" borderId="10" xfId="1" applyNumberFormat="1" applyBorder="1" applyAlignment="1">
      <alignment horizontal="center" vertical="center" shrinkToFit="1"/>
    </xf>
    <xf numFmtId="0" fontId="8" fillId="0" borderId="10" xfId="1" applyFont="1" applyBorder="1" applyAlignment="1">
      <alignment horizontal="center" vertical="center"/>
    </xf>
    <xf numFmtId="0" fontId="1" fillId="0" borderId="10" xfId="1" applyBorder="1" applyAlignment="1">
      <alignment horizontal="center" vertical="center"/>
    </xf>
    <xf numFmtId="0" fontId="1" fillId="0" borderId="10" xfId="1" applyBorder="1" applyAlignment="1">
      <alignment horizontal="right" vertical="center"/>
    </xf>
    <xf numFmtId="2" fontId="8" fillId="0" borderId="10" xfId="1" applyNumberFormat="1" applyFont="1" applyBorder="1" applyAlignment="1">
      <alignment horizontal="center" vertical="center"/>
    </xf>
    <xf numFmtId="165" fontId="1" fillId="0" borderId="10" xfId="1" applyNumberFormat="1" applyBorder="1" applyAlignment="1">
      <alignment horizontal="center" vertical="center"/>
    </xf>
    <xf numFmtId="2" fontId="6" fillId="0" borderId="7" xfId="1" quotePrefix="1" applyNumberFormat="1" applyFont="1" applyBorder="1" applyAlignment="1" applyProtection="1">
      <alignment horizontal="center" vertical="center"/>
      <protection locked="0"/>
    </xf>
    <xf numFmtId="2" fontId="6" fillId="0" borderId="8" xfId="1" quotePrefix="1" applyNumberFormat="1" applyFont="1" applyBorder="1" applyAlignment="1" applyProtection="1">
      <alignment horizontal="center" vertical="center"/>
      <protection locked="0"/>
    </xf>
    <xf numFmtId="168" fontId="6" fillId="0" borderId="10" xfId="1" applyNumberFormat="1" applyFont="1" applyBorder="1" applyAlignment="1" applyProtection="1">
      <alignment horizontal="center" vertical="center"/>
      <protection locked="0"/>
    </xf>
    <xf numFmtId="0" fontId="6" fillId="2" borderId="7" xfId="1" applyFont="1" applyFill="1" applyBorder="1" applyAlignment="1">
      <alignment horizontal="center" vertical="top" wrapText="1"/>
    </xf>
    <xf numFmtId="0" fontId="6" fillId="2" borderId="8" xfId="1" applyFont="1" applyFill="1" applyBorder="1" applyAlignment="1">
      <alignment horizontal="center" vertical="top" wrapText="1"/>
    </xf>
    <xf numFmtId="0" fontId="6" fillId="2" borderId="9" xfId="1" applyFont="1" applyFill="1" applyBorder="1" applyAlignment="1">
      <alignment horizontal="center" vertical="top" wrapText="1"/>
    </xf>
    <xf numFmtId="0" fontId="6" fillId="2" borderId="7" xfId="1" applyFont="1" applyFill="1" applyBorder="1" applyAlignment="1">
      <alignment horizontal="center" vertical="center" wrapText="1"/>
    </xf>
    <xf numFmtId="0" fontId="6" fillId="2" borderId="8"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6" fillId="0" borderId="7" xfId="1" applyFont="1" applyBorder="1" applyAlignment="1">
      <alignment horizontal="center" vertical="center" wrapText="1"/>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166" fontId="6" fillId="0" borderId="10" xfId="1" applyNumberFormat="1" applyFont="1" applyBorder="1" applyAlignment="1">
      <alignment horizontal="center" vertical="center" wrapText="1"/>
    </xf>
    <xf numFmtId="2" fontId="6" fillId="0" borderId="10" xfId="1" applyNumberFormat="1" applyFont="1" applyBorder="1" applyAlignment="1">
      <alignment horizontal="center" vertical="center" wrapText="1"/>
    </xf>
    <xf numFmtId="0" fontId="6" fillId="2" borderId="4" xfId="1" applyFont="1" applyFill="1" applyBorder="1" applyAlignment="1">
      <alignment horizontal="center" vertical="center" wrapText="1"/>
    </xf>
    <xf numFmtId="0" fontId="6" fillId="2" borderId="5"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12"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6" fillId="2" borderId="14" xfId="1" applyFont="1" applyFill="1" applyBorder="1" applyAlignment="1">
      <alignment horizontal="center" vertical="center" wrapText="1"/>
    </xf>
    <xf numFmtId="0" fontId="6" fillId="2" borderId="15" xfId="1" applyFont="1" applyFill="1" applyBorder="1" applyAlignment="1">
      <alignment horizontal="center" vertical="center" wrapText="1"/>
    </xf>
    <xf numFmtId="0" fontId="6" fillId="0" borderId="10" xfId="1" applyFont="1" applyBorder="1" applyAlignment="1" applyProtection="1">
      <alignment horizontal="center" vertical="center" wrapText="1"/>
      <protection locked="0"/>
    </xf>
    <xf numFmtId="0" fontId="9" fillId="0" borderId="10" xfId="1" applyFont="1" applyBorder="1" applyAlignment="1">
      <alignment horizontal="center" vertical="center"/>
    </xf>
    <xf numFmtId="0" fontId="10" fillId="0" borderId="7" xfId="1" applyFont="1" applyBorder="1" applyAlignment="1" applyProtection="1">
      <alignment horizontal="center" vertical="center" shrinkToFit="1"/>
      <protection locked="0"/>
    </xf>
    <xf numFmtId="0" fontId="10" fillId="0" borderId="8" xfId="1" applyFont="1" applyBorder="1" applyAlignment="1" applyProtection="1">
      <alignment horizontal="center" vertical="center" shrinkToFit="1"/>
      <protection locked="0"/>
    </xf>
    <xf numFmtId="0" fontId="10" fillId="0" borderId="9" xfId="1" applyFont="1" applyBorder="1" applyAlignment="1" applyProtection="1">
      <alignment horizontal="center" vertical="center" shrinkToFit="1"/>
      <protection locked="0"/>
    </xf>
    <xf numFmtId="167" fontId="6" fillId="0" borderId="7" xfId="1" applyNumberFormat="1" applyFont="1" applyBorder="1" applyAlignment="1" applyProtection="1">
      <alignment horizontal="center" vertical="center"/>
      <protection locked="0"/>
    </xf>
    <xf numFmtId="167" fontId="6" fillId="0" borderId="8" xfId="1" applyNumberFormat="1" applyFont="1" applyBorder="1" applyAlignment="1" applyProtection="1">
      <alignment horizontal="center" vertical="center"/>
      <protection locked="0"/>
    </xf>
    <xf numFmtId="167" fontId="6" fillId="0" borderId="9" xfId="1" applyNumberFormat="1" applyFont="1" applyBorder="1" applyAlignment="1" applyProtection="1">
      <alignment horizontal="center" vertical="center"/>
      <protection locked="0"/>
    </xf>
    <xf numFmtId="0" fontId="6" fillId="0" borderId="7" xfId="1" applyFont="1" applyBorder="1" applyAlignment="1" applyProtection="1">
      <alignment horizontal="center" vertical="center"/>
      <protection locked="0"/>
    </xf>
    <xf numFmtId="0" fontId="6" fillId="0" borderId="8" xfId="1" applyFont="1" applyBorder="1" applyAlignment="1" applyProtection="1">
      <alignment horizontal="center" vertical="center"/>
      <protection locked="0"/>
    </xf>
    <xf numFmtId="0" fontId="6" fillId="0" borderId="9" xfId="1" applyFont="1" applyBorder="1" applyAlignment="1" applyProtection="1">
      <alignment horizontal="center" vertical="center"/>
      <protection locked="0"/>
    </xf>
    <xf numFmtId="1" fontId="6" fillId="0" borderId="10" xfId="1" applyNumberFormat="1" applyFont="1" applyBorder="1" applyAlignment="1" applyProtection="1">
      <alignment horizontal="center" vertical="center"/>
      <protection locked="0"/>
    </xf>
    <xf numFmtId="2" fontId="6" fillId="0" borderId="10" xfId="1" applyNumberFormat="1" applyFont="1" applyBorder="1" applyAlignment="1">
      <alignment horizontal="center" vertical="center"/>
    </xf>
    <xf numFmtId="166" fontId="6" fillId="0" borderId="10" xfId="1" applyNumberFormat="1" applyFont="1" applyBorder="1" applyAlignment="1" applyProtection="1">
      <alignment horizontal="center" vertical="center" wrapText="1"/>
      <protection locked="0"/>
    </xf>
    <xf numFmtId="168" fontId="6" fillId="0" borderId="10" xfId="1" applyNumberFormat="1" applyFont="1" applyBorder="1" applyAlignment="1" applyProtection="1">
      <alignment horizontal="center" vertical="center" wrapText="1"/>
      <protection locked="0"/>
    </xf>
    <xf numFmtId="0" fontId="6" fillId="4" borderId="10" xfId="1" applyFont="1" applyFill="1" applyBorder="1" applyAlignment="1">
      <alignment horizontal="center" vertical="center" wrapText="1"/>
    </xf>
    <xf numFmtId="0" fontId="6" fillId="4" borderId="10" xfId="1" applyFont="1" applyFill="1" applyBorder="1" applyAlignment="1" applyProtection="1">
      <alignment horizontal="center" vertical="center" wrapText="1"/>
      <protection locked="0"/>
    </xf>
    <xf numFmtId="169" fontId="10" fillId="0" borderId="10" xfId="1" applyNumberFormat="1" applyFont="1" applyBorder="1" applyAlignment="1">
      <alignment horizontal="center" vertical="center" shrinkToFit="1"/>
    </xf>
    <xf numFmtId="0" fontId="6" fillId="0" borderId="7" xfId="1" applyFont="1" applyBorder="1" applyAlignment="1">
      <alignment horizontal="center" vertical="center" wrapText="1" shrinkToFit="1"/>
    </xf>
    <xf numFmtId="0" fontId="6" fillId="0" borderId="8" xfId="1" applyFont="1" applyBorder="1" applyAlignment="1">
      <alignment horizontal="center" vertical="center" wrapText="1" shrinkToFit="1"/>
    </xf>
    <xf numFmtId="0" fontId="6" fillId="0" borderId="9" xfId="1" applyFont="1" applyBorder="1" applyAlignment="1">
      <alignment horizontal="center" vertical="center" wrapText="1" shrinkToFit="1"/>
    </xf>
    <xf numFmtId="0" fontId="6" fillId="0" borderId="7" xfId="1" applyFont="1" applyBorder="1" applyAlignment="1" applyProtection="1">
      <alignment horizontal="center" vertical="center" wrapText="1" shrinkToFit="1"/>
      <protection locked="0"/>
    </xf>
    <xf numFmtId="0" fontId="6" fillId="0" borderId="8" xfId="1" applyFont="1" applyBorder="1" applyAlignment="1" applyProtection="1">
      <alignment horizontal="center" vertical="center" wrapText="1" shrinkToFit="1"/>
      <protection locked="0"/>
    </xf>
    <xf numFmtId="0" fontId="6" fillId="0" borderId="9" xfId="1" applyFont="1" applyBorder="1" applyAlignment="1" applyProtection="1">
      <alignment horizontal="center" vertical="center" wrapText="1" shrinkToFit="1"/>
      <protection locked="0"/>
    </xf>
    <xf numFmtId="0" fontId="6" fillId="0" borderId="7" xfId="1" applyFont="1" applyBorder="1" applyAlignment="1" applyProtection="1">
      <alignment horizontal="center" vertical="center" wrapText="1"/>
      <protection locked="0"/>
    </xf>
    <xf numFmtId="0" fontId="6" fillId="0" borderId="8" xfId="1" applyFont="1" applyBorder="1" applyAlignment="1" applyProtection="1">
      <alignment horizontal="center" vertical="center" wrapText="1"/>
      <protection locked="0"/>
    </xf>
    <xf numFmtId="0" fontId="6" fillId="0" borderId="9" xfId="1" applyFont="1" applyBorder="1" applyAlignment="1" applyProtection="1">
      <alignment horizontal="center" vertical="center" wrapText="1"/>
      <protection locked="0"/>
    </xf>
    <xf numFmtId="2" fontId="6" fillId="0" borderId="7" xfId="1" applyNumberFormat="1" applyFont="1" applyBorder="1" applyAlignment="1">
      <alignment horizontal="center" vertical="center" shrinkToFit="1"/>
    </xf>
    <xf numFmtId="2" fontId="6" fillId="0" borderId="8" xfId="1" applyNumberFormat="1" applyFont="1" applyBorder="1" applyAlignment="1">
      <alignment horizontal="center" vertical="center" shrinkToFit="1"/>
    </xf>
    <xf numFmtId="2" fontId="6" fillId="0" borderId="9" xfId="1" applyNumberFormat="1" applyFont="1" applyBorder="1" applyAlignment="1">
      <alignment horizontal="center" vertical="center" shrinkToFit="1"/>
    </xf>
    <xf numFmtId="2" fontId="6" fillId="0" borderId="10" xfId="1" applyNumberFormat="1" applyFont="1" applyBorder="1" applyAlignment="1" applyProtection="1">
      <alignment horizontal="center" vertical="center" wrapText="1"/>
      <protection locked="0"/>
    </xf>
    <xf numFmtId="1" fontId="6" fillId="0" borderId="7" xfId="1" applyNumberFormat="1" applyFont="1" applyBorder="1" applyAlignment="1" applyProtection="1">
      <alignment horizontal="center" vertical="center"/>
      <protection locked="0"/>
    </xf>
    <xf numFmtId="1" fontId="6" fillId="0" borderId="8" xfId="1" applyNumberFormat="1" applyFont="1" applyBorder="1" applyAlignment="1" applyProtection="1">
      <alignment horizontal="center" vertical="center"/>
      <protection locked="0"/>
    </xf>
    <xf numFmtId="1" fontId="6" fillId="0" borderId="9" xfId="1" applyNumberFormat="1" applyFont="1" applyBorder="1" applyAlignment="1" applyProtection="1">
      <alignment horizontal="center" vertical="center"/>
      <protection locked="0"/>
    </xf>
    <xf numFmtId="168" fontId="10" fillId="0" borderId="10" xfId="1" applyNumberFormat="1" applyFont="1" applyBorder="1" applyAlignment="1" applyProtection="1">
      <alignment horizontal="center" vertical="center"/>
      <protection locked="0"/>
    </xf>
    <xf numFmtId="0" fontId="6" fillId="0" borderId="10" xfId="1" applyFont="1" applyBorder="1" applyAlignment="1" applyProtection="1">
      <alignment horizontal="center" vertical="center"/>
      <protection locked="0"/>
    </xf>
    <xf numFmtId="167" fontId="6" fillId="0" borderId="10" xfId="1" applyNumberFormat="1" applyFont="1" applyBorder="1" applyAlignment="1" applyProtection="1">
      <alignment horizontal="center" vertical="center"/>
      <protection locked="0"/>
    </xf>
    <xf numFmtId="171" fontId="6" fillId="0" borderId="10" xfId="1" applyNumberFormat="1" applyFont="1" applyBorder="1" applyAlignment="1" applyProtection="1">
      <alignment horizontal="center" vertical="center"/>
      <protection locked="0"/>
    </xf>
    <xf numFmtId="167" fontId="10" fillId="0" borderId="10" xfId="1" applyNumberFormat="1" applyFont="1" applyBorder="1" applyAlignment="1" applyProtection="1">
      <alignment horizontal="center" vertical="center"/>
      <protection locked="0"/>
    </xf>
    <xf numFmtId="0" fontId="10" fillId="0" borderId="10" xfId="1" applyFont="1" applyBorder="1" applyAlignment="1" applyProtection="1">
      <alignment horizontal="center" vertical="center"/>
      <protection locked="0"/>
    </xf>
    <xf numFmtId="0" fontId="8" fillId="0" borderId="4" xfId="1" applyFont="1" applyBorder="1" applyAlignment="1">
      <alignment horizontal="center" vertical="top" wrapText="1"/>
    </xf>
    <xf numFmtId="0" fontId="8" fillId="0" borderId="5" xfId="1" applyFont="1" applyBorder="1" applyAlignment="1">
      <alignment horizontal="center" vertical="top" wrapText="1"/>
    </xf>
    <xf numFmtId="0" fontId="8" fillId="0" borderId="6" xfId="1" applyFont="1" applyBorder="1" applyAlignment="1">
      <alignment horizontal="center" vertical="top" wrapText="1"/>
    </xf>
    <xf numFmtId="0" fontId="8" fillId="0" borderId="16" xfId="1" applyFont="1" applyBorder="1" applyAlignment="1">
      <alignment horizontal="center" vertical="top" wrapText="1"/>
    </xf>
    <xf numFmtId="0" fontId="8" fillId="0" borderId="0" xfId="1" applyFont="1" applyAlignment="1">
      <alignment horizontal="center" vertical="top" wrapText="1"/>
    </xf>
    <xf numFmtId="0" fontId="8" fillId="0" borderId="17" xfId="1" applyFont="1" applyBorder="1" applyAlignment="1">
      <alignment horizontal="center" vertical="top" wrapText="1"/>
    </xf>
    <xf numFmtId="0" fontId="19" fillId="0" borderId="16" xfId="1" applyFont="1" applyBorder="1" applyAlignment="1">
      <alignment horizontal="center" vertical="center" wrapText="1"/>
    </xf>
    <xf numFmtId="0" fontId="19" fillId="0" borderId="0" xfId="1" applyFont="1" applyAlignment="1">
      <alignment horizontal="center" vertical="center" wrapText="1"/>
    </xf>
    <xf numFmtId="0" fontId="19" fillId="0" borderId="18" xfId="1" applyFont="1" applyBorder="1" applyAlignment="1">
      <alignment horizontal="center" vertical="center" wrapText="1"/>
    </xf>
    <xf numFmtId="0" fontId="19" fillId="0" borderId="19" xfId="1" applyFont="1" applyBorder="1" applyAlignment="1">
      <alignment horizontal="center" vertical="center" wrapText="1"/>
    </xf>
    <xf numFmtId="0" fontId="1" fillId="2" borderId="0" xfId="1" applyFill="1" applyAlignment="1">
      <alignment horizontal="center"/>
    </xf>
    <xf numFmtId="0" fontId="1" fillId="2" borderId="17" xfId="1" applyFill="1" applyBorder="1" applyAlignment="1">
      <alignment horizontal="center"/>
    </xf>
    <xf numFmtId="0" fontId="1" fillId="2" borderId="19" xfId="1" applyFill="1" applyBorder="1" applyAlignment="1">
      <alignment horizontal="center"/>
    </xf>
    <xf numFmtId="0" fontId="1" fillId="2" borderId="20" xfId="1" applyFill="1" applyBorder="1" applyAlignment="1">
      <alignment horizontal="center"/>
    </xf>
  </cellXfs>
  <cellStyles count="3">
    <cellStyle name="Normal" xfId="0" builtinId="0"/>
    <cellStyle name="Normal 8 2 2" xfId="2" xr:uid="{EFB3648E-F713-402A-AEFC-92FA3AFBC4BE}"/>
    <cellStyle name="Normal 8 4" xfId="1" xr:uid="{B2F9A0A5-0A4B-4F8C-9E3F-E7280A7235B0}"/>
  </cellStyles>
  <dxfs count="6">
    <dxf>
      <fill>
        <patternFill patternType="none">
          <bgColor auto="1"/>
        </patternFill>
      </fill>
    </dxf>
    <dxf>
      <fill>
        <patternFill>
          <bgColor rgb="FFFFFF00"/>
        </patternFill>
      </fill>
    </dxf>
    <dxf>
      <fill>
        <patternFill>
          <bgColor theme="0" tint="-0.14996795556505021"/>
        </patternFill>
      </fill>
    </dxf>
    <dxf>
      <fill>
        <patternFill patternType="none">
          <bgColor auto="1"/>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11206</xdr:rowOff>
    </xdr:from>
    <xdr:to>
      <xdr:col>16</xdr:col>
      <xdr:colOff>68036</xdr:colOff>
      <xdr:row>2</xdr:row>
      <xdr:rowOff>164647</xdr:rowOff>
    </xdr:to>
    <xdr:sp macro="[1]!SetPrintAreaBasedOnLastRowIndTable" textlink="">
      <xdr:nvSpPr>
        <xdr:cNvPr id="2" name="TextBox 1">
          <a:extLst>
            <a:ext uri="{FF2B5EF4-FFF2-40B4-BE49-F238E27FC236}">
              <a16:creationId xmlns:a16="http://schemas.microsoft.com/office/drawing/2014/main" id="{B2590E89-68F0-4645-B543-6411AF15627D}"/>
            </a:ext>
          </a:extLst>
        </xdr:cNvPr>
        <xdr:cNvSpPr txBox="1"/>
      </xdr:nvSpPr>
      <xdr:spPr>
        <a:xfrm>
          <a:off x="0" y="306481"/>
          <a:ext cx="1753961" cy="40109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a:solidFill>
                <a:schemeClr val="lt1"/>
              </a:solidFill>
              <a:effectLst/>
              <a:latin typeface="+mn-lt"/>
              <a:ea typeface="+mn-ea"/>
              <a:cs typeface="+mn-cs"/>
            </a:rPr>
            <a:t>Set Print</a:t>
          </a:r>
          <a:r>
            <a:rPr lang="en-US" sz="1800" baseline="0">
              <a:solidFill>
                <a:schemeClr val="lt1"/>
              </a:solidFill>
              <a:effectLst/>
              <a:latin typeface="+mn-lt"/>
              <a:ea typeface="+mn-ea"/>
              <a:cs typeface="+mn-cs"/>
            </a:rPr>
            <a:t> Area</a:t>
          </a:r>
          <a:endParaRPr lang="en-US" sz="2800">
            <a:effectLst/>
          </a:endParaRPr>
        </a:p>
        <a:p>
          <a:pPr marL="0" indent="0" algn="ctr"/>
          <a:endParaRPr lang="en-US" sz="1600">
            <a:solidFill>
              <a:schemeClr val="lt1"/>
            </a:solidFill>
            <a:latin typeface="+mn-lt"/>
            <a:ea typeface="+mn-ea"/>
            <a:cs typeface="+mn-cs"/>
          </a:endParaRPr>
        </a:p>
      </xdr:txBody>
    </xdr:sp>
    <xdr:clientData fPrintsWithSheet="0"/>
  </xdr:twoCellAnchor>
  <xdr:twoCellAnchor>
    <xdr:from>
      <xdr:col>18</xdr:col>
      <xdr:colOff>17929</xdr:colOff>
      <xdr:row>1</xdr:row>
      <xdr:rowOff>6723</xdr:rowOff>
    </xdr:from>
    <xdr:to>
      <xdr:col>40</xdr:col>
      <xdr:colOff>89647</xdr:colOff>
      <xdr:row>2</xdr:row>
      <xdr:rowOff>160164</xdr:rowOff>
    </xdr:to>
    <xdr:sp macro="[1]!UpdateSlidesFromExcel" textlink="">
      <xdr:nvSpPr>
        <xdr:cNvPr id="3" name="TextBox 2">
          <a:extLst>
            <a:ext uri="{FF2B5EF4-FFF2-40B4-BE49-F238E27FC236}">
              <a16:creationId xmlns:a16="http://schemas.microsoft.com/office/drawing/2014/main" id="{83458259-0F46-4ED7-8891-A23DEF06AEE3}"/>
            </a:ext>
          </a:extLst>
        </xdr:cNvPr>
        <xdr:cNvSpPr txBox="1"/>
      </xdr:nvSpPr>
      <xdr:spPr>
        <a:xfrm>
          <a:off x="1913404" y="301998"/>
          <a:ext cx="3729318" cy="40109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a:solidFill>
                <a:schemeClr val="lt1"/>
              </a:solidFill>
              <a:effectLst/>
              <a:latin typeface="+mn-lt"/>
              <a:ea typeface="+mn-ea"/>
              <a:cs typeface="+mn-cs"/>
            </a:rPr>
            <a:t>Update Photo Report Details</a:t>
          </a:r>
          <a:endParaRPr lang="en-US" sz="2800">
            <a:effectLst/>
          </a:endParaRPr>
        </a:p>
        <a:p>
          <a:pPr marL="0" indent="0" algn="ctr"/>
          <a:endParaRPr lang="en-US" sz="1600">
            <a:solidFill>
              <a:schemeClr val="lt1"/>
            </a:solidFill>
            <a:latin typeface="+mn-lt"/>
            <a:ea typeface="+mn-ea"/>
            <a:cs typeface="+mn-cs"/>
          </a:endParaRPr>
        </a:p>
      </xdr:txBody>
    </xdr:sp>
    <xdr:clientData fPrintsWithSheet="0"/>
  </xdr:twoCellAnchor>
  <xdr:twoCellAnchor>
    <xdr:from>
      <xdr:col>154</xdr:col>
      <xdr:colOff>81642</xdr:colOff>
      <xdr:row>7</xdr:row>
      <xdr:rowOff>122466</xdr:rowOff>
    </xdr:from>
    <xdr:to>
      <xdr:col>363</xdr:col>
      <xdr:colOff>16637</xdr:colOff>
      <xdr:row>7</xdr:row>
      <xdr:rowOff>425009</xdr:rowOff>
    </xdr:to>
    <xdr:sp macro="" textlink="">
      <xdr:nvSpPr>
        <xdr:cNvPr id="4" name="TextBox 3">
          <a:extLst>
            <a:ext uri="{FF2B5EF4-FFF2-40B4-BE49-F238E27FC236}">
              <a16:creationId xmlns:a16="http://schemas.microsoft.com/office/drawing/2014/main" id="{F996E107-B636-46F7-BD36-B420A3ED6731}"/>
            </a:ext>
          </a:extLst>
        </xdr:cNvPr>
        <xdr:cNvSpPr txBox="1"/>
      </xdr:nvSpPr>
      <xdr:spPr>
        <a:xfrm>
          <a:off x="22517100" y="2256066"/>
          <a:ext cx="18476087" cy="302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***No Indications </a:t>
          </a:r>
          <a:r>
            <a:rPr lang="en-US" sz="1800" baseline="0"/>
            <a:t>Observed***</a:t>
          </a:r>
        </a:p>
        <a:p>
          <a:pPr algn="ctr"/>
          <a:endParaRPr lang="en-US" sz="1100"/>
        </a:p>
      </xdr:txBody>
    </xdr:sp>
    <xdr:clientData/>
  </xdr:twoCellAnchor>
  <xdr:twoCellAnchor>
    <xdr:from>
      <xdr:col>42</xdr:col>
      <xdr:colOff>56030</xdr:colOff>
      <xdr:row>1</xdr:row>
      <xdr:rowOff>11206</xdr:rowOff>
    </xdr:from>
    <xdr:to>
      <xdr:col>54</xdr:col>
      <xdr:colOff>224117</xdr:colOff>
      <xdr:row>2</xdr:row>
      <xdr:rowOff>179294</xdr:rowOff>
    </xdr:to>
    <xdr:sp macro="[1]!NoIndications" textlink="">
      <xdr:nvSpPr>
        <xdr:cNvPr id="5" name="TextBox 4">
          <a:extLst>
            <a:ext uri="{FF2B5EF4-FFF2-40B4-BE49-F238E27FC236}">
              <a16:creationId xmlns:a16="http://schemas.microsoft.com/office/drawing/2014/main" id="{A82FBACC-A06D-42FB-B6FE-C9DF86E49BD2}"/>
            </a:ext>
          </a:extLst>
        </xdr:cNvPr>
        <xdr:cNvSpPr txBox="1"/>
      </xdr:nvSpPr>
      <xdr:spPr>
        <a:xfrm>
          <a:off x="5761505" y="306481"/>
          <a:ext cx="1844487" cy="415738"/>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a:solidFill>
                <a:schemeClr val="lt1"/>
              </a:solidFill>
              <a:effectLst/>
              <a:latin typeface="+mn-lt"/>
              <a:ea typeface="+mn-ea"/>
              <a:cs typeface="+mn-cs"/>
            </a:rPr>
            <a:t>No Indications</a:t>
          </a:r>
          <a:endParaRPr lang="en-US" sz="2800">
            <a:effectLst/>
          </a:endParaRPr>
        </a:p>
        <a:p>
          <a:pPr marL="0" indent="0" algn="ctr"/>
          <a:endParaRPr lang="en-US" sz="1600">
            <a:solidFill>
              <a:schemeClr val="lt1"/>
            </a:solidFill>
            <a:latin typeface="+mn-lt"/>
            <a:ea typeface="+mn-ea"/>
            <a:cs typeface="+mn-cs"/>
          </a:endParaRPr>
        </a:p>
      </xdr:txBody>
    </xdr:sp>
    <xdr:clientData fPrintsWithSheet="0"/>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oker\Coast%20to%20Coast%20Dropbox\Dustin%20Coker\PG&amp;E%20-%20Reporting\ID-737G%20D-1607%2084023341%20Antioch%20-%20ARB\Reporting\Location%201\Prelim%20H%20form\183693_ID-737G-1_H-Form.xlsm" TargetMode="External"/><Relationship Id="rId1" Type="http://schemas.openxmlformats.org/officeDocument/2006/relationships/externalLinkPath" Target="file:///C:\Users\coker\Coast%20to%20Coast%20Dropbox\Dustin%20Coker\PG&amp;E%20-%20Reporting\ID-737G%20D-1607%2084023341%20Antioch%20-%20ARB\Reporting\Location%201\Prelim%20H%20form\183693_ID-737G-1_H-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mail Contacts"/>
      <sheetName val="H4 Example"/>
      <sheetName val="City List"/>
      <sheetName val="Login"/>
      <sheetName val="Users"/>
      <sheetName val="Information Lists"/>
      <sheetName val="XML Verifications"/>
      <sheetName val="XML TCAT Format"/>
      <sheetName val="New XML"/>
      <sheetName val="ContactReference"/>
      <sheetName val="Master"/>
      <sheetName val="Sections"/>
      <sheetName val="COV"/>
      <sheetName val="Project Details"/>
      <sheetName val="Project Details CDA"/>
      <sheetName val="SS"/>
      <sheetName val="CDA  Report"/>
      <sheetName val="SL "/>
      <sheetName val="H1"/>
      <sheetName val="H2 Sections 1-10"/>
      <sheetName val="H2 Section 1"/>
      <sheetName val="H2 Section 2"/>
      <sheetName val="H2 Section 3"/>
      <sheetName val="H2 Section 4"/>
      <sheetName val="H2 Section 5"/>
      <sheetName val="H2 Section 6"/>
      <sheetName val="H2 Section 7"/>
      <sheetName val="H2 Section 8"/>
      <sheetName val="H2 Section 9"/>
      <sheetName val="H2 Section 10"/>
      <sheetName val="H2 Section 11"/>
      <sheetName val="H2 Section 12"/>
      <sheetName val="H2 Section 13"/>
      <sheetName val="H2 Section 14"/>
      <sheetName val="H2 Section 15"/>
      <sheetName val="H2 Section 16"/>
      <sheetName val="H2 Section 17"/>
      <sheetName val="H2 Section 18"/>
      <sheetName val="H2 Section 19"/>
      <sheetName val="H2 Section 20"/>
      <sheetName val="H2 Section 21"/>
      <sheetName val="H2 Section 22"/>
      <sheetName val="H2 Section 23"/>
      <sheetName val="H2 Section 24"/>
      <sheetName val="H2 Section 25"/>
      <sheetName val="H2 Section 26"/>
      <sheetName val="Exc. Examples"/>
      <sheetName val="H2 Sections 11-20"/>
      <sheetName val="H2 Section 21-30"/>
      <sheetName val="H3"/>
      <sheetName val="H4"/>
      <sheetName val="H4 (2)"/>
      <sheetName val="H4 (3)"/>
      <sheetName val="H5"/>
      <sheetName val="H6 (2)"/>
      <sheetName val="H6"/>
      <sheetName val="H7"/>
      <sheetName val="H8"/>
      <sheetName val="H9"/>
      <sheetName val="H10"/>
      <sheetName val="Casing Data"/>
      <sheetName val="Casing Data Form"/>
      <sheetName val="Corr. Table"/>
      <sheetName val="Corr. Table (2)"/>
      <sheetName val="Indication Table"/>
      <sheetName val="Ind. Rem. New"/>
      <sheetName val="Indication Map"/>
      <sheetName val="Corrosion Results"/>
      <sheetName val="Coating Damage Map"/>
      <sheetName val="GPS Data Page"/>
      <sheetName val="LSC"/>
      <sheetName val="LSC Cutout"/>
      <sheetName val="LSC Tech Checklist"/>
      <sheetName val="Placemarks"/>
      <sheetName val="MT Report"/>
      <sheetName val="MT Report Assist"/>
      <sheetName val="UT Report"/>
      <sheetName val="UT Report (2)"/>
      <sheetName val="Acid Etch"/>
      <sheetName val="MIC"/>
      <sheetName val="Post CIS"/>
      <sheetName val="Acid Etch (2)"/>
      <sheetName val="Site Overview"/>
      <sheetName val="183693_ID-737G-1_H-Form"/>
    </sheetNames>
    <definedNames>
      <definedName name="NoIndications"/>
      <definedName name="SetPrintAreaBasedOnLastRowIndTable"/>
      <definedName name="UpdateSlidesFromExcel"/>
    </definedNames>
    <sheetDataSet>
      <sheetData sheetId="0"/>
      <sheetData sheetId="1"/>
      <sheetData sheetId="2"/>
      <sheetData sheetId="3"/>
      <sheetData sheetId="4"/>
      <sheetData sheetId="5">
        <row r="2">
          <cell r="A2" t="str">
            <v>Technician</v>
          </cell>
          <cell r="B2" t="str">
            <v>LAN ID</v>
          </cell>
          <cell r="C2" t="str">
            <v>Phone Number</v>
          </cell>
          <cell r="D2" t="str">
            <v>Email</v>
          </cell>
          <cell r="E2" t="str">
            <v>MT Yoke Model</v>
          </cell>
          <cell r="F2" t="str">
            <v>MT Yoke Serial Number</v>
          </cell>
          <cell r="G2" t="str">
            <v>MT Yoke
 Cal Due Date</v>
          </cell>
          <cell r="H2" t="str">
            <v>WFMT Medium</v>
          </cell>
          <cell r="I2" t="str">
            <v>WFMT Medium Batch Number</v>
          </cell>
          <cell r="J2" t="str">
            <v>Blacklight Brand</v>
          </cell>
          <cell r="K2" t="str">
            <v>Blacklight Model</v>
          </cell>
          <cell r="L2" t="str">
            <v>Blacklight Serial Number</v>
          </cell>
          <cell r="M2" t="str">
            <v>Blacklight Cal Due Date</v>
          </cell>
          <cell r="N2" t="str">
            <v>Light Meter Brand</v>
          </cell>
          <cell r="O2" t="str">
            <v>Light Meter Model</v>
          </cell>
          <cell r="P2" t="str">
            <v>Light Meter Serial Number</v>
          </cell>
          <cell r="Q2" t="str">
            <v>Detector Serial Number</v>
          </cell>
          <cell r="R2" t="str">
            <v>Light Meter Cal Due Date</v>
          </cell>
          <cell r="S2" t="str">
            <v>UT Scope Brand and Model</v>
          </cell>
          <cell r="T2" t="str">
            <v>UT Scope Serial Number</v>
          </cell>
          <cell r="U2" t="str">
            <v>UT Scope Cal Due Date</v>
          </cell>
          <cell r="V2" t="str">
            <v>UT Probe Brand</v>
          </cell>
          <cell r="W2" t="str">
            <v>UT Probe Model</v>
          </cell>
          <cell r="X2" t="str">
            <v>UT Probe Serial Number</v>
          </cell>
          <cell r="Y2" t="str">
            <v>UT Probe Freq.</v>
          </cell>
          <cell r="Z2" t="str">
            <v>UT Probe Diameter</v>
          </cell>
          <cell r="AA2" t="str">
            <v>UT Couplant</v>
          </cell>
          <cell r="AB2" t="str">
            <v>UT Couplant Batch</v>
          </cell>
          <cell r="AC2" t="str">
            <v>UT Step Wedge Serial Number</v>
          </cell>
          <cell r="AD2" t="str">
            <v>Multimeter Brand</v>
          </cell>
          <cell r="AE2" t="str">
            <v>Multimeter Serial Number</v>
          </cell>
          <cell r="AF2" t="str">
            <v>Multimeter Cal Due Date</v>
          </cell>
          <cell r="AG2" t="str">
            <v>Soil Resistivity Brand</v>
          </cell>
          <cell r="AH2" t="str">
            <v>Soil Resistivity Serial Number</v>
          </cell>
          <cell r="AI2" t="str">
            <v>Soil Resistivity Cal Due Date</v>
          </cell>
          <cell r="AJ2" t="str">
            <v>Pit Gauge Brand</v>
          </cell>
          <cell r="AK2" t="str">
            <v>Pit Gauge Serial Number</v>
          </cell>
          <cell r="AL2" t="str">
            <v>Pit Gauge Cal Due Date</v>
          </cell>
          <cell r="AM2" t="str">
            <v>Generator Brand</v>
          </cell>
          <cell r="AN2" t="str">
            <v>Generator Serial Number</v>
          </cell>
          <cell r="AO2" t="str">
            <v>GPS Brand</v>
          </cell>
          <cell r="AP2" t="str">
            <v>GPS Model #</v>
          </cell>
          <cell r="AQ2" t="str">
            <v>GPS Serial Number</v>
          </cell>
          <cell r="AR2" t="str">
            <v>White Contrast MT Medium</v>
          </cell>
          <cell r="AS2" t="str">
            <v>White Contrast MT Batch</v>
          </cell>
          <cell r="AT2" t="str">
            <v>Dry Powder
MT Batch</v>
          </cell>
          <cell r="AU2" t="str">
            <v>Dry Powder MT Batch</v>
          </cell>
          <cell r="AV2" t="str">
            <v>PAUT Scope Brand</v>
          </cell>
          <cell r="AW2" t="str">
            <v>PAUT S/N</v>
          </cell>
          <cell r="AX2" t="str">
            <v>Cal Due Date</v>
          </cell>
        </row>
        <row r="3">
          <cell r="A3" t="str">
            <v>Bryan Matthews</v>
          </cell>
          <cell r="B3">
            <v>1193</v>
          </cell>
          <cell r="C3" t="str">
            <v>209-305-3437</v>
          </cell>
          <cell r="D3" t="str">
            <v>bryan@coastnde.com</v>
          </cell>
          <cell r="E3" t="str">
            <v>B-310</v>
          </cell>
          <cell r="F3">
            <v>12266</v>
          </cell>
          <cell r="G3">
            <v>45771</v>
          </cell>
          <cell r="H3" t="str">
            <v>20B</v>
          </cell>
          <cell r="I3" t="str">
            <v>20A099</v>
          </cell>
          <cell r="J3" t="str">
            <v>Labino</v>
          </cell>
          <cell r="K3" t="str">
            <v>UVG5 2.0</v>
          </cell>
          <cell r="L3" t="str">
            <v>5UWF16184</v>
          </cell>
          <cell r="M3">
            <v>45771</v>
          </cell>
          <cell r="N3" t="str">
            <v>Labino</v>
          </cell>
          <cell r="O3" t="str">
            <v>Apollo 1.0</v>
          </cell>
          <cell r="P3" t="str">
            <v>F5A788BC818C</v>
          </cell>
          <cell r="Q3">
            <v>1055</v>
          </cell>
          <cell r="R3">
            <v>45669</v>
          </cell>
          <cell r="S3" t="str">
            <v>Olympus 45MG</v>
          </cell>
          <cell r="T3">
            <v>201577004</v>
          </cell>
          <cell r="U3">
            <v>45722</v>
          </cell>
          <cell r="V3" t="str">
            <v>Olympus</v>
          </cell>
          <cell r="W3" t="str">
            <v>D799</v>
          </cell>
          <cell r="X3">
            <v>1321388</v>
          </cell>
          <cell r="Y3">
            <v>5</v>
          </cell>
          <cell r="Z3">
            <v>0.312</v>
          </cell>
          <cell r="AA3" t="str">
            <v>Ultragel II</v>
          </cell>
          <cell r="AB3" t="str">
            <v>22H028</v>
          </cell>
          <cell r="AC3" t="str">
            <v>F-197</v>
          </cell>
          <cell r="AD3" t="str">
            <v>Klein Tools</v>
          </cell>
          <cell r="AE3" t="str">
            <v>0319C-C1</v>
          </cell>
          <cell r="AF3">
            <v>45669</v>
          </cell>
          <cell r="AG3" t="str">
            <v>MCM</v>
          </cell>
          <cell r="AH3">
            <v>3399</v>
          </cell>
          <cell r="AI3">
            <v>45669</v>
          </cell>
          <cell r="AJ3" t="str">
            <v>Mitutoyo/543-783B</v>
          </cell>
          <cell r="AK3">
            <v>18217528</v>
          </cell>
          <cell r="AL3">
            <v>45669</v>
          </cell>
          <cell r="AM3" t="str">
            <v>Honda</v>
          </cell>
          <cell r="AN3" t="str">
            <v>EACT-1926602</v>
          </cell>
          <cell r="AO3" t="str">
            <v>Trimble</v>
          </cell>
          <cell r="AP3" t="str">
            <v>Geo7X</v>
          </cell>
          <cell r="AQ3">
            <v>5647474541</v>
          </cell>
          <cell r="AR3"/>
          <cell r="AS3"/>
          <cell r="AT3" t="str">
            <v>8A</v>
          </cell>
          <cell r="AU3" t="str">
            <v>17C044</v>
          </cell>
          <cell r="AV3"/>
          <cell r="AW3"/>
          <cell r="AX3"/>
        </row>
        <row r="4">
          <cell r="A4" t="str">
            <v>Case Freeman</v>
          </cell>
          <cell r="B4">
            <v>1167</v>
          </cell>
          <cell r="C4" t="str">
            <v>479-647-8540</v>
          </cell>
          <cell r="D4" t="str">
            <v>case@coastnde.com</v>
          </cell>
          <cell r="E4" t="str">
            <v>B-310</v>
          </cell>
          <cell r="F4">
            <v>12271</v>
          </cell>
          <cell r="G4">
            <v>45636</v>
          </cell>
          <cell r="H4" t="str">
            <v>20B</v>
          </cell>
          <cell r="I4" t="str">
            <v>20A099</v>
          </cell>
          <cell r="J4" t="str">
            <v>Labino</v>
          </cell>
          <cell r="K4" t="str">
            <v>UVG5</v>
          </cell>
          <cell r="L4">
            <v>59826</v>
          </cell>
          <cell r="M4">
            <v>45636</v>
          </cell>
          <cell r="N4" t="str">
            <v>Labino</v>
          </cell>
          <cell r="O4" t="str">
            <v>Apollo 1.0</v>
          </cell>
          <cell r="P4" t="str">
            <v>F5695649CE23</v>
          </cell>
          <cell r="Q4" t="str">
            <v>0492</v>
          </cell>
          <cell r="R4">
            <v>45669</v>
          </cell>
          <cell r="S4" t="str">
            <v>Olympus Epoch 650</v>
          </cell>
          <cell r="T4">
            <v>160203205</v>
          </cell>
          <cell r="U4">
            <v>45742</v>
          </cell>
          <cell r="V4" t="str">
            <v>Britek</v>
          </cell>
          <cell r="W4" t="str">
            <v>BD-35</v>
          </cell>
          <cell r="X4" t="str">
            <v>B22490</v>
          </cell>
          <cell r="Y4">
            <v>5</v>
          </cell>
          <cell r="Z4">
            <v>0.375</v>
          </cell>
          <cell r="AA4" t="str">
            <v>Ultragel II</v>
          </cell>
          <cell r="AB4" t="str">
            <v>22H028</v>
          </cell>
          <cell r="AC4" t="str">
            <v>F-172</v>
          </cell>
          <cell r="AD4" t="str">
            <v>Fluke # 117</v>
          </cell>
          <cell r="AE4" t="str">
            <v>35990419WS</v>
          </cell>
          <cell r="AF4">
            <v>45688</v>
          </cell>
          <cell r="AG4" t="str">
            <v>MCM</v>
          </cell>
          <cell r="AH4"/>
          <cell r="AI4"/>
          <cell r="AJ4" t="str">
            <v>Mitutoyo/543-783B</v>
          </cell>
          <cell r="AK4">
            <v>14063308</v>
          </cell>
          <cell r="AL4">
            <v>45668</v>
          </cell>
          <cell r="AM4" t="str">
            <v>Honda</v>
          </cell>
          <cell r="AN4" t="str">
            <v>EAAT-3005589</v>
          </cell>
          <cell r="AO4" t="str">
            <v>CHC</v>
          </cell>
          <cell r="AP4" t="str">
            <v>LT500</v>
          </cell>
          <cell r="AQ4">
            <v>952632</v>
          </cell>
          <cell r="AR4"/>
          <cell r="AS4"/>
          <cell r="AT4" t="str">
            <v>8A</v>
          </cell>
          <cell r="AU4" t="str">
            <v>17C044</v>
          </cell>
          <cell r="AV4" t="str">
            <v xml:space="preserve">Olympus </v>
          </cell>
          <cell r="AW4">
            <v>105065</v>
          </cell>
          <cell r="AX4">
            <v>45458</v>
          </cell>
        </row>
        <row r="5">
          <cell r="A5" t="str">
            <v>Chris Wills</v>
          </cell>
          <cell r="B5">
            <v>1183</v>
          </cell>
          <cell r="C5" t="str">
            <v>661-205-8383</v>
          </cell>
          <cell r="D5" t="str">
            <v>christopher@coastnde.com</v>
          </cell>
          <cell r="E5" t="str">
            <v>B-310</v>
          </cell>
          <cell r="F5">
            <v>11536</v>
          </cell>
          <cell r="G5">
            <v>45672</v>
          </cell>
          <cell r="H5" t="str">
            <v>20B</v>
          </cell>
          <cell r="I5" t="str">
            <v>20A099</v>
          </cell>
          <cell r="J5" t="str">
            <v>Labino</v>
          </cell>
          <cell r="K5" t="str">
            <v>UVG5</v>
          </cell>
          <cell r="L5">
            <v>52540</v>
          </cell>
          <cell r="M5">
            <v>45672</v>
          </cell>
          <cell r="N5" t="str">
            <v>Labino</v>
          </cell>
          <cell r="O5" t="str">
            <v>Apollo 1.0</v>
          </cell>
          <cell r="P5" t="str">
            <v>DDC41AC0D0C1</v>
          </cell>
          <cell r="Q5">
            <v>454</v>
          </cell>
          <cell r="R5">
            <v>45667</v>
          </cell>
          <cell r="S5" t="str">
            <v>Olympus 45MG</v>
          </cell>
          <cell r="T5">
            <v>171025608</v>
          </cell>
          <cell r="U5">
            <v>45710</v>
          </cell>
          <cell r="V5" t="str">
            <v>Olympus</v>
          </cell>
          <cell r="W5" t="str">
            <v>D799</v>
          </cell>
          <cell r="X5">
            <v>1295787</v>
          </cell>
          <cell r="Y5">
            <v>5</v>
          </cell>
          <cell r="Z5">
            <v>0.312</v>
          </cell>
          <cell r="AA5" t="str">
            <v>Ultragel II</v>
          </cell>
          <cell r="AB5" t="str">
            <v>22H028</v>
          </cell>
          <cell r="AC5" t="str">
            <v>F-175</v>
          </cell>
          <cell r="AD5" t="str">
            <v>Fluke # 117</v>
          </cell>
          <cell r="AE5" t="str">
            <v>35430265WS</v>
          </cell>
          <cell r="AF5">
            <v>45667</v>
          </cell>
          <cell r="AG5" t="str">
            <v>MCM</v>
          </cell>
          <cell r="AH5">
            <v>3459</v>
          </cell>
          <cell r="AI5">
            <v>45667</v>
          </cell>
          <cell r="AJ5" t="str">
            <v>Mitutoyo/543-783B</v>
          </cell>
          <cell r="AK5">
            <v>20005571</v>
          </cell>
          <cell r="AL5">
            <v>45667</v>
          </cell>
          <cell r="AM5" t="str">
            <v>Honda</v>
          </cell>
          <cell r="AN5" t="str">
            <v>EACT-1576153</v>
          </cell>
          <cell r="AO5" t="str">
            <v>CHC</v>
          </cell>
          <cell r="AP5" t="str">
            <v>LT500</v>
          </cell>
          <cell r="AQ5">
            <v>954006</v>
          </cell>
          <cell r="AR5"/>
          <cell r="AS5"/>
          <cell r="AT5" t="str">
            <v>8A</v>
          </cell>
          <cell r="AU5" t="str">
            <v>17C044</v>
          </cell>
          <cell r="AV5"/>
          <cell r="AW5"/>
          <cell r="AX5"/>
        </row>
        <row r="6">
          <cell r="A6" t="str">
            <v>Eric Higuera</v>
          </cell>
          <cell r="B6">
            <v>1192</v>
          </cell>
          <cell r="C6" t="str">
            <v>817-846-3176</v>
          </cell>
          <cell r="D6" t="str">
            <v>eric@coastnde.com</v>
          </cell>
          <cell r="E6" t="str">
            <v>B-310</v>
          </cell>
          <cell r="F6">
            <v>13201</v>
          </cell>
          <cell r="G6">
            <v>45672</v>
          </cell>
          <cell r="H6" t="str">
            <v>20B</v>
          </cell>
          <cell r="I6" t="str">
            <v>20A099</v>
          </cell>
          <cell r="J6" t="str">
            <v>Labino</v>
          </cell>
          <cell r="K6" t="str">
            <v>UVG5</v>
          </cell>
          <cell r="L6">
            <v>1051</v>
          </cell>
          <cell r="M6">
            <v>45672</v>
          </cell>
          <cell r="N6" t="str">
            <v>Labino</v>
          </cell>
          <cell r="O6" t="str">
            <v>Apollo 1.0</v>
          </cell>
          <cell r="P6" t="str">
            <v>E2AF5DD9735C</v>
          </cell>
          <cell r="Q6" t="str">
            <v>0053</v>
          </cell>
          <cell r="R6">
            <v>45668</v>
          </cell>
          <cell r="S6" t="str">
            <v>Olympus 45MG</v>
          </cell>
          <cell r="T6">
            <v>171052410</v>
          </cell>
          <cell r="U6">
            <v>45577</v>
          </cell>
          <cell r="V6" t="str">
            <v>Olympus</v>
          </cell>
          <cell r="W6" t="str">
            <v>D799</v>
          </cell>
          <cell r="X6">
            <v>1321383</v>
          </cell>
          <cell r="Y6">
            <v>5</v>
          </cell>
          <cell r="Z6">
            <v>0.312</v>
          </cell>
          <cell r="AA6" t="str">
            <v>Ultragel II</v>
          </cell>
          <cell r="AB6" t="str">
            <v>22H028</v>
          </cell>
          <cell r="AC6" t="str">
            <v>F-178</v>
          </cell>
          <cell r="AD6" t="str">
            <v>Fluke</v>
          </cell>
          <cell r="AE6" t="str">
            <v>53540367MV</v>
          </cell>
          <cell r="AF6">
            <v>45668</v>
          </cell>
          <cell r="AG6" t="str">
            <v>MCM</v>
          </cell>
          <cell r="AH6">
            <v>3545</v>
          </cell>
          <cell r="AI6">
            <v>45668</v>
          </cell>
          <cell r="AJ6" t="str">
            <v>Mitutoyo/543-783B</v>
          </cell>
          <cell r="AK6">
            <v>16163419</v>
          </cell>
          <cell r="AL6">
            <v>45668</v>
          </cell>
          <cell r="AM6" t="str">
            <v>Honda</v>
          </cell>
          <cell r="AN6" t="str">
            <v>EAAT-1054273</v>
          </cell>
          <cell r="AO6" t="str">
            <v>Trimble</v>
          </cell>
          <cell r="AP6" t="str">
            <v>Geo7X</v>
          </cell>
          <cell r="AQ6">
            <v>5741480908</v>
          </cell>
          <cell r="AR6"/>
          <cell r="AS6"/>
          <cell r="AT6"/>
          <cell r="AU6"/>
          <cell r="AV6"/>
          <cell r="AW6"/>
          <cell r="AX6"/>
        </row>
        <row r="7">
          <cell r="A7" t="str">
            <v>Ivan Morales</v>
          </cell>
          <cell r="B7">
            <v>1160</v>
          </cell>
          <cell r="C7" t="str">
            <v>956-525-2274</v>
          </cell>
          <cell r="D7" t="str">
            <v>ivan@coastnde.com</v>
          </cell>
          <cell r="E7" t="str">
            <v>B-310</v>
          </cell>
          <cell r="F7">
            <v>12384</v>
          </cell>
          <cell r="G7">
            <v>45759</v>
          </cell>
          <cell r="H7" t="str">
            <v>20B</v>
          </cell>
          <cell r="I7" t="str">
            <v>20A099</v>
          </cell>
          <cell r="J7" t="str">
            <v>Labino</v>
          </cell>
          <cell r="K7" t="str">
            <v>UVG5</v>
          </cell>
          <cell r="L7">
            <v>54218</v>
          </cell>
          <cell r="M7">
            <v>45759</v>
          </cell>
          <cell r="N7" t="str">
            <v>Spectroline</v>
          </cell>
          <cell r="O7" t="str">
            <v>XRP-3000</v>
          </cell>
          <cell r="P7">
            <v>1999985</v>
          </cell>
          <cell r="Q7">
            <v>1999989</v>
          </cell>
          <cell r="R7">
            <v>45668</v>
          </cell>
          <cell r="S7" t="str">
            <v>Olympus 45MG</v>
          </cell>
          <cell r="T7">
            <v>181255709</v>
          </cell>
          <cell r="U7">
            <v>45577</v>
          </cell>
          <cell r="V7" t="str">
            <v>Olympus</v>
          </cell>
          <cell r="W7" t="str">
            <v>D799</v>
          </cell>
          <cell r="X7">
            <v>1295779</v>
          </cell>
          <cell r="Y7">
            <v>5</v>
          </cell>
          <cell r="Z7">
            <v>0.312</v>
          </cell>
          <cell r="AA7" t="str">
            <v>Ultragel II</v>
          </cell>
          <cell r="AB7" t="str">
            <v>22H028</v>
          </cell>
          <cell r="AC7" t="str">
            <v>F-262</v>
          </cell>
          <cell r="AD7" t="str">
            <v>Fluke # 117</v>
          </cell>
          <cell r="AE7" t="str">
            <v>36611054WS</v>
          </cell>
          <cell r="AF7">
            <v>45667</v>
          </cell>
          <cell r="AG7" t="str">
            <v>MCM</v>
          </cell>
          <cell r="AH7">
            <v>3449</v>
          </cell>
          <cell r="AI7">
            <v>45688</v>
          </cell>
          <cell r="AJ7" t="str">
            <v>Mitutoyo/543-783B</v>
          </cell>
          <cell r="AK7">
            <v>20005567</v>
          </cell>
          <cell r="AL7">
            <v>45511</v>
          </cell>
          <cell r="AM7" t="str">
            <v>Honda</v>
          </cell>
          <cell r="AN7" t="str">
            <v>EACT-1618687</v>
          </cell>
          <cell r="AO7" t="str">
            <v>Trimble</v>
          </cell>
          <cell r="AP7" t="str">
            <v>Geo7X</v>
          </cell>
          <cell r="AQ7">
            <v>5647474553</v>
          </cell>
          <cell r="AR7"/>
          <cell r="AS7"/>
          <cell r="AT7" t="str">
            <v>8A</v>
          </cell>
          <cell r="AU7" t="str">
            <v>17C044</v>
          </cell>
          <cell r="AV7"/>
          <cell r="AW7"/>
          <cell r="AX7"/>
        </row>
        <row r="8">
          <cell r="A8" t="str">
            <v>John Darbonne</v>
          </cell>
          <cell r="B8">
            <v>1238</v>
          </cell>
          <cell r="C8" t="str">
            <v>337-524-2835</v>
          </cell>
          <cell r="D8" t="str">
            <v>jdarbonne@coastnde.com</v>
          </cell>
          <cell r="E8" t="str">
            <v>B-310</v>
          </cell>
          <cell r="F8">
            <v>12661</v>
          </cell>
          <cell r="G8">
            <v>45681</v>
          </cell>
          <cell r="H8" t="str">
            <v>20B</v>
          </cell>
          <cell r="I8" t="str">
            <v>20A099</v>
          </cell>
          <cell r="J8" t="str">
            <v>Labino</v>
          </cell>
          <cell r="K8" t="str">
            <v>UVG5 2.0</v>
          </cell>
          <cell r="L8" t="str">
            <v>5UF16278</v>
          </cell>
          <cell r="M8">
            <v>45681</v>
          </cell>
          <cell r="N8" t="str">
            <v>Labino</v>
          </cell>
          <cell r="O8" t="str">
            <v>Apollo 1.0</v>
          </cell>
          <cell r="P8" t="str">
            <v>306</v>
          </cell>
          <cell r="Q8" t="str">
            <v>C2AAB594A04F</v>
          </cell>
          <cell r="R8">
            <v>45668</v>
          </cell>
          <cell r="S8" t="str">
            <v>Olympus Epoch 650</v>
          </cell>
          <cell r="T8">
            <v>160239508</v>
          </cell>
          <cell r="U8">
            <v>45590</v>
          </cell>
          <cell r="V8" t="str">
            <v>Britek</v>
          </cell>
          <cell r="W8" t="str">
            <v>BD-35</v>
          </cell>
          <cell r="X8" t="str">
            <v>B20055</v>
          </cell>
          <cell r="Y8">
            <v>5</v>
          </cell>
          <cell r="Z8">
            <v>0.375</v>
          </cell>
          <cell r="AA8" t="str">
            <v>Ultragel II</v>
          </cell>
          <cell r="AB8" t="str">
            <v>22H028</v>
          </cell>
          <cell r="AC8" t="str">
            <v>F-377</v>
          </cell>
          <cell r="AD8" t="str">
            <v>Fluke # 114</v>
          </cell>
          <cell r="AE8" t="str">
            <v>51778726MV</v>
          </cell>
          <cell r="AF8">
            <v>45669</v>
          </cell>
          <cell r="AG8" t="str">
            <v>MCM</v>
          </cell>
          <cell r="AH8">
            <v>4235</v>
          </cell>
          <cell r="AI8">
            <v>45686</v>
          </cell>
          <cell r="AJ8" t="str">
            <v>Starrett/2900-3-1</v>
          </cell>
          <cell r="AK8" t="str">
            <v>ATD23280013</v>
          </cell>
          <cell r="AL8">
            <v>45697</v>
          </cell>
          <cell r="AM8" t="str">
            <v>Honda</v>
          </cell>
          <cell r="AN8"/>
          <cell r="AO8" t="str">
            <v>Trimble</v>
          </cell>
          <cell r="AP8" t="str">
            <v>Geo 7X</v>
          </cell>
          <cell r="AQ8"/>
          <cell r="AR8"/>
          <cell r="AS8"/>
          <cell r="AT8" t="str">
            <v>8A</v>
          </cell>
          <cell r="AU8" t="str">
            <v>17C044</v>
          </cell>
          <cell r="AV8" t="str">
            <v>Olympus MX 2</v>
          </cell>
          <cell r="AW8">
            <v>105065</v>
          </cell>
          <cell r="AX8">
            <v>45458</v>
          </cell>
        </row>
        <row r="9">
          <cell r="A9" t="str">
            <v>Jonathon Bird</v>
          </cell>
          <cell r="B9">
            <v>1223</v>
          </cell>
          <cell r="C9" t="str">
            <v>808-639-5741</v>
          </cell>
          <cell r="D9" t="str">
            <v>jonathon@coastnde.com</v>
          </cell>
          <cell r="E9" t="str">
            <v>B-310</v>
          </cell>
          <cell r="F9">
            <v>11740</v>
          </cell>
          <cell r="G9">
            <v>45685</v>
          </cell>
          <cell r="H9" t="str">
            <v>20B</v>
          </cell>
          <cell r="I9" t="str">
            <v>20A099</v>
          </cell>
          <cell r="J9" t="str">
            <v>Labino</v>
          </cell>
          <cell r="K9" t="str">
            <v>UVG5</v>
          </cell>
          <cell r="L9">
            <v>55903</v>
          </cell>
          <cell r="M9">
            <v>45778</v>
          </cell>
          <cell r="N9" t="str">
            <v>Labino</v>
          </cell>
          <cell r="O9" t="str">
            <v>Apollo 1.0</v>
          </cell>
          <cell r="P9" t="str">
            <v>C5DCF895ABC7</v>
          </cell>
          <cell r="Q9">
            <v>303</v>
          </cell>
          <cell r="R9">
            <v>45748</v>
          </cell>
          <cell r="S9" t="str">
            <v>Olympus Epoch 650</v>
          </cell>
          <cell r="T9">
            <v>231597403</v>
          </cell>
          <cell r="U9">
            <v>45684</v>
          </cell>
          <cell r="V9" t="str">
            <v>Olympus</v>
          </cell>
          <cell r="W9" t="str">
            <v>D799</v>
          </cell>
          <cell r="X9">
            <v>1295786</v>
          </cell>
          <cell r="Y9">
            <v>5</v>
          </cell>
          <cell r="Z9">
            <v>0.312</v>
          </cell>
          <cell r="AA9" t="str">
            <v>Ultragel II</v>
          </cell>
          <cell r="AB9" t="str">
            <v>22H028</v>
          </cell>
          <cell r="AC9" t="str">
            <v>J-12</v>
          </cell>
          <cell r="AD9" t="str">
            <v>Klein Tools</v>
          </cell>
          <cell r="AE9" t="str">
            <v>0118C-C1</v>
          </cell>
          <cell r="AF9">
            <v>45667</v>
          </cell>
          <cell r="AG9" t="str">
            <v>MCM</v>
          </cell>
          <cell r="AH9">
            <v>3395</v>
          </cell>
          <cell r="AI9">
            <v>45676</v>
          </cell>
          <cell r="AJ9" t="str">
            <v>Mitutoyo/543-783B</v>
          </cell>
          <cell r="AK9">
            <v>15127754</v>
          </cell>
          <cell r="AL9">
            <v>45668</v>
          </cell>
          <cell r="AM9" t="str">
            <v>Honda</v>
          </cell>
          <cell r="AN9" t="str">
            <v>EACT-2054212</v>
          </cell>
          <cell r="AO9" t="str">
            <v>Trimble</v>
          </cell>
          <cell r="AP9" t="str">
            <v>Geo7X</v>
          </cell>
          <cell r="AQ9">
            <v>5745481862</v>
          </cell>
          <cell r="AR9"/>
          <cell r="AS9"/>
          <cell r="AT9" t="str">
            <v>8A</v>
          </cell>
          <cell r="AU9" t="str">
            <v>17C044</v>
          </cell>
          <cell r="AV9"/>
          <cell r="AW9"/>
          <cell r="AX9"/>
        </row>
        <row r="10">
          <cell r="A10" t="str">
            <v>Jose Arizpe</v>
          </cell>
          <cell r="B10">
            <v>1215</v>
          </cell>
          <cell r="C10" t="str">
            <v>214-927-9150</v>
          </cell>
          <cell r="D10" t="str">
            <v>jose@coastnde.com</v>
          </cell>
          <cell r="E10" t="str">
            <v>B-310</v>
          </cell>
          <cell r="F10">
            <v>11079</v>
          </cell>
          <cell r="G10">
            <v>45714</v>
          </cell>
          <cell r="H10" t="str">
            <v>20B</v>
          </cell>
          <cell r="I10" t="str">
            <v>20A099</v>
          </cell>
          <cell r="J10" t="str">
            <v>Labino</v>
          </cell>
          <cell r="K10" t="str">
            <v>UVG5 2.0</v>
          </cell>
          <cell r="L10" t="str">
            <v>5UWF16187</v>
          </cell>
          <cell r="M10">
            <v>45714</v>
          </cell>
          <cell r="N10" t="str">
            <v>Spectroline</v>
          </cell>
          <cell r="O10" t="str">
            <v>XRP-3000</v>
          </cell>
          <cell r="P10">
            <v>2144035</v>
          </cell>
          <cell r="Q10">
            <v>2144039</v>
          </cell>
          <cell r="R10">
            <v>45674</v>
          </cell>
          <cell r="S10" t="str">
            <v>Olympus Epoch 650</v>
          </cell>
          <cell r="T10">
            <v>180622605</v>
          </cell>
          <cell r="U10">
            <v>45720</v>
          </cell>
          <cell r="V10" t="str">
            <v>Olympus</v>
          </cell>
          <cell r="W10" t="str">
            <v>BD-35</v>
          </cell>
          <cell r="X10" t="str">
            <v>B22299</v>
          </cell>
          <cell r="Y10">
            <v>5</v>
          </cell>
          <cell r="Z10">
            <v>0.375</v>
          </cell>
          <cell r="AA10" t="str">
            <v>Ultragel II</v>
          </cell>
          <cell r="AB10" t="str">
            <v>22H028</v>
          </cell>
          <cell r="AC10" t="str">
            <v>F-92</v>
          </cell>
          <cell r="AD10" t="str">
            <v>Fluke # 115</v>
          </cell>
          <cell r="AE10" t="str">
            <v>63211050MV</v>
          </cell>
          <cell r="AF10">
            <v>45696</v>
          </cell>
          <cell r="AG10" t="str">
            <v>MCM</v>
          </cell>
          <cell r="AH10">
            <v>4906</v>
          </cell>
          <cell r="AI10">
            <v>45434</v>
          </cell>
          <cell r="AJ10" t="str">
            <v>Mitutoyo/543-783B</v>
          </cell>
          <cell r="AK10">
            <v>18217529</v>
          </cell>
          <cell r="AL10">
            <v>45687</v>
          </cell>
          <cell r="AM10" t="str">
            <v>Honda</v>
          </cell>
          <cell r="AN10" t="str">
            <v>EACT-1618688</v>
          </cell>
          <cell r="AO10" t="str">
            <v>Trimble</v>
          </cell>
          <cell r="AP10" t="str">
            <v>Geo7X</v>
          </cell>
          <cell r="AQ10">
            <v>5737479917</v>
          </cell>
          <cell r="AR10"/>
          <cell r="AS10"/>
          <cell r="AT10" t="str">
            <v>8A</v>
          </cell>
          <cell r="AU10" t="str">
            <v>17C044</v>
          </cell>
          <cell r="AV10"/>
          <cell r="AW10"/>
          <cell r="AX10"/>
        </row>
        <row r="11">
          <cell r="A11" t="str">
            <v>Kaleb Smith</v>
          </cell>
          <cell r="B11">
            <v>1171</v>
          </cell>
          <cell r="C11" t="str">
            <v>714-743-9379</v>
          </cell>
          <cell r="D11" t="str">
            <v>kaleb@coastnde.com</v>
          </cell>
          <cell r="E11" t="str">
            <v>B-310</v>
          </cell>
          <cell r="F11">
            <v>13208</v>
          </cell>
          <cell r="G11">
            <v>45380</v>
          </cell>
          <cell r="H11" t="str">
            <v>20B</v>
          </cell>
          <cell r="I11" t="str">
            <v>20A099</v>
          </cell>
          <cell r="J11" t="str">
            <v>Labino</v>
          </cell>
          <cell r="K11" t="str">
            <v>UVG5</v>
          </cell>
          <cell r="L11">
            <v>52534</v>
          </cell>
          <cell r="M11">
            <v>45380</v>
          </cell>
          <cell r="N11" t="str">
            <v>Labino</v>
          </cell>
          <cell r="O11" t="str">
            <v>Apollo 1.0</v>
          </cell>
          <cell r="P11" t="str">
            <v>CFF486d9f7C4</v>
          </cell>
          <cell r="Q11">
            <v>491</v>
          </cell>
          <cell r="R11">
            <v>45302</v>
          </cell>
          <cell r="S11" t="str">
            <v>Olympus Epoch 650</v>
          </cell>
          <cell r="T11">
            <v>211259104</v>
          </cell>
          <cell r="U11">
            <v>45380</v>
          </cell>
          <cell r="V11" t="str">
            <v>Olympus</v>
          </cell>
          <cell r="W11" t="str">
            <v>D-790</v>
          </cell>
          <cell r="X11">
            <v>1059433</v>
          </cell>
          <cell r="Y11">
            <v>5</v>
          </cell>
          <cell r="Z11">
            <v>0.312</v>
          </cell>
          <cell r="AA11" t="str">
            <v>Ultragel II</v>
          </cell>
          <cell r="AB11" t="str">
            <v>22H028</v>
          </cell>
          <cell r="AC11" t="str">
            <v>F-202</v>
          </cell>
          <cell r="AD11" t="str">
            <v>Fluke # 117</v>
          </cell>
          <cell r="AE11" t="str">
            <v>35080923WS</v>
          </cell>
          <cell r="AF11">
            <v>45303</v>
          </cell>
          <cell r="AG11" t="str">
            <v>MCM</v>
          </cell>
          <cell r="AH11">
            <v>4235</v>
          </cell>
          <cell r="AI11">
            <v>45303</v>
          </cell>
          <cell r="AJ11" t="str">
            <v>Mitutoyo/543-783B</v>
          </cell>
          <cell r="AK11">
            <v>18217529</v>
          </cell>
          <cell r="AL11">
            <v>45303</v>
          </cell>
          <cell r="AM11" t="str">
            <v>Honda</v>
          </cell>
          <cell r="AN11" t="str">
            <v>EAAT-1071576</v>
          </cell>
          <cell r="AO11" t="str">
            <v>Trimble</v>
          </cell>
          <cell r="AP11" t="str">
            <v>Geo 7X</v>
          </cell>
          <cell r="AQ11">
            <v>5747482295</v>
          </cell>
          <cell r="AR11"/>
          <cell r="AS11"/>
          <cell r="AT11" t="str">
            <v>8A</v>
          </cell>
          <cell r="AU11" t="str">
            <v>17C044</v>
          </cell>
          <cell r="AV11" t="str">
            <v>Olympus X3</v>
          </cell>
          <cell r="AW11" t="str">
            <v>QC-0084284</v>
          </cell>
          <cell r="AX11">
            <v>45196</v>
          </cell>
        </row>
        <row r="12">
          <cell r="A12" t="str">
            <v>Kyle Schofield</v>
          </cell>
          <cell r="B12">
            <v>1191</v>
          </cell>
          <cell r="C12" t="str">
            <v>707-228-0557</v>
          </cell>
          <cell r="D12" t="str">
            <v>kyle@coastnde.com</v>
          </cell>
          <cell r="E12" t="str">
            <v>B-310</v>
          </cell>
          <cell r="F12">
            <v>13501</v>
          </cell>
          <cell r="G12">
            <v>45693</v>
          </cell>
          <cell r="H12" t="str">
            <v>20B</v>
          </cell>
          <cell r="I12" t="str">
            <v>20A099</v>
          </cell>
          <cell r="J12" t="str">
            <v>Labino</v>
          </cell>
          <cell r="K12" t="str">
            <v>UVG5</v>
          </cell>
          <cell r="L12">
            <v>54218</v>
          </cell>
          <cell r="M12">
            <v>45457</v>
          </cell>
          <cell r="N12" t="str">
            <v>Labino</v>
          </cell>
          <cell r="O12" t="str">
            <v>Apollo 1.0</v>
          </cell>
          <cell r="P12" t="str">
            <v>F0E073C907AD</v>
          </cell>
          <cell r="Q12">
            <v>451</v>
          </cell>
          <cell r="R12">
            <v>45667</v>
          </cell>
          <cell r="S12" t="str">
            <v>Olympus Epoch 650</v>
          </cell>
          <cell r="T12">
            <v>160204906</v>
          </cell>
          <cell r="U12">
            <v>45404</v>
          </cell>
          <cell r="V12" t="str">
            <v>Britek</v>
          </cell>
          <cell r="W12" t="str">
            <v>BD-35</v>
          </cell>
          <cell r="X12" t="str">
            <v>B22295</v>
          </cell>
          <cell r="Y12">
            <v>5</v>
          </cell>
          <cell r="Z12">
            <v>0.375</v>
          </cell>
          <cell r="AA12" t="str">
            <v>Ultragel II</v>
          </cell>
          <cell r="AB12" t="str">
            <v>22H028</v>
          </cell>
          <cell r="AC12" t="str">
            <v>F-180</v>
          </cell>
          <cell r="AD12" t="str">
            <v>Fluke # 115</v>
          </cell>
          <cell r="AE12">
            <v>11331588</v>
          </cell>
          <cell r="AF12">
            <v>45667</v>
          </cell>
          <cell r="AG12" t="str">
            <v>MCM</v>
          </cell>
          <cell r="AH12">
            <v>3451</v>
          </cell>
          <cell r="AI12">
            <v>45667</v>
          </cell>
          <cell r="AJ12" t="str">
            <v>Mitutoyo/543-783B</v>
          </cell>
          <cell r="AK12">
            <v>15127758</v>
          </cell>
          <cell r="AL12">
            <v>45667</v>
          </cell>
          <cell r="AM12" t="str">
            <v>Honda</v>
          </cell>
          <cell r="AN12" t="str">
            <v>EACT-1860164</v>
          </cell>
          <cell r="AO12" t="str">
            <v>Trimble</v>
          </cell>
          <cell r="AP12" t="str">
            <v>Geo XH</v>
          </cell>
          <cell r="AQ12">
            <v>5609467259</v>
          </cell>
          <cell r="AR12"/>
          <cell r="AS12"/>
          <cell r="AT12" t="str">
            <v>8A</v>
          </cell>
          <cell r="AU12" t="str">
            <v>17C044</v>
          </cell>
          <cell r="AV12"/>
          <cell r="AW12"/>
          <cell r="AX12"/>
        </row>
        <row r="13">
          <cell r="A13" t="str">
            <v>Leonardo Tejada</v>
          </cell>
          <cell r="B13">
            <v>1225</v>
          </cell>
          <cell r="C13" t="str">
            <v>956-203-7303</v>
          </cell>
          <cell r="D13" t="str">
            <v>leonardo@coastnde.com</v>
          </cell>
          <cell r="E13" t="str">
            <v>B-310</v>
          </cell>
          <cell r="F13">
            <v>13207</v>
          </cell>
          <cell r="G13">
            <v>45717</v>
          </cell>
          <cell r="H13" t="str">
            <v>20B</v>
          </cell>
          <cell r="I13" t="str">
            <v>20A099</v>
          </cell>
          <cell r="J13" t="str">
            <v>Labino</v>
          </cell>
          <cell r="K13" t="str">
            <v>UVG5</v>
          </cell>
          <cell r="L13" t="str">
            <v>5UWF16226</v>
          </cell>
          <cell r="M13">
            <v>45697</v>
          </cell>
          <cell r="N13" t="str">
            <v>Spectroline</v>
          </cell>
          <cell r="O13" t="str">
            <v>XRP-3000</v>
          </cell>
          <cell r="P13">
            <v>2141539</v>
          </cell>
          <cell r="Q13">
            <v>2141542</v>
          </cell>
          <cell r="R13">
            <v>45676</v>
          </cell>
          <cell r="S13" t="str">
            <v>Olympus 45MG</v>
          </cell>
          <cell r="T13">
            <v>201578004</v>
          </cell>
          <cell r="U13">
            <v>45697</v>
          </cell>
          <cell r="V13" t="str">
            <v>Olympus</v>
          </cell>
          <cell r="W13" t="str">
            <v>D799</v>
          </cell>
          <cell r="X13">
            <v>1295778</v>
          </cell>
          <cell r="Y13">
            <v>5</v>
          </cell>
          <cell r="Z13">
            <v>0.312</v>
          </cell>
          <cell r="AA13" t="str">
            <v>Ultragel II</v>
          </cell>
          <cell r="AB13" t="str">
            <v>22H028</v>
          </cell>
          <cell r="AC13" t="str">
            <v>K-335</v>
          </cell>
          <cell r="AD13" t="str">
            <v>Fluke # 117</v>
          </cell>
          <cell r="AE13" t="str">
            <v>35080923WS</v>
          </cell>
          <cell r="AF13">
            <v>45686</v>
          </cell>
          <cell r="AG13" t="str">
            <v>MCM</v>
          </cell>
          <cell r="AH13">
            <v>3885</v>
          </cell>
          <cell r="AI13">
            <v>45668</v>
          </cell>
          <cell r="AJ13" t="str">
            <v>Starett/2900-3-1</v>
          </cell>
          <cell r="AK13" t="str">
            <v>ATD16500053</v>
          </cell>
          <cell r="AL13">
            <v>45668</v>
          </cell>
          <cell r="AM13" t="str">
            <v>Honda</v>
          </cell>
          <cell r="AN13" t="str">
            <v>EAAT-3005607</v>
          </cell>
          <cell r="AO13" t="str">
            <v>Trimble</v>
          </cell>
          <cell r="AP13" t="str">
            <v>Geo 7X</v>
          </cell>
          <cell r="AQ13">
            <v>5747482296</v>
          </cell>
          <cell r="AR13"/>
          <cell r="AS13"/>
          <cell r="AT13" t="str">
            <v>8A</v>
          </cell>
          <cell r="AU13" t="str">
            <v>17C044</v>
          </cell>
          <cell r="AV13"/>
          <cell r="AW13"/>
          <cell r="AX13"/>
        </row>
        <row r="14">
          <cell r="A14" t="str">
            <v>Orrin Smith</v>
          </cell>
          <cell r="B14">
            <v>1189</v>
          </cell>
          <cell r="C14" t="str">
            <v>512-354-6462</v>
          </cell>
          <cell r="D14" t="str">
            <v>orrin@coastnde.com</v>
          </cell>
          <cell r="E14" t="str">
            <v>B-310</v>
          </cell>
          <cell r="F14">
            <v>12671</v>
          </cell>
          <cell r="G14">
            <v>45637</v>
          </cell>
          <cell r="H14" t="str">
            <v>20B</v>
          </cell>
          <cell r="I14" t="str">
            <v>20A099</v>
          </cell>
          <cell r="J14" t="str">
            <v>Labino</v>
          </cell>
          <cell r="K14" t="str">
            <v>UVG5</v>
          </cell>
          <cell r="L14">
            <v>61175</v>
          </cell>
          <cell r="M14">
            <v>45633</v>
          </cell>
          <cell r="N14" t="str">
            <v>Labino</v>
          </cell>
          <cell r="O14" t="str">
            <v>Apollo 2.0</v>
          </cell>
          <cell r="P14" t="str">
            <v>CD8E8D1EE53D</v>
          </cell>
          <cell r="Q14">
            <v>401</v>
          </cell>
          <cell r="R14">
            <v>45667</v>
          </cell>
          <cell r="S14" t="str">
            <v>Olympus Epoch 650</v>
          </cell>
          <cell r="T14">
            <v>201074105</v>
          </cell>
          <cell r="U14">
            <v>45684</v>
          </cell>
          <cell r="V14" t="str">
            <v>Britek</v>
          </cell>
          <cell r="W14" t="str">
            <v>BD-35</v>
          </cell>
          <cell r="X14" t="str">
            <v>C-273</v>
          </cell>
          <cell r="Y14">
            <v>5</v>
          </cell>
          <cell r="Z14">
            <v>0.375</v>
          </cell>
          <cell r="AA14" t="str">
            <v>Ultragel II</v>
          </cell>
          <cell r="AB14" t="str">
            <v>22H028</v>
          </cell>
          <cell r="AC14" t="str">
            <v>K-069</v>
          </cell>
          <cell r="AD14" t="str">
            <v>Fluke # 114</v>
          </cell>
          <cell r="AE14" t="str">
            <v>51778724mv</v>
          </cell>
          <cell r="AF14">
            <v>45668</v>
          </cell>
          <cell r="AG14" t="str">
            <v>MCM</v>
          </cell>
          <cell r="AH14">
            <v>3393</v>
          </cell>
          <cell r="AI14">
            <v>45667</v>
          </cell>
          <cell r="AJ14" t="str">
            <v>Mitutoyo/543-783B</v>
          </cell>
          <cell r="AK14">
            <v>18278706</v>
          </cell>
          <cell r="AL14">
            <v>45667</v>
          </cell>
          <cell r="AM14" t="str">
            <v>Honda</v>
          </cell>
          <cell r="AN14" t="str">
            <v>EACT-1926651</v>
          </cell>
          <cell r="AO14" t="str">
            <v>Trimble</v>
          </cell>
          <cell r="AP14" t="str">
            <v>Geo 7X</v>
          </cell>
          <cell r="AQ14">
            <v>5745481872</v>
          </cell>
          <cell r="AR14"/>
          <cell r="AS14"/>
          <cell r="AT14" t="str">
            <v>8A</v>
          </cell>
          <cell r="AU14" t="str">
            <v>17C044</v>
          </cell>
          <cell r="AV14"/>
          <cell r="AW14"/>
          <cell r="AX14"/>
        </row>
        <row r="15">
          <cell r="A15" t="str">
            <v>Rudy Soto</v>
          </cell>
          <cell r="B15">
            <v>1246</v>
          </cell>
          <cell r="C15" t="str">
            <v>956-354-8008</v>
          </cell>
          <cell r="D15" t="str">
            <v>rudy@coastnde.com</v>
          </cell>
          <cell r="E15" t="str">
            <v>B-310</v>
          </cell>
          <cell r="F15">
            <v>12332</v>
          </cell>
          <cell r="G15">
            <v>45785</v>
          </cell>
          <cell r="H15" t="str">
            <v>20B</v>
          </cell>
          <cell r="I15" t="str">
            <v>20A099</v>
          </cell>
          <cell r="J15" t="str">
            <v>Labino</v>
          </cell>
          <cell r="K15" t="str">
            <v>UVG5</v>
          </cell>
          <cell r="L15">
            <v>57665</v>
          </cell>
          <cell r="M15">
            <v>45785</v>
          </cell>
          <cell r="N15" t="str">
            <v>Labino</v>
          </cell>
          <cell r="O15" t="str">
            <v>Apollo 1.0</v>
          </cell>
          <cell r="P15" t="str">
            <v>CFF486d9f7C4</v>
          </cell>
          <cell r="Q15" t="str">
            <v>491</v>
          </cell>
          <cell r="R15">
            <v>45686</v>
          </cell>
          <cell r="S15" t="str">
            <v>Olympus 45MG</v>
          </cell>
          <cell r="T15">
            <v>181178605</v>
          </cell>
          <cell r="U15">
            <v>45785</v>
          </cell>
          <cell r="V15" t="str">
            <v>Olympus</v>
          </cell>
          <cell r="W15" t="str">
            <v>D799</v>
          </cell>
          <cell r="X15">
            <v>1407715</v>
          </cell>
          <cell r="Y15">
            <v>5</v>
          </cell>
          <cell r="Z15">
            <v>0.312</v>
          </cell>
          <cell r="AA15" t="str">
            <v>Ultragel II</v>
          </cell>
          <cell r="AB15" t="str">
            <v>22H028</v>
          </cell>
          <cell r="AC15" t="str">
            <v>K-118</v>
          </cell>
          <cell r="AD15" t="str">
            <v>Fluke # 115</v>
          </cell>
          <cell r="AE15" t="str">
            <v>63211052MV</v>
          </cell>
          <cell r="AF15">
            <v>45696</v>
          </cell>
          <cell r="AG15" t="str">
            <v>MCM</v>
          </cell>
          <cell r="AH15">
            <v>3445</v>
          </cell>
          <cell r="AI15">
            <v>45697</v>
          </cell>
          <cell r="AJ15" t="str">
            <v>Mitutoyo/543-7838</v>
          </cell>
          <cell r="AK15">
            <v>17168287</v>
          </cell>
          <cell r="AL15">
            <v>45697</v>
          </cell>
          <cell r="AM15" t="str">
            <v>Honda</v>
          </cell>
          <cell r="AN15"/>
          <cell r="AO15" t="str">
            <v>Trimble</v>
          </cell>
          <cell r="AP15" t="str">
            <v>Geo 7X</v>
          </cell>
          <cell r="AQ15">
            <v>5423440937</v>
          </cell>
          <cell r="AR15"/>
          <cell r="AS15"/>
          <cell r="AT15" t="str">
            <v>8A</v>
          </cell>
          <cell r="AU15" t="str">
            <v>17C044</v>
          </cell>
          <cell r="AV15"/>
          <cell r="AW15"/>
          <cell r="AX15"/>
        </row>
        <row r="16">
          <cell r="A16" t="str">
            <v>Victor Valdez</v>
          </cell>
          <cell r="B16">
            <v>1174</v>
          </cell>
          <cell r="C16" t="str">
            <v>925-667-7586</v>
          </cell>
          <cell r="D16" t="str">
            <v>victor@coastnde.com</v>
          </cell>
          <cell r="E16" t="str">
            <v>B-310</v>
          </cell>
          <cell r="F16">
            <v>12699</v>
          </cell>
          <cell r="G16">
            <v>45720</v>
          </cell>
          <cell r="H16" t="str">
            <v>20B</v>
          </cell>
          <cell r="I16" t="str">
            <v>20A099</v>
          </cell>
          <cell r="J16" t="str">
            <v>Labino</v>
          </cell>
          <cell r="K16" t="str">
            <v>UVG5</v>
          </cell>
          <cell r="L16">
            <v>52534</v>
          </cell>
          <cell r="M16">
            <v>45613</v>
          </cell>
          <cell r="N16" t="str">
            <v>Spectroline</v>
          </cell>
          <cell r="O16" t="str">
            <v>XRP-1000</v>
          </cell>
          <cell r="P16">
            <v>1999990</v>
          </cell>
          <cell r="Q16">
            <v>1999986</v>
          </cell>
          <cell r="R16">
            <v>45667</v>
          </cell>
          <cell r="S16" t="str">
            <v>Olympus Epoch 650</v>
          </cell>
          <cell r="T16">
            <v>201098607</v>
          </cell>
          <cell r="U16">
            <v>45720</v>
          </cell>
          <cell r="V16" t="str">
            <v>Britek</v>
          </cell>
          <cell r="W16" t="str">
            <v>BD-25</v>
          </cell>
          <cell r="X16" t="str">
            <v>B21771</v>
          </cell>
          <cell r="Y16">
            <v>5</v>
          </cell>
          <cell r="Z16">
            <v>0.25</v>
          </cell>
          <cell r="AA16" t="str">
            <v>Ultragel II</v>
          </cell>
          <cell r="AB16" t="str">
            <v>22H028</v>
          </cell>
          <cell r="AC16">
            <v>209717</v>
          </cell>
          <cell r="AD16" t="str">
            <v>Fluke # 114</v>
          </cell>
          <cell r="AE16" t="str">
            <v>53663029MV</v>
          </cell>
          <cell r="AF16">
            <v>45667</v>
          </cell>
          <cell r="AG16" t="str">
            <v>MCM</v>
          </cell>
          <cell r="AH16">
            <v>3396</v>
          </cell>
          <cell r="AI16">
            <v>45667</v>
          </cell>
          <cell r="AJ16" t="str">
            <v>Mitutoyo/543-783B</v>
          </cell>
          <cell r="AK16">
            <v>18273016</v>
          </cell>
          <cell r="AL16">
            <v>45667</v>
          </cell>
          <cell r="AM16" t="str">
            <v>Honda</v>
          </cell>
          <cell r="AN16" t="str">
            <v>EACT-1576968</v>
          </cell>
          <cell r="AO16" t="str">
            <v>Trimble</v>
          </cell>
          <cell r="AP16" t="str">
            <v>Geo7X</v>
          </cell>
          <cell r="AQ16">
            <v>5647474538</v>
          </cell>
          <cell r="AR16"/>
          <cell r="AS16"/>
          <cell r="AT16" t="str">
            <v>8A</v>
          </cell>
          <cell r="AU16" t="str">
            <v>17C044</v>
          </cell>
          <cell r="AV16"/>
          <cell r="AW16"/>
          <cell r="AX16"/>
        </row>
        <row r="17">
          <cell r="A17"/>
          <cell r="B17"/>
          <cell r="C17"/>
          <cell r="D17"/>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row>
        <row r="18">
          <cell r="A18"/>
          <cell r="B18"/>
          <cell r="C18"/>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row>
        <row r="19">
          <cell r="A19"/>
          <cell r="B19"/>
          <cell r="C19"/>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row>
        <row r="20">
          <cell r="A20"/>
          <cell r="B20"/>
          <cell r="C20"/>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row>
        <row r="21">
          <cell r="A21"/>
          <cell r="B21"/>
          <cell r="C21"/>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row>
        <row r="22">
          <cell r="A22"/>
          <cell r="B22"/>
          <cell r="C22"/>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row>
        <row r="36">
          <cell r="C36" t="str">
            <v>HAA</v>
          </cell>
          <cell r="AD36" t="str">
            <v>Extruded Polyethylene</v>
          </cell>
        </row>
        <row r="37">
          <cell r="C37" t="str">
            <v>Tape</v>
          </cell>
          <cell r="AD37" t="str">
            <v>Coal Tar</v>
          </cell>
        </row>
        <row r="38">
          <cell r="C38" t="str">
            <v>FBE</v>
          </cell>
          <cell r="AD38" t="str">
            <v>Epoxy</v>
          </cell>
        </row>
        <row r="39">
          <cell r="C39" t="str">
            <v>Somastic</v>
          </cell>
          <cell r="AD39" t="str">
            <v>PipeSaver</v>
          </cell>
        </row>
        <row r="40">
          <cell r="C40" t="str">
            <v>Wax Tape</v>
          </cell>
          <cell r="AD40" t="str">
            <v>Rockguard</v>
          </cell>
        </row>
        <row r="41">
          <cell r="C41" t="str">
            <v>Paint</v>
          </cell>
          <cell r="AD41" t="str">
            <v>Shrink Sleeves</v>
          </cell>
        </row>
        <row r="42">
          <cell r="C42" t="str">
            <v>Bare</v>
          </cell>
          <cell r="AD42" t="str">
            <v>Tuff-N-Nuff</v>
          </cell>
        </row>
        <row r="43">
          <cell r="C43" t="str">
            <v>Epoxy</v>
          </cell>
          <cell r="AD43" t="str">
            <v>Other</v>
          </cell>
        </row>
        <row r="44">
          <cell r="C44" t="str">
            <v>Poly Tape</v>
          </cell>
          <cell r="AD44" t="str">
            <v>2-Part Epoxy</v>
          </cell>
        </row>
        <row r="45">
          <cell r="C45" t="str">
            <v>Extruded Polyethylene</v>
          </cell>
        </row>
        <row r="46">
          <cell r="C46" t="str">
            <v>Protal</v>
          </cell>
        </row>
        <row r="47">
          <cell r="C47" t="str">
            <v>Double Wrap</v>
          </cell>
        </row>
      </sheetData>
      <sheetData sheetId="6"/>
      <sheetData sheetId="7"/>
      <sheetData sheetId="8">
        <row r="5">
          <cell r="B5" t="str">
            <v>2024-06-21</v>
          </cell>
          <cell r="C5" t="str">
            <v>0.16</v>
          </cell>
          <cell r="D5" t="str">
            <v>Jonathon Bird</v>
          </cell>
          <cell r="E5" t="str">
            <v>Arturo Ahumada</v>
          </cell>
          <cell r="F5" t="str">
            <v>Daniel Verschoor</v>
          </cell>
          <cell r="G5">
            <v>84023341</v>
          </cell>
          <cell r="H5" t="str">
            <v>ID-737G-1</v>
          </cell>
          <cell r="I5" t="str">
            <v>SP5 @ 0.16</v>
          </cell>
          <cell r="J5" t="str">
            <v>ken@coastnde.com; dustin@coastnde.com</v>
          </cell>
          <cell r="K5" t="str">
            <v>jonathon@coastnde.com</v>
          </cell>
          <cell r="L5" t="str">
            <v>D1VC@pge.com; VMC6@pge.com</v>
          </cell>
          <cell r="M5" t="str">
            <v>a4ao@pge.com</v>
          </cell>
          <cell r="N5" t="str">
            <v/>
          </cell>
          <cell r="O5" t="str">
            <v/>
          </cell>
          <cell r="P5">
            <v>10</v>
          </cell>
          <cell r="Q5" t="str">
            <v>0.6</v>
          </cell>
          <cell r="R5" t="str">
            <v>Other</v>
          </cell>
          <cell r="S5" t="str">
            <v>ILI Investigation</v>
          </cell>
          <cell r="T5" t="str">
            <v>H-Form</v>
          </cell>
          <cell r="U5">
            <v>338</v>
          </cell>
          <cell r="V5">
            <v>24</v>
          </cell>
          <cell r="W5">
            <v>0.313</v>
          </cell>
          <cell r="X5" t="str">
            <v>N</v>
          </cell>
          <cell r="Y5">
            <v>10</v>
          </cell>
          <cell r="Z5" t="str">
            <v/>
          </cell>
          <cell r="AA5">
            <v>42000</v>
          </cell>
          <cell r="AD5" t="str">
            <v>ID-737G-1 GPS Data.kml</v>
          </cell>
          <cell r="AF5">
            <v>38.009549489999998</v>
          </cell>
          <cell r="AG5">
            <v>-121.75294841</v>
          </cell>
          <cell r="AI5">
            <v>38.009519514000011</v>
          </cell>
          <cell r="AJ5">
            <v>-121.75281511000003</v>
          </cell>
          <cell r="AM5">
            <v>38.009535754000005</v>
          </cell>
          <cell r="AN5">
            <v>-121.75295311000002</v>
          </cell>
          <cell r="AO5">
            <v>38.009538190000008</v>
          </cell>
          <cell r="AP5">
            <v>-121.75297381000001</v>
          </cell>
          <cell r="AQ5" t="str">
            <v/>
          </cell>
          <cell r="AR5" t="str">
            <v/>
          </cell>
          <cell r="AS5">
            <v>914.96</v>
          </cell>
          <cell r="AT5">
            <v>1954</v>
          </cell>
          <cell r="AU5" t="str">
            <v>SP5</v>
          </cell>
          <cell r="AV5">
            <v>480</v>
          </cell>
          <cell r="AW5" t="str">
            <v/>
          </cell>
          <cell r="AX5" t="str">
            <v>Table 3</v>
          </cell>
          <cell r="AY5">
            <v>40.25</v>
          </cell>
          <cell r="AZ5" t="str">
            <v/>
          </cell>
          <cell r="BA5" t="str">
            <v/>
          </cell>
          <cell r="BB5" t="str">
            <v>No Relevant Indications allowed.</v>
          </cell>
          <cell r="BC5" t="str">
            <v/>
          </cell>
          <cell r="BD5" t="str">
            <v/>
          </cell>
          <cell r="BE5" t="str">
            <v>WFMT revealed no relevant indications.</v>
          </cell>
          <cell r="BF5">
            <v>11740</v>
          </cell>
          <cell r="BG5" t="str">
            <v>2024-06-25</v>
          </cell>
          <cell r="BH5" t="str">
            <v>Wet-Fluorescent</v>
          </cell>
          <cell r="BI5" t="str">
            <v>20A099</v>
          </cell>
          <cell r="BL5" t="str">
            <v>Y</v>
          </cell>
          <cell r="BM5" t="str">
            <v>Y</v>
          </cell>
          <cell r="BN5" t="str">
            <v>As Blasted NACE 2</v>
          </cell>
          <cell r="BO5" t="str">
            <v>MT LEV II</v>
          </cell>
          <cell r="BP5" t="str">
            <v>Jonathon Bird</v>
          </cell>
          <cell r="BQ5" t="str">
            <v>AC-Continuous</v>
          </cell>
          <cell r="BR5" t="str">
            <v>Yoke</v>
          </cell>
          <cell r="BS5" t="str">
            <v>Y</v>
          </cell>
          <cell r="BV5" t="str">
            <v>N</v>
          </cell>
          <cell r="BW5" t="str">
            <v>Yes</v>
          </cell>
          <cell r="BX5" t="str">
            <v>N</v>
          </cell>
          <cell r="BY5" t="str">
            <v>11-ArcB 1-POR ,4-ArcB ,</v>
          </cell>
          <cell r="CA5">
            <v>80</v>
          </cell>
          <cell r="CB5" t="str">
            <v>SMLS</v>
          </cell>
          <cell r="CC5" t="str">
            <v>SMLS</v>
          </cell>
          <cell r="CD5" t="str">
            <v>SMLS</v>
          </cell>
          <cell r="CE5" t="str">
            <v>WFMT revealed no relevant indications.</v>
          </cell>
          <cell r="CF5" t="str">
            <v>Y</v>
          </cell>
          <cell r="CG5" t="str">
            <v>Poor - Coating Significantly Disbonded or Missing</v>
          </cell>
          <cell r="CH5" t="str">
            <v>Coating Assessment revealed DBT-001, HOL-001, and CAL-001.</v>
          </cell>
          <cell r="CI5" t="str">
            <v>On top of GW 490</v>
          </cell>
          <cell r="CJ5" t="str">
            <v>Y</v>
          </cell>
          <cell r="CK5" t="str">
            <v>No product able to be captured</v>
          </cell>
          <cell r="CL5" t="str">
            <v>N</v>
          </cell>
          <cell r="CM5" t="str">
            <v>N</v>
          </cell>
          <cell r="CO5" t="str">
            <v>N</v>
          </cell>
          <cell r="CP5" t="str">
            <v/>
          </cell>
          <cell r="CQ5" t="str">
            <v>N</v>
          </cell>
          <cell r="CR5" t="str">
            <v/>
          </cell>
          <cell r="CS5" t="str">
            <v>Y</v>
          </cell>
          <cell r="CT5">
            <v>6</v>
          </cell>
          <cell r="CU5">
            <v>6</v>
          </cell>
          <cell r="CV5" t="str">
            <v>No corrosion greater than 20%, no sample required.</v>
          </cell>
          <cell r="CW5" t="str">
            <v>Centerline</v>
          </cell>
          <cell r="CX5" t="str">
            <v>Upstream Girth Weld</v>
          </cell>
          <cell r="CY5">
            <v>3.2</v>
          </cell>
          <cell r="CZ5" t="str">
            <v>Daniel Verschoor</v>
          </cell>
          <cell r="DA5" t="str">
            <v/>
          </cell>
          <cell r="DB5" t="str">
            <v/>
          </cell>
          <cell r="DC5" t="str">
            <v/>
          </cell>
          <cell r="DD5" t="str">
            <v/>
          </cell>
          <cell r="DE5" t="str">
            <v>Pipe was recoated using Wax Tape along with Trenton Wax Systems for transitions. MC Outer Wrap was added over transition coating.</v>
          </cell>
          <cell r="DF5" t="str">
            <v/>
          </cell>
          <cell r="DG5" t="str">
            <v/>
          </cell>
          <cell r="DH5" t="str">
            <v/>
          </cell>
          <cell r="DI5" t="str">
            <v>NA</v>
          </cell>
          <cell r="DJ5" t="str">
            <v/>
          </cell>
          <cell r="DK5" t="str">
            <v>N</v>
          </cell>
          <cell r="DM5" t="str">
            <v>Wax Tape</v>
          </cell>
          <cell r="DN5" t="str">
            <v/>
          </cell>
          <cell r="DO5" t="str">
            <v/>
          </cell>
          <cell r="DP5" t="str">
            <v>Kleen Blast</v>
          </cell>
          <cell r="DQ5" t="str">
            <v>N/A</v>
          </cell>
          <cell r="DR5" t="str">
            <v>All arc burns were removed by grinding. POR-001 was repaired with Atlas Composite Sleeve. No other repairs were required.</v>
          </cell>
          <cell r="DS5" t="str">
            <v>Corrosion</v>
          </cell>
          <cell r="DT5" t="str">
            <v>Y</v>
          </cell>
          <cell r="DU5">
            <v>16</v>
          </cell>
          <cell r="DV5" t="str">
            <v>Composite Sleeve</v>
          </cell>
          <cell r="DW5" t="str">
            <v/>
          </cell>
          <cell r="DX5" t="str">
            <v/>
          </cell>
          <cell r="DY5" t="str">
            <v/>
          </cell>
          <cell r="DZ5" t="str">
            <v/>
          </cell>
          <cell r="EA5" t="str">
            <v>4-Pin inaccessible due to railroad and bridge.</v>
          </cell>
          <cell r="EB5">
            <v>10000</v>
          </cell>
          <cell r="EC5">
            <v>8.4</v>
          </cell>
          <cell r="ED5">
            <v>84000</v>
          </cell>
          <cell r="EE5" t="str">
            <v>Site was backfilled with Native Soil within the pipe zone and Native Soil for final backfill.</v>
          </cell>
          <cell r="EF5" t="str">
            <v>Native Soil</v>
          </cell>
          <cell r="EG5" t="str">
            <v/>
          </cell>
          <cell r="EH5" t="str">
            <v>Y</v>
          </cell>
          <cell r="EI5" t="str">
            <v>2024-07-24</v>
          </cell>
          <cell r="EJ5" t="str">
            <v/>
          </cell>
          <cell r="EK5" t="str">
            <v>N</v>
          </cell>
          <cell r="EL5">
            <v>-1120</v>
          </cell>
          <cell r="EM5" t="str">
            <v>Final P/S reads were obtained from Redline Drawings provided by onsite inspector.</v>
          </cell>
          <cell r="EN5" t="str">
            <v>Test station details are referenced from Redline Drawing provided by onsite inspector.</v>
          </cell>
          <cell r="EP5" t="str">
            <v>Fink</v>
          </cell>
          <cell r="EQ5" t="str">
            <v/>
          </cell>
          <cell r="FB5" t="str">
            <v>native</v>
          </cell>
          <cell r="FC5" t="str">
            <v>Native sandy soil observed.</v>
          </cell>
          <cell r="FL5">
            <v>2</v>
          </cell>
          <cell r="FM5">
            <v>0.3</v>
          </cell>
          <cell r="FN5" t="str">
            <v>HAA</v>
          </cell>
          <cell r="FO5" t="str">
            <v>1954 HAA Coating found.</v>
          </cell>
          <cell r="FP5">
            <v>5.8</v>
          </cell>
          <cell r="FQ5" t="str">
            <v>No Evidence Found</v>
          </cell>
          <cell r="FR5" t="str">
            <v>No Evidence Found</v>
          </cell>
          <cell r="FT5" t="str">
            <v>Native soil was observed to be sand.</v>
          </cell>
          <cell r="GC5" t="str">
            <v>dry</v>
          </cell>
          <cell r="GD5" t="str">
            <v>sand</v>
          </cell>
          <cell r="GL5" t="str">
            <v>NA</v>
          </cell>
          <cell r="GM5" t="str">
            <v/>
          </cell>
          <cell r="GN5" t="str">
            <v/>
          </cell>
          <cell r="GO5" t="str">
            <v>N</v>
          </cell>
          <cell r="GP5" t="str">
            <v>CP appears to be within acceptable range at time of inspection.</v>
          </cell>
          <cell r="GQ5">
            <v>-1163</v>
          </cell>
          <cell r="GR5">
            <v>-1163</v>
          </cell>
        </row>
      </sheetData>
      <sheetData sheetId="9"/>
      <sheetData sheetId="10">
        <row r="4">
          <cell r="D4" t="str">
            <v>Pacific Gas and Electric Company</v>
          </cell>
          <cell r="L4" t="str">
            <v>ID-737G</v>
          </cell>
          <cell r="P4" t="str">
            <v>Upstream Girth Weld</v>
          </cell>
          <cell r="BU4" t="str">
            <v>Composite Sleeve</v>
          </cell>
        </row>
        <row r="5">
          <cell r="L5" t="str">
            <v>1</v>
          </cell>
          <cell r="M5" t="str">
            <v>N</v>
          </cell>
          <cell r="W5">
            <v>45464</v>
          </cell>
          <cell r="X5" t="str">
            <v>2024-06-21</v>
          </cell>
          <cell r="BN5" t="str">
            <v>Coating Assessment revealed DBT-001, HOL-001, and CAL-001.</v>
          </cell>
          <cell r="BU5" t="str">
            <v>Corrosion</v>
          </cell>
        </row>
        <row r="6">
          <cell r="L6" t="str">
            <v>ILI Investigation</v>
          </cell>
          <cell r="T6">
            <v>874.71</v>
          </cell>
          <cell r="W6">
            <v>45464</v>
          </cell>
          <cell r="BU6" t="str">
            <v>None</v>
          </cell>
        </row>
        <row r="7">
          <cell r="D7" t="str">
            <v>Arturo Ahumada</v>
          </cell>
          <cell r="E7" t="str">
            <v>a4ao@pge.com</v>
          </cell>
          <cell r="L7" t="str">
            <v>Other</v>
          </cell>
          <cell r="M7" t="str">
            <v>N</v>
          </cell>
          <cell r="P7">
            <v>35.25</v>
          </cell>
          <cell r="T7">
            <v>914.96</v>
          </cell>
          <cell r="W7">
            <v>45468</v>
          </cell>
          <cell r="X7" t="str">
            <v>2024-06-25</v>
          </cell>
          <cell r="BU7" t="str">
            <v>Kleen Blast</v>
          </cell>
          <cell r="BV7" t="str">
            <v>None</v>
          </cell>
        </row>
        <row r="8">
          <cell r="D8" t="str">
            <v>Daniel Verschoor</v>
          </cell>
          <cell r="E8" t="str">
            <v>D1VC@pge.com</v>
          </cell>
          <cell r="F8" t="str">
            <v>D1VC</v>
          </cell>
          <cell r="L8">
            <v>84023341</v>
          </cell>
          <cell r="P8">
            <v>45.25</v>
          </cell>
          <cell r="W8">
            <v>45468</v>
          </cell>
          <cell r="Y8" t="str">
            <v>Y</v>
          </cell>
          <cell r="BU8" t="str">
            <v>Wax Tape</v>
          </cell>
        </row>
        <row r="9">
          <cell r="D9" t="str">
            <v>Val Chernev</v>
          </cell>
          <cell r="E9" t="str">
            <v>VMC6@pge.com</v>
          </cell>
          <cell r="L9" t="str">
            <v>013-T005311</v>
          </cell>
          <cell r="M9" t="str">
            <v>N</v>
          </cell>
          <cell r="P9">
            <v>75.72</v>
          </cell>
          <cell r="W9">
            <v>45468</v>
          </cell>
          <cell r="Y9" t="str">
            <v>Wet Fluorescent</v>
          </cell>
          <cell r="BN9" t="str">
            <v>Visual Assessment revealed 2 sections within the assessment area separated by a girth weld, consisting of 15 Arc Burns (ArcB), 3 Corrosion Cells (EC), 1 area of Porosity (POR).</v>
          </cell>
          <cell r="BU9" t="str">
            <v>Trenton Wax Systems</v>
          </cell>
        </row>
        <row r="10">
          <cell r="E10" t="str">
            <v>bjry@pge.com</v>
          </cell>
          <cell r="L10">
            <v>183693</v>
          </cell>
          <cell r="P10">
            <v>24.102</v>
          </cell>
          <cell r="Q10"/>
          <cell r="W10">
            <v>45473</v>
          </cell>
          <cell r="Y10" t="str">
            <v>65-Draft Submitted</v>
          </cell>
          <cell r="AA10" t="str">
            <v>Antioch</v>
          </cell>
          <cell r="BU10" t="str">
            <v>Native Soil</v>
          </cell>
        </row>
        <row r="11">
          <cell r="D11" t="str">
            <v>ARB Inc.</v>
          </cell>
          <cell r="P11">
            <v>10</v>
          </cell>
          <cell r="AA11" t="str">
            <v>Contra Costa</v>
          </cell>
          <cell r="BU11" t="str">
            <v>Native Soil</v>
          </cell>
        </row>
        <row r="12">
          <cell r="P12"/>
          <cell r="W12">
            <v>45492</v>
          </cell>
          <cell r="AA12" t="str">
            <v>CA</v>
          </cell>
          <cell r="BN12" t="str">
            <v>WFMT revealed no relevant indications.</v>
          </cell>
          <cell r="BU12" t="str">
            <v>CTS</v>
          </cell>
        </row>
        <row r="13">
          <cell r="D13" t="str">
            <v>Sean Tanner</v>
          </cell>
          <cell r="E13" t="str">
            <v>stanner@prim.com</v>
          </cell>
          <cell r="L13" t="str">
            <v>SP5</v>
          </cell>
          <cell r="W13">
            <v>45495</v>
          </cell>
          <cell r="X13">
            <v>45468</v>
          </cell>
          <cell r="BU13">
            <v>-1120</v>
          </cell>
          <cell r="BV13" t="str">
            <v>None</v>
          </cell>
        </row>
        <row r="14">
          <cell r="D14" t="str">
            <v>Jared Hohenwarter</v>
          </cell>
          <cell r="E14" t="str">
            <v>jhohenwarter@prim.com</v>
          </cell>
          <cell r="L14" t="str">
            <v>0.16</v>
          </cell>
          <cell r="M14"/>
          <cell r="W14">
            <v>45497</v>
          </cell>
          <cell r="BU14" t="str">
            <v>Fink</v>
          </cell>
        </row>
        <row r="15">
          <cell r="D15" t="str">
            <v>William Ray</v>
          </cell>
          <cell r="E15" t="str">
            <v>WXR9@pge.com</v>
          </cell>
          <cell r="L15"/>
          <cell r="M15"/>
          <cell r="P15">
            <v>338</v>
          </cell>
          <cell r="T15"/>
          <cell r="W15">
            <v>45497</v>
          </cell>
          <cell r="BN15" t="str">
            <v>UTT revealed 1 Lamination.</v>
          </cell>
          <cell r="BU15">
            <v>45497</v>
          </cell>
        </row>
        <row r="16">
          <cell r="E16" t="str">
            <v>D8CA@pge.com</v>
          </cell>
          <cell r="L16">
            <v>24</v>
          </cell>
          <cell r="P16">
            <v>338</v>
          </cell>
          <cell r="W16">
            <v>45506</v>
          </cell>
          <cell r="BU16"/>
        </row>
        <row r="17">
          <cell r="D17" t="str">
            <v>Jonathon Bird</v>
          </cell>
          <cell r="E17" t="str">
            <v>jonathon@coastnde.com</v>
          </cell>
          <cell r="F17">
            <v>1223</v>
          </cell>
          <cell r="H17" t="str">
            <v>MT LEV II</v>
          </cell>
          <cell r="L17">
            <v>0.313</v>
          </cell>
          <cell r="P17">
            <v>2</v>
          </cell>
          <cell r="T17"/>
          <cell r="BU17" t="str">
            <v>NA</v>
          </cell>
        </row>
        <row r="18">
          <cell r="D18"/>
          <cell r="F18" t="str">
            <v/>
          </cell>
          <cell r="H18"/>
          <cell r="L18" t="str">
            <v>ERW</v>
          </cell>
          <cell r="P18" t="str">
            <v>0.6</v>
          </cell>
          <cell r="BN18" t="str">
            <v>Section 1 and 2 were UTT A-Scanned, no seam was detected. (2) 2" x 360 degree Acid Etches were performed, no seam was detected.</v>
          </cell>
        </row>
        <row r="19">
          <cell r="L19" t="str">
            <v>X42</v>
          </cell>
        </row>
        <row r="20">
          <cell r="L20">
            <v>42000</v>
          </cell>
          <cell r="P20">
            <v>38.009549489999998</v>
          </cell>
        </row>
        <row r="21">
          <cell r="L21">
            <v>1954</v>
          </cell>
          <cell r="P21">
            <v>-121.75294841</v>
          </cell>
          <cell r="BN21"/>
        </row>
        <row r="22">
          <cell r="L22" t="str">
            <v>HAA</v>
          </cell>
          <cell r="T22"/>
        </row>
        <row r="23">
          <cell r="L23" t="str">
            <v>HAA</v>
          </cell>
          <cell r="P23" t="str">
            <v>Other</v>
          </cell>
          <cell r="W23" t="str">
            <v>Information Purposes Only</v>
          </cell>
        </row>
        <row r="24">
          <cell r="L24"/>
          <cell r="P24" t="str">
            <v>Near Railroad, Under Bridge</v>
          </cell>
          <cell r="W24" t="str">
            <v>BP-4190P-512 Rev.0</v>
          </cell>
          <cell r="BN24"/>
        </row>
        <row r="25">
          <cell r="P25" t="str">
            <v>Landslide</v>
          </cell>
          <cell r="W25" t="str">
            <v>No Relevant Indications allowed.</v>
          </cell>
        </row>
        <row r="26">
          <cell r="L26"/>
          <cell r="P26" t="str">
            <v>Near foot of bridge, potential movement of ground due to incline</v>
          </cell>
          <cell r="W26" t="str">
            <v>BP-4190P-507 Rev.1</v>
          </cell>
        </row>
        <row r="27">
          <cell r="L27"/>
          <cell r="P27" t="str">
            <v>NA</v>
          </cell>
          <cell r="W27" t="str">
            <v>BP-4190P-506 Rev.0</v>
          </cell>
          <cell r="BN27" t="str">
            <v>Offset GPS was gathered to complete GPS data due to bridge interference.</v>
          </cell>
        </row>
        <row r="28">
          <cell r="L28" t="str">
            <v>SMLS</v>
          </cell>
          <cell r="W28" t="str">
            <v>BP-4190P-505 Rev.0</v>
          </cell>
        </row>
        <row r="29">
          <cell r="L29" t="str">
            <v>Pipe was found to be seamless.</v>
          </cell>
        </row>
        <row r="30">
          <cell r="BN30" t="str">
            <v>All arc burns were removed by grinding. POR-001 was repaired with Atlas Composite Sleeve. No other repairs were required.</v>
          </cell>
        </row>
        <row r="33">
          <cell r="BN33" t="str">
            <v>No Evidence Found</v>
          </cell>
        </row>
        <row r="36">
          <cell r="BN36" t="str">
            <v>No Evidence Found</v>
          </cell>
        </row>
      </sheetData>
      <sheetData sheetId="11">
        <row r="11">
          <cell r="D11" t="str">
            <v>SMLS</v>
          </cell>
          <cell r="E11" t="str">
            <v>SMLS</v>
          </cell>
          <cell r="F11" t="str">
            <v>SMLS</v>
          </cell>
          <cell r="G11"/>
          <cell r="H11"/>
          <cell r="I11"/>
          <cell r="J11"/>
          <cell r="K11"/>
          <cell r="L11"/>
          <cell r="M11"/>
          <cell r="N11"/>
          <cell r="O11"/>
          <cell r="P11"/>
          <cell r="Q11"/>
          <cell r="R11"/>
          <cell r="S11"/>
          <cell r="T11"/>
          <cell r="U11"/>
          <cell r="V11"/>
          <cell r="W11"/>
          <cell r="X11"/>
          <cell r="Y11"/>
          <cell r="Z11"/>
          <cell r="AA11"/>
          <cell r="AB11"/>
          <cell r="AC11"/>
        </row>
        <row r="12">
          <cell r="D12" t="str">
            <v>SMLS</v>
          </cell>
          <cell r="E12" t="str">
            <v>SMLS</v>
          </cell>
          <cell r="F12" t="str">
            <v>SMLS</v>
          </cell>
          <cell r="G12"/>
          <cell r="H12"/>
          <cell r="I12"/>
          <cell r="J12"/>
          <cell r="K12"/>
          <cell r="L12"/>
          <cell r="M12"/>
          <cell r="N12"/>
          <cell r="O12"/>
          <cell r="P12"/>
          <cell r="Q12"/>
          <cell r="R12"/>
          <cell r="S12"/>
          <cell r="T12"/>
          <cell r="U12"/>
          <cell r="V12"/>
          <cell r="W12"/>
          <cell r="X12"/>
          <cell r="Y12"/>
          <cell r="Z12"/>
          <cell r="AA12"/>
          <cell r="AB12"/>
          <cell r="AC12"/>
        </row>
        <row r="13">
          <cell r="D13">
            <v>75.72</v>
          </cell>
          <cell r="E13">
            <v>75.72</v>
          </cell>
          <cell r="F13">
            <v>75.72</v>
          </cell>
          <cell r="G13"/>
          <cell r="H13"/>
          <cell r="I13"/>
          <cell r="J13"/>
          <cell r="K13"/>
          <cell r="L13"/>
          <cell r="M13"/>
          <cell r="N13"/>
          <cell r="O13"/>
          <cell r="P13"/>
          <cell r="Q13"/>
          <cell r="R13"/>
          <cell r="S13"/>
          <cell r="T13"/>
          <cell r="U13"/>
          <cell r="V13"/>
          <cell r="W13"/>
          <cell r="X13"/>
          <cell r="Y13"/>
          <cell r="Z13"/>
          <cell r="AA13"/>
          <cell r="AB13"/>
          <cell r="AC13"/>
        </row>
        <row r="14">
          <cell r="D14">
            <v>0.313</v>
          </cell>
          <cell r="E14">
            <v>0.313</v>
          </cell>
          <cell r="F14">
            <v>0.313</v>
          </cell>
          <cell r="G14"/>
          <cell r="H14"/>
          <cell r="I14"/>
          <cell r="J14"/>
          <cell r="K14"/>
          <cell r="L14"/>
          <cell r="M14"/>
          <cell r="N14"/>
          <cell r="O14"/>
          <cell r="P14"/>
          <cell r="Q14"/>
          <cell r="R14"/>
          <cell r="S14"/>
          <cell r="T14"/>
          <cell r="U14"/>
          <cell r="V14"/>
          <cell r="W14"/>
          <cell r="X14"/>
          <cell r="Y14"/>
          <cell r="Z14"/>
          <cell r="AA14"/>
          <cell r="AB14"/>
        </row>
        <row r="15">
          <cell r="D15" t="str">
            <v>Joint 480</v>
          </cell>
        </row>
        <row r="31">
          <cell r="D31">
            <v>24</v>
          </cell>
          <cell r="E31">
            <v>24</v>
          </cell>
          <cell r="F31"/>
          <cell r="G31"/>
          <cell r="H31"/>
          <cell r="I31"/>
          <cell r="J31"/>
          <cell r="K31"/>
          <cell r="L31"/>
          <cell r="M31"/>
          <cell r="N31"/>
          <cell r="O31"/>
        </row>
        <row r="33">
          <cell r="D33" t="str">
            <v>NA</v>
          </cell>
          <cell r="E33" t="str">
            <v>NA</v>
          </cell>
          <cell r="F33" t="str">
            <v>NA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row>
        <row r="34">
          <cell r="D34">
            <v>35.25</v>
          </cell>
          <cell r="E34">
            <v>39.450000000000003</v>
          </cell>
          <cell r="F34">
            <v>45.25</v>
          </cell>
          <cell r="G34" t="str">
            <v/>
          </cell>
          <cell r="H34" t="str">
            <v/>
          </cell>
          <cell r="I34" t="str">
            <v/>
          </cell>
          <cell r="J34" t="str">
            <v/>
          </cell>
          <cell r="K34" t="str">
            <v/>
          </cell>
          <cell r="L34" t="str">
            <v/>
          </cell>
          <cell r="M34" t="str">
            <v/>
          </cell>
          <cell r="N34" t="str">
            <v/>
          </cell>
          <cell r="O34" t="str">
            <v/>
          </cell>
          <cell r="P34" t="str">
            <v/>
          </cell>
          <cell r="Q34" t="str">
            <v/>
          </cell>
          <cell r="R34" t="str">
            <v/>
          </cell>
          <cell r="S34" t="str">
            <v/>
          </cell>
          <cell r="T34" t="str">
            <v/>
          </cell>
          <cell r="U34" t="str">
            <v/>
          </cell>
          <cell r="V34" t="str">
            <v/>
          </cell>
          <cell r="W34" t="str">
            <v/>
          </cell>
          <cell r="X34" t="str">
            <v/>
          </cell>
          <cell r="Y34" t="str">
            <v/>
          </cell>
          <cell r="Z34" t="str">
            <v/>
          </cell>
          <cell r="AA34" t="str">
            <v/>
          </cell>
          <cell r="AB34" t="str">
            <v/>
          </cell>
          <cell r="AC34" t="str">
            <v/>
          </cell>
        </row>
        <row r="35">
          <cell r="D35">
            <v>39.450000000000003</v>
          </cell>
          <cell r="E35">
            <v>45.25</v>
          </cell>
          <cell r="F35"/>
          <cell r="G35"/>
          <cell r="H35"/>
          <cell r="I35"/>
          <cell r="J35"/>
          <cell r="K35"/>
          <cell r="L35"/>
          <cell r="M35"/>
          <cell r="N35"/>
          <cell r="O35"/>
          <cell r="P35"/>
          <cell r="Q35"/>
          <cell r="R35"/>
          <cell r="S35"/>
          <cell r="T35"/>
          <cell r="U35"/>
          <cell r="V35"/>
          <cell r="W35"/>
          <cell r="X35"/>
          <cell r="Y35"/>
          <cell r="Z35"/>
          <cell r="AA35"/>
          <cell r="AB35"/>
        </row>
        <row r="38">
          <cell r="AD38">
            <v>15</v>
          </cell>
        </row>
        <row r="39">
          <cell r="AD39">
            <v>0</v>
          </cell>
        </row>
        <row r="40">
          <cell r="D40">
            <v>0</v>
          </cell>
          <cell r="E40">
            <v>3</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3</v>
          </cell>
        </row>
        <row r="42">
          <cell r="AD42">
            <v>0</v>
          </cell>
        </row>
        <row r="43">
          <cell r="AD43">
            <v>0</v>
          </cell>
        </row>
        <row r="44">
          <cell r="AD44">
            <v>0</v>
          </cell>
        </row>
        <row r="45">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row>
        <row r="46">
          <cell r="AD46">
            <v>0</v>
          </cell>
        </row>
        <row r="47">
          <cell r="AD47">
            <v>1</v>
          </cell>
        </row>
        <row r="48">
          <cell r="AD48">
            <v>0</v>
          </cell>
        </row>
        <row r="49">
          <cell r="AD49">
            <v>0</v>
          </cell>
        </row>
        <row r="50">
          <cell r="AD50">
            <v>0</v>
          </cell>
        </row>
        <row r="51">
          <cell r="AD51">
            <v>0</v>
          </cell>
        </row>
        <row r="52">
          <cell r="AD52">
            <v>0</v>
          </cell>
        </row>
        <row r="53">
          <cell r="AD53">
            <v>0</v>
          </cell>
          <cell r="AJ53" t="str">
            <v>Number of WFMT Indications (LIN)</v>
          </cell>
        </row>
        <row r="54">
          <cell r="AD54">
            <v>0</v>
          </cell>
        </row>
        <row r="57">
          <cell r="AD57">
            <v>1</v>
          </cell>
        </row>
        <row r="59">
          <cell r="D59" t="str">
            <v xml:space="preserve">11-ArcB 1-POR </v>
          </cell>
          <cell r="E59" t="str">
            <v xml:space="preserve">4-ArcB </v>
          </cell>
          <cell r="F59" t="str">
            <v>None</v>
          </cell>
          <cell r="G59" t="str">
            <v>None</v>
          </cell>
          <cell r="H59" t="str">
            <v>None</v>
          </cell>
          <cell r="I59" t="str">
            <v>None</v>
          </cell>
          <cell r="J59" t="str">
            <v>None</v>
          </cell>
          <cell r="K59" t="str">
            <v>None</v>
          </cell>
          <cell r="L59" t="str">
            <v>None</v>
          </cell>
          <cell r="M59" t="str">
            <v>None</v>
          </cell>
          <cell r="N59" t="str">
            <v>None</v>
          </cell>
          <cell r="O59" t="str">
            <v>None</v>
          </cell>
          <cell r="P59" t="str">
            <v>None</v>
          </cell>
          <cell r="Q59" t="str">
            <v>None</v>
          </cell>
          <cell r="R59" t="str">
            <v>None</v>
          </cell>
          <cell r="S59" t="str">
            <v>None</v>
          </cell>
          <cell r="T59" t="str">
            <v>None</v>
          </cell>
          <cell r="U59" t="str">
            <v>None</v>
          </cell>
          <cell r="V59" t="str">
            <v>None</v>
          </cell>
          <cell r="W59" t="str">
            <v>None</v>
          </cell>
          <cell r="X59" t="str">
            <v>None</v>
          </cell>
          <cell r="Y59" t="str">
            <v>None</v>
          </cell>
          <cell r="Z59" t="str">
            <v>None</v>
          </cell>
          <cell r="AA59" t="str">
            <v>None</v>
          </cell>
          <cell r="AB59" t="str">
            <v>None</v>
          </cell>
        </row>
        <row r="62">
          <cell r="D62" t="str">
            <v>Y</v>
          </cell>
        </row>
      </sheetData>
      <sheetData sheetId="12">
        <row r="31">
          <cell r="A31" t="str">
            <v>ID-737G-1 Line SP5</v>
          </cell>
        </row>
      </sheetData>
      <sheetData sheetId="13"/>
      <sheetData sheetId="14"/>
      <sheetData sheetId="15">
        <row r="66">
          <cell r="A66" t="str">
            <v>Pipe was recoated using Wax Tape along with Trenton Wax Systems for transitions. MC Outer Wrap was added over transition coating.</v>
          </cell>
        </row>
        <row r="68">
          <cell r="A68" t="str">
            <v>Site was backfilled with Native Soil within the pipe zone and Native Soil for final backfill.</v>
          </cell>
        </row>
      </sheetData>
      <sheetData sheetId="16"/>
      <sheetData sheetId="17"/>
      <sheetData sheetId="18">
        <row r="5">
          <cell r="Z5" t="str">
            <v>ID-737G-1</v>
          </cell>
        </row>
        <row r="6">
          <cell r="Z6" t="str">
            <v>SP5</v>
          </cell>
          <cell r="AP6" t="str">
            <v>Table 3</v>
          </cell>
        </row>
        <row r="7">
          <cell r="Z7" t="str">
            <v>NA</v>
          </cell>
          <cell r="AP7">
            <v>480</v>
          </cell>
        </row>
        <row r="8">
          <cell r="AP8">
            <v>40.25</v>
          </cell>
        </row>
        <row r="19">
          <cell r="W19" t="str">
            <v>NA</v>
          </cell>
          <cell r="AG19" t="str">
            <v>NA</v>
          </cell>
          <cell r="AR19" t="str">
            <v/>
          </cell>
        </row>
        <row r="23">
          <cell r="J23">
            <v>38.009549489999998</v>
          </cell>
        </row>
        <row r="24">
          <cell r="J24">
            <v>-121.75294841</v>
          </cell>
          <cell r="AN24">
            <v>10</v>
          </cell>
        </row>
        <row r="26">
          <cell r="AN26">
            <v>20</v>
          </cell>
        </row>
        <row r="47">
          <cell r="V47" t="str">
            <v>N</v>
          </cell>
        </row>
        <row r="48">
          <cell r="BZ48" t="str">
            <v>Native soil was observed to be sand.</v>
          </cell>
        </row>
        <row r="49">
          <cell r="BZ49" t="str">
            <v>sand</v>
          </cell>
        </row>
        <row r="50">
          <cell r="BZ50" t="str">
            <v>native</v>
          </cell>
        </row>
        <row r="52">
          <cell r="BZ52" t="str">
            <v>dry</v>
          </cell>
        </row>
        <row r="53">
          <cell r="AS53">
            <v>5.8</v>
          </cell>
        </row>
        <row r="54">
          <cell r="J54" t="str">
            <v>Native sandy soil observed.</v>
          </cell>
        </row>
        <row r="57">
          <cell r="AH57" t="str">
            <v>1954 HAA Coating found.</v>
          </cell>
        </row>
        <row r="59">
          <cell r="AT59">
            <v>2</v>
          </cell>
        </row>
        <row r="60">
          <cell r="R60">
            <v>0.3</v>
          </cell>
        </row>
        <row r="61">
          <cell r="AE61"/>
        </row>
        <row r="62">
          <cell r="P62"/>
        </row>
        <row r="63">
          <cell r="AI63" t="str">
            <v>NA</v>
          </cell>
          <cell r="BZ63" t="str">
            <v/>
          </cell>
        </row>
        <row r="65">
          <cell r="AU65">
            <v>-1163</v>
          </cell>
        </row>
        <row r="67">
          <cell r="AU67">
            <v>-1163</v>
          </cell>
        </row>
        <row r="69">
          <cell r="J69" t="str">
            <v>CP appears to be within acceptable range at time of inspection.</v>
          </cell>
        </row>
        <row r="70">
          <cell r="M70">
            <v>358</v>
          </cell>
          <cell r="W70">
            <v>357</v>
          </cell>
          <cell r="AH70">
            <v>858</v>
          </cell>
          <cell r="AR70">
            <v>45464</v>
          </cell>
        </row>
        <row r="72">
          <cell r="V72"/>
          <cell r="AB72"/>
          <cell r="AM72">
            <v>8.4</v>
          </cell>
          <cell r="AU72">
            <v>10000</v>
          </cell>
        </row>
        <row r="73">
          <cell r="O73" t="str">
            <v>NA</v>
          </cell>
          <cell r="AI73">
            <v>84000</v>
          </cell>
        </row>
        <row r="74">
          <cell r="J74" t="str">
            <v>4-Pin inaccessible due to railroad and bridge.</v>
          </cell>
        </row>
        <row r="76">
          <cell r="T76" t="str">
            <v>Centerline</v>
          </cell>
          <cell r="AF76" t="str">
            <v>No corrosion greater than 20%, no sample required.</v>
          </cell>
        </row>
        <row r="77">
          <cell r="O77" t="str">
            <v>N</v>
          </cell>
          <cell r="AE77" t="str">
            <v>N</v>
          </cell>
        </row>
        <row r="78">
          <cell r="AQ78" t="str">
            <v>NA</v>
          </cell>
        </row>
        <row r="81">
          <cell r="O81" t="str">
            <v>Poor - Coating Significantly Disbonded or Missing</v>
          </cell>
        </row>
        <row r="84">
          <cell r="AP84" t="str">
            <v>100</v>
          </cell>
        </row>
        <row r="86">
          <cell r="J86" t="str">
            <v>Coating Assessment revealed DBT-001, HOL-001, and CAL-001.</v>
          </cell>
        </row>
      </sheetData>
      <sheetData sheetId="19"/>
      <sheetData sheetId="20">
        <row r="28">
          <cell r="N28">
            <v>80</v>
          </cell>
        </row>
        <row r="43">
          <cell r="L43" t="str">
            <v>11-ArcB, 1-POR</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ow r="19">
          <cell r="H19">
            <v>24</v>
          </cell>
        </row>
      </sheetData>
      <sheetData sheetId="55">
        <row r="19">
          <cell r="H19"/>
        </row>
      </sheetData>
      <sheetData sheetId="56">
        <row r="55">
          <cell r="AX55">
            <v>10680.4</v>
          </cell>
        </row>
      </sheetData>
      <sheetData sheetId="57"/>
      <sheetData sheetId="58"/>
      <sheetData sheetId="59">
        <row r="15">
          <cell r="M15" t="str">
            <v>Kleen Blast</v>
          </cell>
          <cell r="AL15">
            <v>3.2</v>
          </cell>
        </row>
        <row r="17">
          <cell r="O17" t="str">
            <v>X</v>
          </cell>
        </row>
        <row r="28">
          <cell r="L28" t="str">
            <v>N/A</v>
          </cell>
          <cell r="AF28" t="str">
            <v>N/A</v>
          </cell>
        </row>
        <row r="29">
          <cell r="L29" t="str">
            <v>N/A</v>
          </cell>
          <cell r="AF29" t="str">
            <v>N/A</v>
          </cell>
        </row>
        <row r="30">
          <cell r="L30" t="str">
            <v>N/A</v>
          </cell>
        </row>
        <row r="32">
          <cell r="R32" t="str">
            <v>N/A</v>
          </cell>
        </row>
        <row r="35">
          <cell r="BA35" t="str">
            <v/>
          </cell>
          <cell r="BB35" t="str">
            <v/>
          </cell>
          <cell r="BC35" t="str">
            <v/>
          </cell>
          <cell r="BD35" t="str">
            <v/>
          </cell>
        </row>
        <row r="37">
          <cell r="L37" t="str">
            <v>N</v>
          </cell>
        </row>
        <row r="40">
          <cell r="AF40" t="str">
            <v>N/A</v>
          </cell>
        </row>
        <row r="41">
          <cell r="AF41" t="str">
            <v>N</v>
          </cell>
        </row>
        <row r="42">
          <cell r="R42" t="str">
            <v>X</v>
          </cell>
        </row>
        <row r="46">
          <cell r="N46" t="str">
            <v>X</v>
          </cell>
          <cell r="R46" t="str">
            <v/>
          </cell>
          <cell r="W46" t="str">
            <v/>
          </cell>
          <cell r="AC46"/>
          <cell r="AG46" t="str">
            <v/>
          </cell>
        </row>
        <row r="49">
          <cell r="N49" t="str">
            <v>N</v>
          </cell>
        </row>
        <row r="57">
          <cell r="J57" t="str">
            <v>Test station details are referenced from Redline Drawing provided by onsite inspector.</v>
          </cell>
        </row>
        <row r="58">
          <cell r="F58" t="str">
            <v>Final P/S reads were obtained from Redline Drawings provided by onsite inspector.</v>
          </cell>
        </row>
        <row r="63">
          <cell r="M63" t="str">
            <v>Y</v>
          </cell>
        </row>
        <row r="68">
          <cell r="AH68">
            <v>16</v>
          </cell>
        </row>
      </sheetData>
      <sheetData sheetId="60"/>
      <sheetData sheetId="61"/>
      <sheetData sheetId="62"/>
      <sheetData sheetId="63"/>
      <sheetData sheetId="64"/>
      <sheetData sheetId="65"/>
      <sheetData sheetId="66"/>
      <sheetData sheetId="67"/>
      <sheetData sheetId="68"/>
      <sheetData sheetId="69">
        <row r="40">
          <cell r="AO40">
            <v>38.009519514000011</v>
          </cell>
          <cell r="BD40">
            <v>-121.75281511000003</v>
          </cell>
        </row>
      </sheetData>
      <sheetData sheetId="70"/>
      <sheetData sheetId="71"/>
      <sheetData sheetId="72"/>
      <sheetData sheetId="73">
        <row r="3">
          <cell r="C3" t="str">
            <v>ID-737G-1 GPS Data</v>
          </cell>
        </row>
        <row r="6">
          <cell r="G6">
            <v>38.009538190000008</v>
          </cell>
        </row>
        <row r="7">
          <cell r="G7">
            <v>-121.75297381000001</v>
          </cell>
        </row>
        <row r="10">
          <cell r="G10" t="str">
            <v/>
          </cell>
        </row>
        <row r="11">
          <cell r="G11" t="str">
            <v/>
          </cell>
        </row>
        <row r="14">
          <cell r="G14">
            <v>38.009535754000005</v>
          </cell>
        </row>
        <row r="15">
          <cell r="G15">
            <v>-121.75295311000002</v>
          </cell>
        </row>
      </sheetData>
      <sheetData sheetId="74">
        <row r="3">
          <cell r="AQ3" t="str">
            <v>Parker B-310</v>
          </cell>
        </row>
        <row r="5">
          <cell r="J5">
            <v>11740</v>
          </cell>
        </row>
        <row r="8">
          <cell r="AQ8" t="str">
            <v>As Blasted NACE 2</v>
          </cell>
        </row>
        <row r="10">
          <cell r="AK10" t="str">
            <v>20A099</v>
          </cell>
          <cell r="AQ10" t="str">
            <v>Magnaflux 20B</v>
          </cell>
        </row>
      </sheetData>
      <sheetData sheetId="75"/>
      <sheetData sheetId="76"/>
      <sheetData sheetId="77"/>
      <sheetData sheetId="78"/>
      <sheetData sheetId="79"/>
      <sheetData sheetId="80"/>
      <sheetData sheetId="81"/>
      <sheetData sheetId="82"/>
      <sheetData sheetId="83" refreshError="1"/>
    </sheetDataSet>
  </externalBook>
</externalLink>
</file>

<file path=xl/persons/person.xml><?xml version="1.0" encoding="utf-8"?>
<personList xmlns="http://schemas.microsoft.com/office/spreadsheetml/2018/threadedcomments" xmlns:x="http://schemas.openxmlformats.org/spreadsheetml/2006/main">
  <person displayName="Dustin Coker" id="{44F8B050-68EA-437E-B335-CE62310D469C}" userId="5bf1da988dd35d3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E8" dT="2024-01-31T19:45:15.87" personId="{44F8B050-68EA-437E-B335-CE62310D469C}" id="{87432A86-629A-4CF6-AA38-104A851D8CFE}">
    <text>If corrosion, differentiate between Pitting and Uniform Corrosion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146B-D524-484A-8CFB-2F0495A36823}">
  <sheetPr codeName="Sheet59">
    <pageSetUpPr fitToPage="1"/>
  </sheetPr>
  <dimension ref="A1:GH268"/>
  <sheetViews>
    <sheetView showGridLines="0" tabSelected="1" view="pageBreakPreview" zoomScale="85" zoomScaleNormal="85" zoomScaleSheetLayoutView="85" zoomScalePageLayoutView="110" workbookViewId="0">
      <selection activeCell="BL9" sqref="BL9"/>
    </sheetView>
  </sheetViews>
  <sheetFormatPr defaultColWidth="9.28515625" defaultRowHeight="15" x14ac:dyDescent="0.25"/>
  <cols>
    <col min="1" max="1" width="1.7109375" style="1" customWidth="1"/>
    <col min="2" max="23" width="1.5703125" style="1" customWidth="1"/>
    <col min="24" max="27" width="2.140625" style="1" customWidth="1"/>
    <col min="28" max="28" width="7.85546875" style="1" customWidth="1"/>
    <col min="29" max="29" width="7" style="1" customWidth="1"/>
    <col min="30" max="31" width="7" style="1" hidden="1" customWidth="1"/>
    <col min="32" max="32" width="6" style="1" hidden="1" customWidth="1"/>
    <col min="33" max="33" width="7" style="1" customWidth="1"/>
    <col min="34" max="37" width="2.42578125" style="1" customWidth="1"/>
    <col min="38" max="41" width="2.28515625" style="1" customWidth="1"/>
    <col min="42" max="42" width="1.5703125" style="1" hidden="1" customWidth="1"/>
    <col min="43" max="52" width="1.5703125" style="1" customWidth="1"/>
    <col min="53" max="55" width="4.7109375" style="1" customWidth="1"/>
    <col min="56" max="56" width="14.28515625" style="1" customWidth="1"/>
    <col min="57" max="58" width="3.5703125" style="1" customWidth="1"/>
    <col min="59" max="63" width="1.5703125" style="1" customWidth="1"/>
    <col min="64" max="64" width="10.42578125" style="1" customWidth="1"/>
    <col min="65" max="66" width="1.5703125" style="1" customWidth="1"/>
    <col min="67" max="67" width="2.5703125" style="1" customWidth="1"/>
    <col min="68" max="70" width="1.5703125" style="1" customWidth="1"/>
    <col min="71" max="74" width="1.5703125" style="1" hidden="1" customWidth="1"/>
    <col min="75" max="75" width="3.5703125" style="1" hidden="1" customWidth="1"/>
    <col min="76" max="112" width="1.5703125" style="1" customWidth="1"/>
    <col min="113" max="118" width="2.42578125" style="1" customWidth="1"/>
    <col min="119" max="126" width="2.28515625" style="1" customWidth="1"/>
    <col min="127" max="129" width="2.42578125" style="1" customWidth="1"/>
    <col min="130" max="133" width="1.28515625" style="1" customWidth="1"/>
    <col min="134" max="134" width="2.42578125" style="1" customWidth="1"/>
    <col min="135" max="140" width="2.7109375" style="1" customWidth="1"/>
    <col min="141" max="146" width="3" style="1" customWidth="1"/>
    <col min="147" max="149" width="3.42578125" style="1" customWidth="1"/>
    <col min="150" max="150" width="21.7109375" style="1" customWidth="1"/>
    <col min="151" max="151" width="9.85546875" style="1" hidden="1" customWidth="1"/>
    <col min="152" max="152" width="51.140625" style="1" hidden="1" customWidth="1"/>
    <col min="153" max="154" width="1.42578125" style="2" hidden="1" customWidth="1"/>
    <col min="155" max="174" width="2.5703125" style="2" hidden="1" customWidth="1"/>
    <col min="175" max="180" width="2.5703125" style="2" customWidth="1"/>
    <col min="181" max="190" width="1.42578125" style="2" customWidth="1"/>
    <col min="191" max="776" width="1.42578125" style="1" customWidth="1"/>
    <col min="777" max="16384" width="9.28515625" style="1"/>
  </cols>
  <sheetData>
    <row r="1" spans="1:190" ht="24" x14ac:dyDescent="0.25">
      <c r="A1" s="36"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8"/>
      <c r="FC1" s="3"/>
      <c r="FD1" s="4"/>
      <c r="FE1" s="4"/>
      <c r="FF1" s="4"/>
      <c r="FG1" s="4"/>
      <c r="FH1" s="4"/>
      <c r="FI1" s="4"/>
      <c r="FJ1" s="4"/>
      <c r="FK1" s="4"/>
      <c r="FL1" s="4"/>
      <c r="FM1" s="4"/>
      <c r="FN1" s="5"/>
    </row>
    <row r="2" spans="1:190" ht="20.100000000000001" customHeight="1" x14ac:dyDescent="0.25">
      <c r="A2" s="39" t="s">
        <v>1</v>
      </c>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1"/>
      <c r="DP2" s="42" t="s">
        <v>2</v>
      </c>
      <c r="DQ2" s="42"/>
      <c r="DR2" s="42"/>
      <c r="DS2" s="42"/>
      <c r="DT2" s="43" t="str">
        <f>technician</f>
        <v>Jonathon Bird</v>
      </c>
      <c r="DU2" s="43"/>
      <c r="DV2" s="43"/>
      <c r="DW2" s="43"/>
      <c r="DX2" s="43"/>
      <c r="DY2" s="43"/>
      <c r="DZ2" s="43"/>
      <c r="EA2" s="43"/>
      <c r="EB2" s="43"/>
      <c r="EC2" s="43"/>
      <c r="ED2" s="43"/>
      <c r="EE2" s="43"/>
      <c r="EF2" s="43"/>
      <c r="EG2" s="42" t="s">
        <v>3</v>
      </c>
      <c r="EH2" s="42"/>
      <c r="EI2" s="42"/>
      <c r="EJ2" s="42"/>
      <c r="EK2" s="42"/>
      <c r="EL2" s="42"/>
      <c r="EM2" s="42"/>
      <c r="EN2" s="42"/>
      <c r="EO2" s="42"/>
      <c r="EP2" s="42"/>
      <c r="EQ2" s="42"/>
      <c r="ER2" s="42"/>
      <c r="ES2" s="42"/>
      <c r="ET2" s="42"/>
      <c r="EW2" s="44"/>
      <c r="EX2" s="44"/>
      <c r="EY2" s="44"/>
      <c r="EZ2" s="44"/>
      <c r="FA2" s="44"/>
      <c r="FB2" s="44"/>
      <c r="FC2" s="66"/>
      <c r="FD2" s="67"/>
      <c r="FE2" s="67"/>
      <c r="FF2" s="67"/>
      <c r="FG2" s="67"/>
      <c r="FH2" s="67"/>
      <c r="FI2" s="67"/>
      <c r="FJ2" s="67"/>
      <c r="FK2" s="67"/>
      <c r="FL2" s="67"/>
      <c r="FM2" s="67"/>
      <c r="FN2" s="68"/>
    </row>
    <row r="3" spans="1:190" ht="20.100000000000001" customHeight="1" x14ac:dyDescent="0.25">
      <c r="A3" s="69" t="str">
        <f>[1]COV!A31</f>
        <v>ID-737G-1 Line SP5</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1"/>
      <c r="DP3" s="42"/>
      <c r="DQ3" s="42"/>
      <c r="DR3" s="42"/>
      <c r="DS3" s="42"/>
      <c r="DT3" s="72" t="s">
        <v>4</v>
      </c>
      <c r="DU3" s="72"/>
      <c r="DV3" s="72"/>
      <c r="DW3" s="72"/>
      <c r="DX3" s="72"/>
      <c r="DY3" s="72"/>
      <c r="DZ3" s="72"/>
      <c r="EA3" s="72"/>
      <c r="EB3" s="72"/>
      <c r="EC3" s="72"/>
      <c r="ED3" s="72"/>
      <c r="EE3" s="72"/>
      <c r="EF3" s="72"/>
      <c r="EG3" s="73" t="str">
        <f>TEXT(MAG_Examination_Date,"mmmm dd, yyyy")</f>
        <v>June 25, 2024</v>
      </c>
      <c r="EH3" s="73"/>
      <c r="EI3" s="73"/>
      <c r="EJ3" s="73"/>
      <c r="EK3" s="73"/>
      <c r="EL3" s="73"/>
      <c r="EM3" s="73"/>
      <c r="EN3" s="73"/>
      <c r="EO3" s="73"/>
      <c r="EP3" s="73"/>
      <c r="EQ3" s="73"/>
      <c r="ER3" s="73"/>
      <c r="ES3" s="73"/>
      <c r="ET3" s="73"/>
      <c r="FB3" s="6" t="s">
        <v>5</v>
      </c>
    </row>
    <row r="4" spans="1:190" ht="20.100000000000001" customHeight="1" x14ac:dyDescent="0.25">
      <c r="A4" s="74" t="s">
        <v>6</v>
      </c>
      <c r="B4" s="74"/>
      <c r="C4" s="74"/>
      <c r="D4" s="74"/>
      <c r="E4" s="74"/>
      <c r="F4" s="74"/>
      <c r="G4" s="74"/>
      <c r="H4" s="74"/>
      <c r="I4" s="75">
        <f>Order_Number</f>
        <v>84023341</v>
      </c>
      <c r="J4" s="75"/>
      <c r="K4" s="75"/>
      <c r="L4" s="75"/>
      <c r="M4" s="75"/>
      <c r="N4" s="75"/>
      <c r="O4" s="75"/>
      <c r="P4" s="75"/>
      <c r="Q4" s="75"/>
      <c r="R4" s="75"/>
      <c r="S4" s="75"/>
      <c r="T4" s="75"/>
      <c r="U4" s="75"/>
      <c r="V4" s="75"/>
      <c r="W4" s="75"/>
      <c r="X4" s="75"/>
      <c r="Y4" s="75"/>
      <c r="Z4" s="75"/>
      <c r="AA4" s="75"/>
      <c r="AB4" s="76" t="s">
        <v>7</v>
      </c>
      <c r="AC4" s="76"/>
      <c r="AD4" s="76"/>
      <c r="AE4" s="76"/>
      <c r="AF4" s="76"/>
      <c r="AG4" s="76"/>
      <c r="AH4" s="76"/>
      <c r="AI4" s="76"/>
      <c r="AJ4" s="76"/>
      <c r="AK4" s="76"/>
      <c r="AL4" s="76"/>
      <c r="AM4" s="76"/>
      <c r="AN4" s="76"/>
      <c r="AO4" s="77" t="str">
        <f>Zero_Reference_Point</f>
        <v>Upstream Girth Weld</v>
      </c>
      <c r="AP4" s="77"/>
      <c r="AQ4" s="74"/>
      <c r="AR4" s="74"/>
      <c r="AS4" s="74"/>
      <c r="AT4" s="74"/>
      <c r="AU4" s="74"/>
      <c r="AV4" s="74"/>
      <c r="AW4" s="74"/>
      <c r="AX4" s="74"/>
      <c r="AY4" s="74"/>
      <c r="AZ4" s="74"/>
      <c r="BA4" s="74"/>
      <c r="BB4" s="74"/>
      <c r="BC4" s="74"/>
      <c r="BD4" s="74"/>
      <c r="BE4" s="74"/>
      <c r="BF4" s="74"/>
      <c r="BG4" s="74"/>
      <c r="BH4" s="74"/>
      <c r="BI4" s="74"/>
      <c r="BJ4" s="74"/>
      <c r="BK4" s="74"/>
      <c r="BL4" s="45"/>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7"/>
      <c r="DT4" s="78" t="s">
        <v>8</v>
      </c>
      <c r="DU4" s="78"/>
      <c r="DV4" s="78"/>
      <c r="DW4" s="78"/>
      <c r="DX4" s="78"/>
      <c r="DY4" s="78"/>
      <c r="DZ4" s="78"/>
      <c r="EA4" s="78"/>
      <c r="EB4" s="78"/>
      <c r="EC4" s="78"/>
      <c r="ED4" s="78"/>
      <c r="EE4" s="78"/>
      <c r="EF4" s="78"/>
      <c r="EG4" s="45" t="str">
        <f>Coast_Job_Number</f>
        <v>013-T005311</v>
      </c>
      <c r="EH4" s="46"/>
      <c r="EI4" s="46"/>
      <c r="EJ4" s="46"/>
      <c r="EK4" s="46"/>
      <c r="EL4" s="46"/>
      <c r="EM4" s="46"/>
      <c r="EN4" s="46"/>
      <c r="EO4" s="46"/>
      <c r="EP4" s="46"/>
      <c r="EQ4" s="46"/>
      <c r="ER4" s="46"/>
      <c r="ES4" s="46"/>
      <c r="ET4" s="47"/>
      <c r="EW4" s="7"/>
      <c r="EX4" s="7"/>
      <c r="EY4" s="7"/>
      <c r="EZ4" s="7"/>
      <c r="FA4" s="7"/>
      <c r="FB4" s="7"/>
      <c r="FC4" s="7"/>
      <c r="FD4" s="7"/>
      <c r="FE4" s="7"/>
      <c r="FF4" s="7"/>
      <c r="FG4" s="7"/>
      <c r="FH4" s="7"/>
      <c r="FI4" s="7"/>
      <c r="FJ4" s="7"/>
      <c r="FK4" s="7"/>
      <c r="FL4" s="7"/>
      <c r="FM4" s="7"/>
      <c r="FN4" s="7"/>
      <c r="FO4" s="7"/>
      <c r="FP4" s="7"/>
      <c r="FQ4" s="7"/>
      <c r="FR4" s="7"/>
      <c r="FS4" s="7"/>
      <c r="FT4" s="7"/>
      <c r="FU4" s="7"/>
      <c r="FV4" s="7"/>
    </row>
    <row r="5" spans="1:190" ht="20.100000000000001" customHeight="1" x14ac:dyDescent="0.25">
      <c r="A5" s="45" t="s">
        <v>9</v>
      </c>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7"/>
      <c r="EW5" s="7"/>
      <c r="EX5" s="7"/>
      <c r="EY5" s="7"/>
      <c r="EZ5" s="7"/>
      <c r="FA5" s="7"/>
      <c r="FB5" s="7"/>
      <c r="FC5" s="7"/>
      <c r="FD5" s="7"/>
      <c r="FE5" s="7"/>
      <c r="FF5" s="7"/>
      <c r="FG5" s="7"/>
      <c r="FH5" s="7"/>
      <c r="FI5" s="7"/>
      <c r="FJ5" s="7"/>
      <c r="FK5" s="7"/>
      <c r="FL5" s="7"/>
      <c r="FM5" s="7"/>
      <c r="FN5" s="7"/>
      <c r="FO5" s="7"/>
      <c r="FP5" s="7"/>
      <c r="FQ5" s="7"/>
      <c r="FR5" s="7"/>
      <c r="FS5" s="7"/>
      <c r="FT5" s="7"/>
      <c r="FU5" s="7"/>
      <c r="FV5" s="7"/>
    </row>
    <row r="6" spans="1:190" ht="21" customHeight="1" x14ac:dyDescent="0.25">
      <c r="A6" s="48"/>
      <c r="B6" s="49"/>
      <c r="C6" s="52" t="s">
        <v>10</v>
      </c>
      <c r="D6" s="53"/>
      <c r="E6" s="53"/>
      <c r="F6" s="53"/>
      <c r="G6" s="53"/>
      <c r="H6" s="53"/>
      <c r="I6" s="53"/>
      <c r="J6" s="53"/>
      <c r="K6" s="54"/>
      <c r="L6" s="52" t="s">
        <v>11</v>
      </c>
      <c r="M6" s="53"/>
      <c r="N6" s="53"/>
      <c r="O6" s="53"/>
      <c r="P6" s="53"/>
      <c r="Q6" s="53"/>
      <c r="R6" s="54"/>
      <c r="S6" s="52" t="s">
        <v>12</v>
      </c>
      <c r="T6" s="53"/>
      <c r="U6" s="53"/>
      <c r="V6" s="53"/>
      <c r="W6" s="54"/>
      <c r="X6" s="58" t="s">
        <v>13</v>
      </c>
      <c r="Y6" s="59"/>
      <c r="Z6" s="59"/>
      <c r="AA6" s="59"/>
      <c r="AB6" s="62" t="s">
        <v>14</v>
      </c>
      <c r="AC6" s="58" t="s">
        <v>15</v>
      </c>
      <c r="AD6" s="59"/>
      <c r="AE6" s="59"/>
      <c r="AF6" s="59"/>
      <c r="AG6" s="64"/>
      <c r="AH6" s="58" t="s">
        <v>16</v>
      </c>
      <c r="AI6" s="59"/>
      <c r="AJ6" s="59"/>
      <c r="AK6" s="64"/>
      <c r="AL6" s="58" t="s">
        <v>17</v>
      </c>
      <c r="AM6" s="59"/>
      <c r="AN6" s="59"/>
      <c r="AO6" s="64"/>
      <c r="AP6" s="8"/>
      <c r="AQ6" s="58" t="s">
        <v>18</v>
      </c>
      <c r="AR6" s="59"/>
      <c r="AS6" s="59"/>
      <c r="AT6" s="59"/>
      <c r="AU6" s="64"/>
      <c r="AV6" s="58" t="s">
        <v>19</v>
      </c>
      <c r="AW6" s="59"/>
      <c r="AX6" s="59"/>
      <c r="AY6" s="59"/>
      <c r="AZ6" s="64"/>
      <c r="BA6" s="94" t="s">
        <v>20</v>
      </c>
      <c r="BB6" s="95"/>
      <c r="BC6" s="96"/>
      <c r="BD6" s="100" t="s">
        <v>21</v>
      </c>
      <c r="BE6" s="94" t="s">
        <v>22</v>
      </c>
      <c r="BF6" s="95"/>
      <c r="BG6" s="95"/>
      <c r="BH6" s="95"/>
      <c r="BI6" s="95"/>
      <c r="BJ6" s="95"/>
      <c r="BK6" s="96"/>
      <c r="BL6" s="94" t="s">
        <v>23</v>
      </c>
      <c r="BM6" s="95"/>
      <c r="BN6" s="95"/>
      <c r="BO6" s="95"/>
      <c r="BP6" s="95"/>
      <c r="BQ6" s="95"/>
      <c r="BR6" s="96"/>
      <c r="BS6" s="85" t="s">
        <v>24</v>
      </c>
      <c r="BT6" s="86"/>
      <c r="BU6" s="86"/>
      <c r="BV6" s="86"/>
      <c r="BW6" s="87"/>
      <c r="BX6" s="94" t="s">
        <v>25</v>
      </c>
      <c r="BY6" s="95"/>
      <c r="BZ6" s="95"/>
      <c r="CA6" s="95"/>
      <c r="CB6" s="95"/>
      <c r="CC6" s="95"/>
      <c r="CD6" s="95"/>
      <c r="CE6" s="95"/>
      <c r="CF6" s="95"/>
      <c r="CG6" s="95"/>
      <c r="CH6" s="95"/>
      <c r="CI6" s="94" t="s">
        <v>26</v>
      </c>
      <c r="CJ6" s="95"/>
      <c r="CK6" s="95"/>
      <c r="CL6" s="95"/>
      <c r="CM6" s="95"/>
      <c r="CN6" s="95"/>
      <c r="CO6" s="95"/>
      <c r="CP6" s="95"/>
      <c r="CQ6" s="95"/>
      <c r="CR6" s="95"/>
      <c r="CS6" s="95"/>
      <c r="CT6" s="94" t="s">
        <v>27</v>
      </c>
      <c r="CU6" s="95"/>
      <c r="CV6" s="95"/>
      <c r="CW6" s="95"/>
      <c r="CX6" s="95"/>
      <c r="CY6" s="95"/>
      <c r="CZ6" s="95"/>
      <c r="DA6" s="95"/>
      <c r="DB6" s="95"/>
      <c r="DC6" s="95"/>
      <c r="DD6" s="95"/>
      <c r="DE6" s="94" t="s">
        <v>28</v>
      </c>
      <c r="DF6" s="95"/>
      <c r="DG6" s="95"/>
      <c r="DH6" s="95"/>
      <c r="DI6" s="95"/>
      <c r="DJ6" s="95"/>
      <c r="DK6" s="95"/>
      <c r="DL6" s="95"/>
      <c r="DM6" s="95"/>
      <c r="DN6" s="96"/>
      <c r="DO6" s="82" t="s">
        <v>29</v>
      </c>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4"/>
      <c r="EU6" s="9"/>
      <c r="EV6" s="9"/>
      <c r="EW6" s="10"/>
      <c r="EX6" s="10"/>
      <c r="FA6" s="7"/>
      <c r="FB6" s="7"/>
      <c r="FC6" s="7"/>
      <c r="FD6" s="7"/>
      <c r="FE6" s="7"/>
      <c r="FF6" s="7"/>
      <c r="FG6" s="7"/>
      <c r="FH6" s="7"/>
      <c r="FI6" s="7"/>
      <c r="FJ6" s="7"/>
      <c r="FK6" s="7"/>
      <c r="FL6" s="7"/>
      <c r="FM6" s="7"/>
      <c r="FN6" s="7"/>
      <c r="FO6" s="7"/>
      <c r="FP6" s="7"/>
      <c r="FQ6" s="7"/>
      <c r="FR6" s="7"/>
      <c r="FS6" s="7"/>
      <c r="FT6" s="7"/>
      <c r="FU6" s="7"/>
      <c r="FV6" s="7"/>
      <c r="FW6" s="7"/>
      <c r="FX6" s="7"/>
      <c r="FY6" s="7"/>
      <c r="FZ6" s="7"/>
    </row>
    <row r="7" spans="1:190" ht="46.15" customHeight="1" x14ac:dyDescent="0.25">
      <c r="A7" s="50"/>
      <c r="B7" s="51"/>
      <c r="C7" s="55"/>
      <c r="D7" s="56"/>
      <c r="E7" s="56"/>
      <c r="F7" s="56"/>
      <c r="G7" s="56"/>
      <c r="H7" s="56"/>
      <c r="I7" s="56"/>
      <c r="J7" s="56"/>
      <c r="K7" s="57"/>
      <c r="L7" s="55"/>
      <c r="M7" s="56"/>
      <c r="N7" s="56"/>
      <c r="O7" s="56"/>
      <c r="P7" s="56"/>
      <c r="Q7" s="56"/>
      <c r="R7" s="57"/>
      <c r="S7" s="55"/>
      <c r="T7" s="56"/>
      <c r="U7" s="56"/>
      <c r="V7" s="56"/>
      <c r="W7" s="57"/>
      <c r="X7" s="60"/>
      <c r="Y7" s="61"/>
      <c r="Z7" s="61"/>
      <c r="AA7" s="61"/>
      <c r="AB7" s="63"/>
      <c r="AC7" s="60"/>
      <c r="AD7" s="61"/>
      <c r="AE7" s="61"/>
      <c r="AF7" s="61"/>
      <c r="AG7" s="65"/>
      <c r="AH7" s="60"/>
      <c r="AI7" s="61"/>
      <c r="AJ7" s="61"/>
      <c r="AK7" s="65"/>
      <c r="AL7" s="60"/>
      <c r="AM7" s="61"/>
      <c r="AN7" s="61"/>
      <c r="AO7" s="65"/>
      <c r="AP7" s="8"/>
      <c r="AQ7" s="60"/>
      <c r="AR7" s="61"/>
      <c r="AS7" s="61"/>
      <c r="AT7" s="61"/>
      <c r="AU7" s="65"/>
      <c r="AV7" s="60"/>
      <c r="AW7" s="61"/>
      <c r="AX7" s="61"/>
      <c r="AY7" s="61"/>
      <c r="AZ7" s="65"/>
      <c r="BA7" s="97"/>
      <c r="BB7" s="98"/>
      <c r="BC7" s="99"/>
      <c r="BD7" s="101"/>
      <c r="BE7" s="97"/>
      <c r="BF7" s="98"/>
      <c r="BG7" s="98"/>
      <c r="BH7" s="98"/>
      <c r="BI7" s="98"/>
      <c r="BJ7" s="98"/>
      <c r="BK7" s="99"/>
      <c r="BL7" s="97"/>
      <c r="BM7" s="98"/>
      <c r="BN7" s="98"/>
      <c r="BO7" s="98"/>
      <c r="BP7" s="98"/>
      <c r="BQ7" s="98"/>
      <c r="BR7" s="99"/>
      <c r="BS7" s="85" t="s">
        <v>24</v>
      </c>
      <c r="BT7" s="86"/>
      <c r="BU7" s="86"/>
      <c r="BV7" s="86"/>
      <c r="BW7" s="87"/>
      <c r="BX7" s="97"/>
      <c r="BY7" s="98"/>
      <c r="BZ7" s="98"/>
      <c r="CA7" s="98"/>
      <c r="CB7" s="98"/>
      <c r="CC7" s="98"/>
      <c r="CD7" s="98"/>
      <c r="CE7" s="98"/>
      <c r="CF7" s="98"/>
      <c r="CG7" s="98"/>
      <c r="CH7" s="98"/>
      <c r="CI7" s="97"/>
      <c r="CJ7" s="98"/>
      <c r="CK7" s="98"/>
      <c r="CL7" s="98"/>
      <c r="CM7" s="98"/>
      <c r="CN7" s="98"/>
      <c r="CO7" s="98"/>
      <c r="CP7" s="98"/>
      <c r="CQ7" s="98"/>
      <c r="CR7" s="98"/>
      <c r="CS7" s="98"/>
      <c r="CT7" s="97"/>
      <c r="CU7" s="98"/>
      <c r="CV7" s="98"/>
      <c r="CW7" s="98"/>
      <c r="CX7" s="98"/>
      <c r="CY7" s="98"/>
      <c r="CZ7" s="98"/>
      <c r="DA7" s="98"/>
      <c r="DB7" s="98"/>
      <c r="DC7" s="98"/>
      <c r="DD7" s="98"/>
      <c r="DE7" s="97"/>
      <c r="DF7" s="98"/>
      <c r="DG7" s="98"/>
      <c r="DH7" s="98"/>
      <c r="DI7" s="98"/>
      <c r="DJ7" s="98"/>
      <c r="DK7" s="98"/>
      <c r="DL7" s="98"/>
      <c r="DM7" s="98"/>
      <c r="DN7" s="99"/>
      <c r="DO7" s="88" t="s">
        <v>30</v>
      </c>
      <c r="DP7" s="89"/>
      <c r="DQ7" s="89"/>
      <c r="DR7" s="89"/>
      <c r="DS7" s="89"/>
      <c r="DT7" s="89"/>
      <c r="DU7" s="89"/>
      <c r="DV7" s="90"/>
      <c r="DW7" s="91" t="s">
        <v>31</v>
      </c>
      <c r="DX7" s="91"/>
      <c r="DY7" s="91"/>
      <c r="DZ7" s="92" t="s">
        <v>32</v>
      </c>
      <c r="EA7" s="92"/>
      <c r="EB7" s="92"/>
      <c r="EC7" s="92"/>
      <c r="ED7" s="92"/>
      <c r="EE7" s="93" t="s">
        <v>33</v>
      </c>
      <c r="EF7" s="93"/>
      <c r="EG7" s="93"/>
      <c r="EH7" s="91" t="s">
        <v>34</v>
      </c>
      <c r="EI7" s="91"/>
      <c r="EJ7" s="91"/>
      <c r="EK7" s="91" t="s">
        <v>35</v>
      </c>
      <c r="EL7" s="91"/>
      <c r="EM7" s="91"/>
      <c r="EN7" s="91" t="s">
        <v>36</v>
      </c>
      <c r="EO7" s="91"/>
      <c r="EP7" s="91"/>
      <c r="EQ7" s="91" t="s">
        <v>37</v>
      </c>
      <c r="ER7" s="91"/>
      <c r="ES7" s="91"/>
      <c r="ET7" s="91"/>
      <c r="EU7" s="9"/>
      <c r="EV7" s="9"/>
      <c r="EW7" s="10"/>
      <c r="EX7" s="10"/>
      <c r="FA7" s="7"/>
      <c r="FB7" s="7"/>
      <c r="FC7" s="7"/>
      <c r="FD7" s="7"/>
      <c r="FE7" s="7"/>
      <c r="FF7" s="7"/>
      <c r="FG7" s="7"/>
      <c r="FH7" s="7"/>
      <c r="FI7" s="7"/>
      <c r="FJ7" s="7"/>
      <c r="FK7" s="7"/>
      <c r="FL7" s="7"/>
      <c r="FM7" s="7"/>
      <c r="FN7" s="7"/>
      <c r="FO7" s="7"/>
      <c r="FP7" s="7"/>
      <c r="FQ7" s="7"/>
      <c r="FR7" s="7"/>
      <c r="FS7" s="7"/>
      <c r="FT7" s="7"/>
      <c r="FU7" s="7"/>
      <c r="FV7" s="7"/>
      <c r="FW7" s="7"/>
      <c r="FX7" s="7"/>
      <c r="FY7" s="7"/>
      <c r="FZ7" s="7"/>
    </row>
    <row r="8" spans="1:190" s="25" customFormat="1" ht="57.75" customHeight="1" x14ac:dyDescent="0.25">
      <c r="A8" s="103">
        <v>1</v>
      </c>
      <c r="B8" s="103"/>
      <c r="C8" s="104" t="s">
        <v>38</v>
      </c>
      <c r="D8" s="105"/>
      <c r="E8" s="105"/>
      <c r="F8" s="105"/>
      <c r="G8" s="105"/>
      <c r="H8" s="105"/>
      <c r="I8" s="105"/>
      <c r="J8" s="105"/>
      <c r="K8" s="106"/>
      <c r="L8" s="107">
        <v>1</v>
      </c>
      <c r="M8" s="108"/>
      <c r="N8" s="108"/>
      <c r="O8" s="108"/>
      <c r="P8" s="108"/>
      <c r="Q8" s="108"/>
      <c r="R8" s="109"/>
      <c r="S8" s="110" t="s">
        <v>39</v>
      </c>
      <c r="T8" s="111"/>
      <c r="U8" s="111"/>
      <c r="V8" s="111"/>
      <c r="W8" s="112"/>
      <c r="X8" s="79">
        <v>40.19</v>
      </c>
      <c r="Y8" s="80"/>
      <c r="Z8" s="80"/>
      <c r="AA8" s="80"/>
      <c r="AB8" s="11">
        <f>IF(X8="","",X8*12)</f>
        <v>482.28</v>
      </c>
      <c r="AC8" s="12">
        <v>0.22152777777777777</v>
      </c>
      <c r="AD8" s="13">
        <f t="shared" ref="AD8:AD71" si="0">AC8*24</f>
        <v>5.3166666666666664</v>
      </c>
      <c r="AE8" s="14">
        <f t="shared" ref="AE8" si="1">IF(ISBLANK(C8),"",IF(BL8=SX1_LS,SX1_PD,IF(BL8=SX2_LS,SX2_PD,IF(BL8=SX3_LS,SX3_PD,IF(BL8=SX4_LS,SX4_PD,IF(BL8=SX5_LS,SX5_PD,IF(BL8=SX6_LS,SX6_PD,IF(BL8=SX7_LS,SX7_PD,IF(BL8=SX8_LS,SX8_PD,IF(BL8=SX9_LS,SX9_PD,IF(BL8=SX10_LS,SX10_PD,IF(BL8=SX11_LS,SX11_PD,IF(BL8=SX12_LS,SX12_PD)))))))))))))</f>
        <v>24</v>
      </c>
      <c r="AF8" s="15">
        <f>IFERROR(AG8+AL8,"!")</f>
        <v>35.61</v>
      </c>
      <c r="AG8" s="16">
        <f t="shared" ref="AG8" si="2">IF(ISBLANK(AC8),"",IF(AND(BL8=SX1_LS,AC8&gt;=0.5),(ROUND((PI()*AD8*AE8)/12,2)-PI()*SX1_PD),IF(AND(BL8=SX2_LS,AC8&gt;=0.5),(ROUND((PI()*AD8*AE8)/12,2)-PI()*SX2_PD),IF(AND(BL8=SX3_LS,AC8&gt;=0.5),(ROUND((PI()*AD8*AE8)/12,2)-PI()*SX3_PD),IF(AND(BL8=SX4_LS,AC8&gt;=0.5),(ROUND((PI()*AD8*AE8)/12,2)-PI()*SX4_PD),IF(AND(BL8=SX5_LS,AC8&gt;=0.5),(ROUND((PI()*AD8*AE8)/12,2)-PI()*SX5_PD),IF(AND(BL8=SX6_LS,AC8&gt;=0.5),(ROUND((PI()*AD8*AE8)/12,2)-PI()*SX6_PD),IF(AND(BL8=SX7_LS,AC8&gt;=0.5),(ROUND((PI()*AD8*AE8)/12,2)-PI()*SX7_PD),IF(AND(BL8=SX8_LS,AC8&gt;=0.5),(ROUND((PI()*AD8*AE8)/12,2)-PI()*SX8_PD),IF(AND(BL8=SX9_LS,AC8&gt;=0.5),(ROUND((PI()*AD8*AE8)/12,2)-PI()*SX9_PD),IF(AND(BL8=SX10_LS,AC8&gt;=0.5),(ROUND((PI()*AD8*AE8)/12,2)-PI()*SX10_PD),IF(AND(BL8=SX11_LS,AC8&gt;=0.5),(ROUND((PI()*AD8*AE8)/12,2)-PI()*SX11_PD),IF(AND(BL8=SX12_LS,AC8&gt;=0.5),(ROUND((PI()*AD8*AE8)/12,2)-PI()*SX12_PD),ROUND((PI()*AD8*AE8)/12,2))))))))))))))</f>
        <v>33.409999999999997</v>
      </c>
      <c r="AH8" s="81">
        <v>1.7</v>
      </c>
      <c r="AI8" s="81"/>
      <c r="AJ8" s="81"/>
      <c r="AK8" s="81"/>
      <c r="AL8" s="81">
        <v>2.2000000000000002</v>
      </c>
      <c r="AM8" s="81"/>
      <c r="AN8" s="81"/>
      <c r="AO8" s="81"/>
      <c r="AP8" s="17"/>
      <c r="AQ8" s="113">
        <v>199</v>
      </c>
      <c r="AR8" s="113"/>
      <c r="AS8" s="113"/>
      <c r="AT8" s="113"/>
      <c r="AU8" s="113"/>
      <c r="AV8" s="114">
        <f t="shared" ref="AV8" si="3">IF(C8=FALSE,"",IF(C8="DNT",(AQ8/(Nominal_Pipe_Diameter*10)),IF(AQ8="NV","NV",IF(AQ8="NA","NA",IF(BE8="","",IF(BL8="SMLS",AQ8*100/BE8,AQ8*100/BD8))))))</f>
        <v>61.419753086419753</v>
      </c>
      <c r="AW8" s="114"/>
      <c r="AX8" s="114"/>
      <c r="AY8" s="114"/>
      <c r="AZ8" s="114"/>
      <c r="BA8" s="114">
        <f t="shared" ref="BA8" si="4">IF(C8=FALSE,"",IF(GW_Log_Dist="","NA",GW_Log_Dist+X8))</f>
        <v>914.90000000000009</v>
      </c>
      <c r="BB8" s="114"/>
      <c r="BC8" s="114"/>
      <c r="BD8" s="18">
        <f t="shared" ref="BD8" si="5">IF(C8=FALSE,"",IF(AND(SX1_Start&lt;=X8,X8&lt;SX1_End),((SX1_NWT*1000)),IF(AND(SX2_Start&lt;=X8,X8&lt;SX2_End),((SX2_NWT*1000)),IF(AND(SX3_Start&lt;=X8,X8&lt;SX3_End),((SX3_NWT*1000)),IF(AND(SX4_Start&lt;=X8,X8&lt;SX4_End),((SX4_NWT*1000)),IF(AND(SX5_Start&lt;=X8,X8&lt;SX5_End),((SX5_NWT*1000)),IF(AND(SX6_Start&lt;=X8,X8&lt;SX6_End),((SX6_NWT*1000)),IF(AND(SX7_Start&lt;=X8,X8&lt;SX7_End),((SX7_NWT*1000)),IF(AND(SX8_Start&lt;=X8,X8&lt;SX8_End),((SX8_NWT*1000)),IF(AND(SX9_Start&lt;=X8,X8&lt;SX9_End),((SX9_NWT*1000)),IF(AND(SX10_Start&lt;=X8,X8&lt;SX10_End),((SX10_NWT*1000)),IF(AND(SX11_Start&lt;=X8,X8&lt;SX11_End),((SX11_NWT*1000)),IF(AND(SX12_Start&lt;=X8,X8&lt;SX12_End),((SX12_NWT*1000)),IF(AND(SX13_Start&lt;=X8,X8&lt;SX13_End),((SX13_NWT*1000)),IF(AND(SX14_Start&lt;=X8,X8&lt;SX14_End),((SX14_NWT*1000)),IF(AND(SX15_Start&lt;=X8,X8&lt;SX15_End),((SX15_NWT*1000)),IF(AND(SX16_Start&lt;=X8,X8&lt;SX16_End),((SX16_NWT*1000)),IF(AND(SX17_Start&lt;=X8,X8&lt;SX17_End),((SX17_NWT*1000)),IF(AND(SX18_Start&lt;=X8,X8&lt;SX18_End),((SX18_NWT*1000)),IF(AND(SX19_Start&lt;=X8,X8&lt;SX19_End),((SX19_NWT*1000)),IF(AND(SX20_Start&lt;=X8,X8&lt;SX20_End),((SX20_NWT*1000)),IF(AND(SX21_Start&lt;=X8,X8&lt;SX21_End),((SX21_NWT*1000)),IF(AND(SX22_Start&lt;=X8,X8&lt;SX22_End),((SX22_NWT*1000)),IF(AND(SX23_Start&lt;=X8,X8&lt;SX23_End),((SX23_NWT*1000)),IF(AND(SX24_Start&lt;=X8,X8&lt;SX24_End),((SX24_NWT*1000)),IF(AND(SX25_Start&lt;=X8,X8&lt;SX25_End),((SX25_NWT*1000))))))))))))))))))))))))))))</f>
        <v>313</v>
      </c>
      <c r="BE8" s="113">
        <v>324</v>
      </c>
      <c r="BF8" s="113"/>
      <c r="BG8" s="113"/>
      <c r="BH8" s="113"/>
      <c r="BI8" s="113"/>
      <c r="BJ8" s="113"/>
      <c r="BK8" s="113"/>
      <c r="BL8" s="19" t="str" cm="1">
        <f t="array" ref="BL8">IF(C8=FALSE,"",IF(AND(SX1_Start&lt;=X8,X8&lt;SX1_End),SX1_LS,IF(AND(SX2_Start&lt;=X8,X8&lt;SX2_End),SX2_LS,IF(AND(SX3_Start&lt;=X8,X8&lt;SX3_End),SX3_LS,IF(AND(SX4_Start&lt;=X8,X8&lt;SX4_End),SX4_LS,IF(AND(SX5_Start&lt;=X8,X8&lt;SX5_End),SX5_LS,IF(AND(SX6_Start&lt;=X8,X8&lt;SX6_End),SX6_LS,IF(AND(SX7_Start&lt;=X8,X8&lt;SX7_End),SX7_LS,IF(AND(SX8_Start&lt;=X8,X8&lt;SX8_End),SX8_LS,IF(AND(SX9_Start&lt;=X8,X8&lt;SX9_End),SX9_LS,IF(AND(SX10_Start&lt;=X8,X8&lt;SX10_End),SX10_LS,IF(AND(SX11_Start&lt;=X8,X8&lt;SX11_End),SX11_LS,IF(AND(SX12_Start&lt;=X8,X8&lt;SX12_End),SX12_LS,IF(AND(SX13_Start&lt;=X8,X8&lt;SX13_End),SX13_LS,IF(AND(SX14_Start&lt;=X8,X8&lt;SX14_End),SX14_LS,IF(AND(SX15_Start&lt;=X8,X8&lt;SX15_End),SX15_LS,IF(AND(SX16_Start&lt;=X8,X8&lt;SX16_End),SX16_LS,IF(AND(SX17_Start&lt;=X8,X8&lt;SX17_End),SX17_LS,IF(AND(SX18_Start&lt;=X8,X8&lt;SX18_End),SX18_LS,IF(AND(SX19_Start&lt;=X8,X8&lt;SX19_End),SX19_LS,IF(AND(SX20_Start&lt;=X8,X8&lt;SX20_End),SX20_LS,IF(AND(SX21_Start&lt;=X8,X8&lt;SX21_End),SX21_LS,IF(AND(SX22_Start&lt;=X8,X8&lt;SX22_End),SX22_LS,IF(AND(SX23_Start&lt;=X8,X8&lt;SX23_End),SX23_LS,IF(AND(SX24_Start&lt;=X8,X8&lt;SX24_End),SX24_LS)*IF(AND(SX25_Start&lt;=X8,X8&lt;SX25End),SX25_LS)))))))))))))))))))))))))</f>
        <v>SMLS</v>
      </c>
      <c r="BM8" s="129" t="str">
        <f t="shared" ref="BM8" si="6">IF(ISBLANK(C8),"",IF(BL8=SX1_LS,SX1_LSD,IF(BL8=SX2_LS,SX2_LSD,IF(BL8=SX3_LS,SX3_LSD,IF(BL8=SX4_LS,SX4_LSD,IF(BL8=SX5_LS,SX5_LSD,IF(BL8=SX6_LS,SX6_LSD,IF(BL8=SX7_LS,SX7_LSD,IF(BL8=SX8_LS,SX8_LSD,IF(BL8=SX9_LS,SX9_LSD,IF(BL8=SX10_LS,SX10_LSD,IF(BL8=SX11_LS,SX11_LSD,IF(BL8=SX12_LS,SX12_LSD)))))))))))))</f>
        <v>NA</v>
      </c>
      <c r="BN8" s="130"/>
      <c r="BO8" s="130"/>
      <c r="BP8" s="130"/>
      <c r="BQ8" s="130"/>
      <c r="BR8" s="131"/>
      <c r="BS8" s="119" t="str">
        <f t="shared" ref="BS8" si="7">IF(ISBLANK(C8),"",IF(NOT(ISNUMBER(station_number)),"NA",IF(MOD(station_number,1)=0,TEXT(station_number+X8,"0+00"),IF(NOT(MOD(station_number,1)=0),TEXT(station_number+X8,"0+00.00")))))</f>
        <v>NA</v>
      </c>
      <c r="BT8" s="119"/>
      <c r="BU8" s="119"/>
      <c r="BV8" s="119"/>
      <c r="BW8" s="119"/>
      <c r="BX8" s="120" t="str" cm="1">
        <f t="array" ref="BX8">IF(C8=FALSE,"",IF(AND(SX1_Start&lt;=X8,X8&lt;SX1_End),"Section 1",IF(AND(SX2_Start&lt;=X8,X8&lt;SX2_End),"Section 2",IF(AND(SX3_Start&lt;=X8,X8&lt;SX3_End),"Section 3",IF(AND(SX4_Start&lt;=X8,X8&lt;SX4_End),"Section 4",IF(AND(SX5_Start&lt;=X8,X8&lt;SX5_End),"Section 5",IF(AND(SX6_Start&lt;=X8,X8&lt;SX6_End),"Section 6",IF(AND(SX7_Start&lt;=X8,X8&lt;SX7_End),"Section 7",IF(AND(SX8_Start&lt;=X8,X8&lt;SX8_End),"Section 8",IF(AND(SX9_Start&lt;=X8,X8&lt;SX9_End),"Section 9",IF(AND(SX10_Start&lt;=X8,X8&lt;SX10_End),"Section 10",IF(AND(SX11_Start&lt;=X8,X8&lt;SX11_End),"Section 11",IF(AND(SX12_Start&lt;=X8,X8&lt;SX12_End),"Section 12",IF(AND(SX13_Start&lt;=X8,X8&lt;SX13_End),"Section 13",IF(AND(SX14_Start&lt;=X8,X8&lt;SX14_End),"Section 14",IF(AND(SX15_Start&lt;=X8,X8&lt;SX15_End),"Section 15",IF(AND(SX16_Start&lt;=X8,X8&lt;SX16_End),"Section 16",IF(AND(SX17_Start&lt;=X8,X8&lt;SX17_End),"Section 17",IF(AND(SX18_Start&lt;=X8,X8&lt;SX18_End),"Section 18",IF(AND(SX19_Start&lt;=X8,X8&lt;SX19_End),"Section 19",IF(AND(SX20_Start&lt;=X8,X8&lt;SX20_End),"Section 20",IF(AND(SX21_Start&lt;=X8,X8&lt;SX21_End),"Section 21",IF(AND(SX22_Start&lt;=X8,X8&lt;SX22_End),"Section 22",IF(AND(SX23_Start&lt;=X8,X8&lt;SX23_End),"Section 23",IF(AND(SX24_Start&lt;=X8,X8&lt;SX24_End),"Section 24")*IF(AND(SX25_Start&lt;=X8,X8&lt;SX25End),"Section 25")))))))))))))))))))))))))</f>
        <v>Section 2</v>
      </c>
      <c r="BY8" s="121"/>
      <c r="BZ8" s="121"/>
      <c r="CA8" s="121"/>
      <c r="CB8" s="121"/>
      <c r="CC8" s="121"/>
      <c r="CD8" s="121"/>
      <c r="CE8" s="121"/>
      <c r="CF8" s="121"/>
      <c r="CG8" s="121"/>
      <c r="CH8" s="122"/>
      <c r="CI8" s="123" t="s">
        <v>40</v>
      </c>
      <c r="CJ8" s="124"/>
      <c r="CK8" s="124"/>
      <c r="CL8" s="124"/>
      <c r="CM8" s="124"/>
      <c r="CN8" s="124"/>
      <c r="CO8" s="124"/>
      <c r="CP8" s="124"/>
      <c r="CQ8" s="124"/>
      <c r="CR8" s="124"/>
      <c r="CS8" s="125"/>
      <c r="CT8" s="123" t="s">
        <v>41</v>
      </c>
      <c r="CU8" s="124"/>
      <c r="CV8" s="124"/>
      <c r="CW8" s="124"/>
      <c r="CX8" s="124"/>
      <c r="CY8" s="124"/>
      <c r="CZ8" s="124"/>
      <c r="DA8" s="124"/>
      <c r="DB8" s="124"/>
      <c r="DC8" s="124"/>
      <c r="DD8" s="125"/>
      <c r="DE8" s="123"/>
      <c r="DF8" s="124"/>
      <c r="DG8" s="124"/>
      <c r="DH8" s="124"/>
      <c r="DI8" s="124"/>
      <c r="DJ8" s="124"/>
      <c r="DK8" s="124"/>
      <c r="DL8" s="124"/>
      <c r="DM8" s="124"/>
      <c r="DN8" s="125"/>
      <c r="DO8" s="126" t="s">
        <v>42</v>
      </c>
      <c r="DP8" s="127"/>
      <c r="DQ8" s="127"/>
      <c r="DR8" s="127"/>
      <c r="DS8" s="127"/>
      <c r="DT8" s="127"/>
      <c r="DU8" s="127"/>
      <c r="DV8" s="128"/>
      <c r="DW8" s="102"/>
      <c r="DX8" s="102"/>
      <c r="DY8" s="102"/>
      <c r="DZ8" s="115"/>
      <c r="EA8" s="115"/>
      <c r="EB8" s="115"/>
      <c r="EC8" s="115"/>
      <c r="ED8" s="115"/>
      <c r="EE8" s="116"/>
      <c r="EF8" s="116"/>
      <c r="EG8" s="116"/>
      <c r="EH8" s="102"/>
      <c r="EI8" s="102"/>
      <c r="EJ8" s="102"/>
      <c r="EK8" s="117" t="str">
        <f>IF(OR(DO8="Grinding",DO8="Polishing"),BE8,"")</f>
        <v/>
      </c>
      <c r="EL8" s="117"/>
      <c r="EM8" s="117"/>
      <c r="EN8" s="118"/>
      <c r="EO8" s="118"/>
      <c r="EP8" s="118"/>
      <c r="EQ8" s="102" t="s">
        <v>43</v>
      </c>
      <c r="ER8" s="102"/>
      <c r="ES8" s="102"/>
      <c r="ET8" s="102"/>
      <c r="EU8" s="20" t="str">
        <f>IF(C8&lt;&gt;"",C8&amp;"-"&amp;TEXT(L8,"000"),"")</f>
        <v>EC-001</v>
      </c>
      <c r="EV8" s="21" t="str">
        <f>IF(C8&lt;&gt;"","Axd: "&amp;X8&amp;"'"&amp;" | Clock: "&amp;TEXT(AC8,"HH:MM")&amp;" | L: "&amp;AH8&amp;"'' | W: "&amp;AL8&amp;"'' | D: "&amp;TEXT(AQ8/1000,"0.000")&amp;"''"&amp;" | AWT: "&amp;TEXT(BE8/1000,"0.000")&amp;"''","")</f>
        <v>Axd: 40.19' | Clock: 05:19 | L: 1.7'' | W: 2.2'' | D: 0.199'' | AWT: 0.324''</v>
      </c>
      <c r="EW8" s="22"/>
      <c r="EX8" s="22"/>
      <c r="EY8" s="23"/>
      <c r="EZ8" s="23"/>
      <c r="FA8" s="23"/>
      <c r="FB8" s="23"/>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3"/>
      <c r="GE8" s="23"/>
      <c r="GF8" s="23"/>
      <c r="GG8" s="23"/>
      <c r="GH8" s="23"/>
    </row>
    <row r="9" spans="1:190" s="25" customFormat="1" ht="57.75" customHeight="1" x14ac:dyDescent="0.25">
      <c r="A9" s="103">
        <f>A8+1</f>
        <v>2</v>
      </c>
      <c r="B9" s="103"/>
      <c r="C9" s="104" t="s">
        <v>38</v>
      </c>
      <c r="D9" s="105"/>
      <c r="E9" s="105"/>
      <c r="F9" s="105"/>
      <c r="G9" s="105"/>
      <c r="H9" s="105"/>
      <c r="I9" s="105"/>
      <c r="J9" s="105"/>
      <c r="K9" s="106"/>
      <c r="L9" s="107">
        <v>2</v>
      </c>
      <c r="M9" s="108"/>
      <c r="N9" s="108"/>
      <c r="O9" s="108"/>
      <c r="P9" s="108"/>
      <c r="Q9" s="108"/>
      <c r="R9" s="109"/>
      <c r="S9" s="110" t="s">
        <v>39</v>
      </c>
      <c r="T9" s="111"/>
      <c r="U9" s="111"/>
      <c r="V9" s="111"/>
      <c r="W9" s="112"/>
      <c r="X9" s="79">
        <v>40.46</v>
      </c>
      <c r="Y9" s="80"/>
      <c r="Z9" s="80"/>
      <c r="AA9" s="80"/>
      <c r="AB9" s="11">
        <f t="shared" ref="AB9:AB72" si="8">IF(X9="","",X9*12)</f>
        <v>485.52</v>
      </c>
      <c r="AC9" s="12">
        <v>0.24791666666666667</v>
      </c>
      <c r="AD9" s="13">
        <f t="shared" si="0"/>
        <v>5.95</v>
      </c>
      <c r="AE9" s="14">
        <f t="shared" ref="AE9" si="9">IF(ISBLANK(C9),"",IF(BL9=SX1_LS,SX1_PD,IF(BL9=SX2_LS,SX2_PD,IF(BL9=SX3_LS,SX3_PD,IF(BL9=SX4_LS,SX4_PD,IF(BL9=SX5_LS,SX5_PD,IF(BL9=SX6_LS,SX6_PD,IF(BL9=SX7_LS,SX7_PD,IF(BL9=SX8_LS,SX8_PD,IF(BL9=SX9_LS,SX9_PD,IF(BL9=SX10_LS,SX10_PD,IF(BL9=SX11_LS,SX11_PD,IF(BL9=SX12_LS,SX12_PD)))))))))))))</f>
        <v>24</v>
      </c>
      <c r="AF9" s="15">
        <f t="shared" ref="AF9:AF72" si="10">IFERROR(AG9+AL9,"!")</f>
        <v>38.380000000000003</v>
      </c>
      <c r="AG9" s="16">
        <f t="shared" ref="AG9" si="11">IF(ISBLANK(AC9),"",IF(AND(BL9=SX1_LS,AC9&gt;=0.5),(ROUND((PI()*AD9*AE9)/12,2)-PI()*SX1_PD),IF(AND(BL9=SX2_LS,AC9&gt;=0.5),(ROUND((PI()*AD9*AE9)/12,2)-PI()*SX2_PD),IF(AND(BL9=SX3_LS,AC9&gt;=0.5),(ROUND((PI()*AD9*AE9)/12,2)-PI()*SX3_PD),IF(AND(BL9=SX4_LS,AC9&gt;=0.5),(ROUND((PI()*AD9*AE9)/12,2)-PI()*SX4_PD),IF(AND(BL9=SX5_LS,AC9&gt;=0.5),(ROUND((PI()*AD9*AE9)/12,2)-PI()*SX5_PD),IF(AND(BL9=SX6_LS,AC9&gt;=0.5),(ROUND((PI()*AD9*AE9)/12,2)-PI()*SX6_PD),IF(AND(BL9=SX7_LS,AC9&gt;=0.5),(ROUND((PI()*AD9*AE9)/12,2)-PI()*SX7_PD),IF(AND(BL9=SX8_LS,AC9&gt;=0.5),(ROUND((PI()*AD9*AE9)/12,2)-PI()*SX8_PD),IF(AND(BL9=SX9_LS,AC9&gt;=0.5),(ROUND((PI()*AD9*AE9)/12,2)-PI()*SX9_PD),IF(AND(BL9=SX10_LS,AC9&gt;=0.5),(ROUND((PI()*AD9*AE9)/12,2)-PI()*SX10_PD),IF(AND(BL9=SX11_LS,AC9&gt;=0.5),(ROUND((PI()*AD9*AE9)/12,2)-PI()*SX11_PD),IF(AND(BL9=SX12_LS,AC9&gt;=0.5),(ROUND((PI()*AD9*AE9)/12,2)-PI()*SX12_PD),ROUND((PI()*AD9*AE9)/12,2))))))))))))))</f>
        <v>37.380000000000003</v>
      </c>
      <c r="AH9" s="81">
        <v>1.2</v>
      </c>
      <c r="AI9" s="81"/>
      <c r="AJ9" s="81"/>
      <c r="AK9" s="81"/>
      <c r="AL9" s="81">
        <v>1</v>
      </c>
      <c r="AM9" s="81"/>
      <c r="AN9" s="81"/>
      <c r="AO9" s="81"/>
      <c r="AP9" s="17"/>
      <c r="AQ9" s="113">
        <v>119</v>
      </c>
      <c r="AR9" s="113"/>
      <c r="AS9" s="113"/>
      <c r="AT9" s="113"/>
      <c r="AU9" s="113"/>
      <c r="AV9" s="114">
        <f t="shared" ref="AV9" si="12">IF(C9=FALSE,"",IF(C9="DNT",(AQ9/(Nominal_Pipe_Diameter*10)),IF(AQ9="NV","NV",IF(AQ9="NA","NA",IF(BE9="","",IF(BL9="SMLS",AQ9*100/BE9,AQ9*100/BD9))))))</f>
        <v>35.628742514970057</v>
      </c>
      <c r="AW9" s="114"/>
      <c r="AX9" s="114"/>
      <c r="AY9" s="114"/>
      <c r="AZ9" s="114"/>
      <c r="BA9" s="114">
        <f t="shared" ref="BA9" si="13">IF(C9=FALSE,"",IF(GW_Log_Dist="","NA",GW_Log_Dist+X9))</f>
        <v>915.17000000000007</v>
      </c>
      <c r="BB9" s="114"/>
      <c r="BC9" s="114"/>
      <c r="BD9" s="18">
        <f t="shared" ref="BD9" si="14">IF(C9=FALSE,"",IF(AND(SX1_Start&lt;=X9,X9&lt;SX1_End),((SX1_NWT*1000)),IF(AND(SX2_Start&lt;=X9,X9&lt;SX2_End),((SX2_NWT*1000)),IF(AND(SX3_Start&lt;=X9,X9&lt;SX3_End),((SX3_NWT*1000)),IF(AND(SX4_Start&lt;=X9,X9&lt;SX4_End),((SX4_NWT*1000)),IF(AND(SX5_Start&lt;=X9,X9&lt;SX5_End),((SX5_NWT*1000)),IF(AND(SX6_Start&lt;=X9,X9&lt;SX6_End),((SX6_NWT*1000)),IF(AND(SX7_Start&lt;=X9,X9&lt;SX7_End),((SX7_NWT*1000)),IF(AND(SX8_Start&lt;=X9,X9&lt;SX8_End),((SX8_NWT*1000)),IF(AND(SX9_Start&lt;=X9,X9&lt;SX9_End),((SX9_NWT*1000)),IF(AND(SX10_Start&lt;=X9,X9&lt;SX10_End),((SX10_NWT*1000)),IF(AND(SX11_Start&lt;=X9,X9&lt;SX11_End),((SX11_NWT*1000)),IF(AND(SX12_Start&lt;=X9,X9&lt;SX12_End),((SX12_NWT*1000)),IF(AND(SX13_Start&lt;=X9,X9&lt;SX13_End),((SX13_NWT*1000)),IF(AND(SX14_Start&lt;=X9,X9&lt;SX14_End),((SX14_NWT*1000)),IF(AND(SX15_Start&lt;=X9,X9&lt;SX15_End),((SX15_NWT*1000)),IF(AND(SX16_Start&lt;=X9,X9&lt;SX16_End),((SX16_NWT*1000)),IF(AND(SX17_Start&lt;=X9,X9&lt;SX17_End),((SX17_NWT*1000)),IF(AND(SX18_Start&lt;=X9,X9&lt;SX18_End),((SX18_NWT*1000)),IF(AND(SX19_Start&lt;=X9,X9&lt;SX19_End),((SX19_NWT*1000)),IF(AND(SX20_Start&lt;=X9,X9&lt;SX20_End),((SX20_NWT*1000)),IF(AND(SX21_Start&lt;=X9,X9&lt;SX21_End),((SX21_NWT*1000)),IF(AND(SX22_Start&lt;=X9,X9&lt;SX22_End),((SX22_NWT*1000)),IF(AND(SX23_Start&lt;=X9,X9&lt;SX23_End),((SX23_NWT*1000)),IF(AND(SX24_Start&lt;=X9,X9&lt;SX24_End),((SX24_NWT*1000)),IF(AND(SX25_Start&lt;=X9,X9&lt;SX25_End),((SX25_NWT*1000))))))))))))))))))))))))))))</f>
        <v>313</v>
      </c>
      <c r="BE9" s="113">
        <v>334</v>
      </c>
      <c r="BF9" s="113"/>
      <c r="BG9" s="113"/>
      <c r="BH9" s="113"/>
      <c r="BI9" s="113"/>
      <c r="BJ9" s="113"/>
      <c r="BK9" s="113"/>
      <c r="BL9" s="19" t="str" cm="1">
        <f t="array" ref="BL9">IF(C9=FALSE,"",IF(AND(SX1_Start&lt;=X9,X9&lt;SX1_End),SX1_LS,IF(AND(SX2_Start&lt;=X9,X9&lt;SX2_End),SX2_LS,IF(AND(SX3_Start&lt;=X9,X9&lt;SX3_End),SX3_LS,IF(AND(SX4_Start&lt;=X9,X9&lt;SX4_End),SX4_LS,IF(AND(SX5_Start&lt;=X9,X9&lt;SX5_End),SX5_LS,IF(AND(SX6_Start&lt;=X9,X9&lt;SX6_End),SX6_LS,IF(AND(SX7_Start&lt;=X9,X9&lt;SX7_End),SX7_LS,IF(AND(SX8_Start&lt;=X9,X9&lt;SX8_End),SX8_LS,IF(AND(SX9_Start&lt;=X9,X9&lt;SX9_End),SX9_LS,IF(AND(SX10_Start&lt;=X9,X9&lt;SX10_End),SX10_LS,IF(AND(SX11_Start&lt;=X9,X9&lt;SX11_End),SX11_LS,IF(AND(SX12_Start&lt;=X9,X9&lt;SX12_End),SX12_LS,IF(AND(SX13_Start&lt;=X9,X9&lt;SX13_End),SX13_LS,IF(AND(SX14_Start&lt;=X9,X9&lt;SX14_End),SX14_LS,IF(AND(SX15_Start&lt;=X9,X9&lt;SX15_End),SX15_LS,IF(AND(SX16_Start&lt;=X9,X9&lt;SX16_End),SX16_LS,IF(AND(SX17_Start&lt;=X9,X9&lt;SX17_End),SX17_LS,IF(AND(SX18_Start&lt;=X9,X9&lt;SX18_End),SX18_LS,IF(AND(SX19_Start&lt;=X9,X9&lt;SX19_End),SX19_LS,IF(AND(SX20_Start&lt;=X9,X9&lt;SX20_End),SX20_LS,IF(AND(SX21_Start&lt;=X9,X9&lt;SX21_End),SX21_LS,IF(AND(SX22_Start&lt;=X9,X9&lt;SX22_End),SX22_LS,IF(AND(SX23_Start&lt;=X9,X9&lt;SX23_End),SX23_LS,IF(AND(SX24_Start&lt;=X9,X9&lt;SX24_End),SX24_LS)*IF(AND(SX25_Start&lt;=X9,X9&lt;SX25End),SX25_LS)))))))))))))))))))))))))</f>
        <v>SMLS</v>
      </c>
      <c r="BM9" s="129" t="str">
        <f t="shared" ref="BM9" si="15">IF(ISBLANK(C9),"",IF(BL9=SX1_LS,SX1_LSD,IF(BL9=SX2_LS,SX2_LSD,IF(BL9=SX3_LS,SX3_LSD,IF(BL9=SX4_LS,SX4_LSD,IF(BL9=SX5_LS,SX5_LSD,IF(BL9=SX6_LS,SX6_LSD,IF(BL9=SX7_LS,SX7_LSD,IF(BL9=SX8_LS,SX8_LSD,IF(BL9=SX9_LS,SX9_LSD,IF(BL9=SX10_LS,SX10_LSD,IF(BL9=SX11_LS,SX11_LSD,IF(BL9=SX12_LS,SX12_LSD)))))))))))))</f>
        <v>NA</v>
      </c>
      <c r="BN9" s="130"/>
      <c r="BO9" s="130"/>
      <c r="BP9" s="130"/>
      <c r="BQ9" s="130"/>
      <c r="BR9" s="131"/>
      <c r="BS9" s="119" t="str">
        <f t="shared" ref="BS9" si="16">IF(ISBLANK(C9),"",IF(NOT(ISNUMBER(station_number)),"NA",IF(MOD(station_number,1)=0,TEXT(station_number+X9,"0+00"),IF(NOT(MOD(station_number,1)=0),TEXT(station_number+X9,"0+00.00")))))</f>
        <v>NA</v>
      </c>
      <c r="BT9" s="119"/>
      <c r="BU9" s="119"/>
      <c r="BV9" s="119"/>
      <c r="BW9" s="119"/>
      <c r="BX9" s="120" t="str" cm="1">
        <f t="array" ref="BX9">IF(C9=FALSE,"",IF(AND(SX1_Start&lt;=X9,X9&lt;SX1_End),"Section 1",IF(AND(SX2_Start&lt;=X9,X9&lt;SX2_End),"Section 2",IF(AND(SX3_Start&lt;=X9,X9&lt;SX3_End),"Section 3",IF(AND(SX4_Start&lt;=X9,X9&lt;SX4_End),"Section 4",IF(AND(SX5_Start&lt;=X9,X9&lt;SX5_End),"Section 5",IF(AND(SX6_Start&lt;=X9,X9&lt;SX6_End),"Section 6",IF(AND(SX7_Start&lt;=X9,X9&lt;SX7_End),"Section 7",IF(AND(SX8_Start&lt;=X9,X9&lt;SX8_End),"Section 8",IF(AND(SX9_Start&lt;=X9,X9&lt;SX9_End),"Section 9",IF(AND(SX10_Start&lt;=X9,X9&lt;SX10_End),"Section 10",IF(AND(SX11_Start&lt;=X9,X9&lt;SX11_End),"Section 11",IF(AND(SX12_Start&lt;=X9,X9&lt;SX12_End),"Section 12",IF(AND(SX13_Start&lt;=X9,X9&lt;SX13_End),"Section 13",IF(AND(SX14_Start&lt;=X9,X9&lt;SX14_End),"Section 14",IF(AND(SX15_Start&lt;=X9,X9&lt;SX15_End),"Section 15",IF(AND(SX16_Start&lt;=X9,X9&lt;SX16_End),"Section 16",IF(AND(SX17_Start&lt;=X9,X9&lt;SX17_End),"Section 17",IF(AND(SX18_Start&lt;=X9,X9&lt;SX18_End),"Section 18",IF(AND(SX19_Start&lt;=X9,X9&lt;SX19_End),"Section 19",IF(AND(SX20_Start&lt;=X9,X9&lt;SX20_End),"Section 20",IF(AND(SX21_Start&lt;=X9,X9&lt;SX21_End),"Section 21",IF(AND(SX22_Start&lt;=X9,X9&lt;SX22_End),"Section 22",IF(AND(SX23_Start&lt;=X9,X9&lt;SX23_End),"Section 23",IF(AND(SX24_Start&lt;=X9,X9&lt;SX24_End),"Section 24")*IF(AND(SX25_Start&lt;=X9,X9&lt;SX25End),"Section 25")))))))))))))))))))))))))</f>
        <v>Section 2</v>
      </c>
      <c r="BY9" s="121"/>
      <c r="BZ9" s="121"/>
      <c r="CA9" s="121"/>
      <c r="CB9" s="121"/>
      <c r="CC9" s="121"/>
      <c r="CD9" s="121"/>
      <c r="CE9" s="121"/>
      <c r="CF9" s="121"/>
      <c r="CG9" s="121"/>
      <c r="CH9" s="122"/>
      <c r="CI9" s="123" t="s">
        <v>40</v>
      </c>
      <c r="CJ9" s="124"/>
      <c r="CK9" s="124"/>
      <c r="CL9" s="124"/>
      <c r="CM9" s="124"/>
      <c r="CN9" s="124"/>
      <c r="CO9" s="124"/>
      <c r="CP9" s="124"/>
      <c r="CQ9" s="124"/>
      <c r="CR9" s="124"/>
      <c r="CS9" s="125"/>
      <c r="CT9" s="123" t="s">
        <v>44</v>
      </c>
      <c r="CU9" s="124"/>
      <c r="CV9" s="124"/>
      <c r="CW9" s="124"/>
      <c r="CX9" s="124"/>
      <c r="CY9" s="124"/>
      <c r="CZ9" s="124"/>
      <c r="DA9" s="124"/>
      <c r="DB9" s="124"/>
      <c r="DC9" s="124"/>
      <c r="DD9" s="125"/>
      <c r="DE9" s="123"/>
      <c r="DF9" s="124"/>
      <c r="DG9" s="124"/>
      <c r="DH9" s="124"/>
      <c r="DI9" s="124"/>
      <c r="DJ9" s="124"/>
      <c r="DK9" s="124"/>
      <c r="DL9" s="124"/>
      <c r="DM9" s="124"/>
      <c r="DN9" s="125"/>
      <c r="DO9" s="126" t="s">
        <v>42</v>
      </c>
      <c r="DP9" s="127"/>
      <c r="DQ9" s="127"/>
      <c r="DR9" s="127"/>
      <c r="DS9" s="127"/>
      <c r="DT9" s="127"/>
      <c r="DU9" s="127"/>
      <c r="DV9" s="128"/>
      <c r="DW9" s="102"/>
      <c r="DX9" s="102"/>
      <c r="DY9" s="102"/>
      <c r="DZ9" s="115"/>
      <c r="EA9" s="115"/>
      <c r="EB9" s="115"/>
      <c r="EC9" s="115"/>
      <c r="ED9" s="115"/>
      <c r="EE9" s="116"/>
      <c r="EF9" s="116"/>
      <c r="EG9" s="116"/>
      <c r="EH9" s="102"/>
      <c r="EI9" s="102"/>
      <c r="EJ9" s="102"/>
      <c r="EK9" s="117" t="str">
        <f t="shared" ref="EK9:EK72" si="17">IF(OR(DO9="Grinding",DO9="Polishing"),BE9,"")</f>
        <v/>
      </c>
      <c r="EL9" s="117"/>
      <c r="EM9" s="117"/>
      <c r="EN9" s="118"/>
      <c r="EO9" s="118"/>
      <c r="EP9" s="118"/>
      <c r="EQ9" s="102" t="s">
        <v>43</v>
      </c>
      <c r="ER9" s="102"/>
      <c r="ES9" s="102"/>
      <c r="ET9" s="102"/>
      <c r="EU9" s="20" t="str">
        <f t="shared" ref="EU9:EU72" si="18">IF(C9&lt;&gt;"",C9&amp;"-"&amp;TEXT(L9,"000"),"")</f>
        <v>EC-002</v>
      </c>
      <c r="EV9" s="26" t="str">
        <f t="shared" ref="EV9:EV72" si="19">IF(C9&lt;&gt;"","Axd: "&amp;X9&amp;"'"&amp;" | Clock: "&amp;TEXT(AC9,"HH:MM")&amp;" | L: "&amp;AH9&amp;"'' | W: "&amp;AL9&amp;"'' | D: "&amp;TEXT(AQ9/1000,"0.000")&amp;"''"&amp;" | AWT: "&amp;TEXT(BE9/1000,"0.000")&amp;"''","")</f>
        <v>Axd: 40.46' | Clock: 05:57 | L: 1.2'' | W: 1'' | D: 0.119'' | AWT: 0.334''</v>
      </c>
      <c r="EW9" s="22"/>
      <c r="EX9" s="22"/>
      <c r="EY9" s="23"/>
      <c r="EZ9" s="23"/>
      <c r="FA9" s="23"/>
      <c r="FB9" s="23"/>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3"/>
      <c r="GE9" s="23"/>
      <c r="GF9" s="23"/>
      <c r="GG9" s="23"/>
      <c r="GH9" s="23"/>
    </row>
    <row r="10" spans="1:190" s="25" customFormat="1" ht="57.75" customHeight="1" x14ac:dyDescent="0.25">
      <c r="A10" s="103">
        <f t="shared" ref="A10:A73" si="20">A9+1</f>
        <v>3</v>
      </c>
      <c r="B10" s="103"/>
      <c r="C10" s="104" t="s">
        <v>38</v>
      </c>
      <c r="D10" s="105"/>
      <c r="E10" s="105"/>
      <c r="F10" s="105"/>
      <c r="G10" s="105"/>
      <c r="H10" s="105"/>
      <c r="I10" s="105"/>
      <c r="J10" s="105"/>
      <c r="K10" s="106"/>
      <c r="L10" s="107">
        <v>3</v>
      </c>
      <c r="M10" s="108"/>
      <c r="N10" s="108"/>
      <c r="O10" s="108"/>
      <c r="P10" s="108"/>
      <c r="Q10" s="108"/>
      <c r="R10" s="109"/>
      <c r="S10" s="110" t="s">
        <v>39</v>
      </c>
      <c r="T10" s="111"/>
      <c r="U10" s="111"/>
      <c r="V10" s="111"/>
      <c r="W10" s="112"/>
      <c r="X10" s="79">
        <v>40.630000000000003</v>
      </c>
      <c r="Y10" s="80"/>
      <c r="Z10" s="80"/>
      <c r="AA10" s="80"/>
      <c r="AB10" s="11">
        <f t="shared" si="8"/>
        <v>487.56000000000006</v>
      </c>
      <c r="AC10" s="12">
        <v>0.21736111111111112</v>
      </c>
      <c r="AD10" s="13">
        <f t="shared" si="0"/>
        <v>5.2166666666666668</v>
      </c>
      <c r="AE10" s="14">
        <f t="shared" ref="AE10" si="21">IF(ISBLANK(C10),"",IF(BL10=SX1_LS,SX1_PD,IF(BL10=SX2_LS,SX2_PD,IF(BL10=SX3_LS,SX3_PD,IF(BL10=SX4_LS,SX4_PD,IF(BL10=SX5_LS,SX5_PD,IF(BL10=SX6_LS,SX6_PD,IF(BL10=SX7_LS,SX7_PD,IF(BL10=SX8_LS,SX8_PD,IF(BL10=SX9_LS,SX9_PD,IF(BL10=SX10_LS,SX10_PD,IF(BL10=SX11_LS,SX11_PD,IF(BL10=SX12_LS,SX12_PD)))))))))))))</f>
        <v>24</v>
      </c>
      <c r="AF10" s="15">
        <f t="shared" si="10"/>
        <v>34.18</v>
      </c>
      <c r="AG10" s="16">
        <f t="shared" ref="AG10" si="22">IF(ISBLANK(AC10),"",IF(AND(BL10=SX1_LS,AC10&gt;=0.5),(ROUND((PI()*AD10*AE10)/12,2)-PI()*SX1_PD),IF(AND(BL10=SX2_LS,AC10&gt;=0.5),(ROUND((PI()*AD10*AE10)/12,2)-PI()*SX2_PD),IF(AND(BL10=SX3_LS,AC10&gt;=0.5),(ROUND((PI()*AD10*AE10)/12,2)-PI()*SX3_PD),IF(AND(BL10=SX4_LS,AC10&gt;=0.5),(ROUND((PI()*AD10*AE10)/12,2)-PI()*SX4_PD),IF(AND(BL10=SX5_LS,AC10&gt;=0.5),(ROUND((PI()*AD10*AE10)/12,2)-PI()*SX5_PD),IF(AND(BL10=SX6_LS,AC10&gt;=0.5),(ROUND((PI()*AD10*AE10)/12,2)-PI()*SX6_PD),IF(AND(BL10=SX7_LS,AC10&gt;=0.5),(ROUND((PI()*AD10*AE10)/12,2)-PI()*SX7_PD),IF(AND(BL10=SX8_LS,AC10&gt;=0.5),(ROUND((PI()*AD10*AE10)/12,2)-PI()*SX8_PD),IF(AND(BL10=SX9_LS,AC10&gt;=0.5),(ROUND((PI()*AD10*AE10)/12,2)-PI()*SX9_PD),IF(AND(BL10=SX10_LS,AC10&gt;=0.5),(ROUND((PI()*AD10*AE10)/12,2)-PI()*SX10_PD),IF(AND(BL10=SX11_LS,AC10&gt;=0.5),(ROUND((PI()*AD10*AE10)/12,2)-PI()*SX11_PD),IF(AND(BL10=SX12_LS,AC10&gt;=0.5),(ROUND((PI()*AD10*AE10)/12,2)-PI()*SX12_PD),ROUND((PI()*AD10*AE10)/12,2))))))))))))))</f>
        <v>32.78</v>
      </c>
      <c r="AH10" s="81">
        <v>0.6</v>
      </c>
      <c r="AI10" s="81"/>
      <c r="AJ10" s="81"/>
      <c r="AK10" s="81"/>
      <c r="AL10" s="81">
        <v>1.4</v>
      </c>
      <c r="AM10" s="81"/>
      <c r="AN10" s="81"/>
      <c r="AO10" s="81"/>
      <c r="AP10" s="17"/>
      <c r="AQ10" s="113">
        <v>19</v>
      </c>
      <c r="AR10" s="113"/>
      <c r="AS10" s="113"/>
      <c r="AT10" s="113"/>
      <c r="AU10" s="113"/>
      <c r="AV10" s="114">
        <f t="shared" ref="AV10" si="23">IF(C10=FALSE,"",IF(C10="DNT",(AQ10/(Nominal_Pipe_Diameter*10)),IF(AQ10="NV","NV",IF(AQ10="NA","NA",IF(BE10="","",IF(BL10="SMLS",AQ10*100/BE10,AQ10*100/BD10))))))</f>
        <v>5.8282208588957056</v>
      </c>
      <c r="AW10" s="114"/>
      <c r="AX10" s="114"/>
      <c r="AY10" s="114"/>
      <c r="AZ10" s="114"/>
      <c r="BA10" s="114">
        <f t="shared" ref="BA10" si="24">IF(C10=FALSE,"",IF(GW_Log_Dist="","NA",GW_Log_Dist+X10))</f>
        <v>915.34</v>
      </c>
      <c r="BB10" s="114"/>
      <c r="BC10" s="114"/>
      <c r="BD10" s="18">
        <f t="shared" ref="BD10" si="25">IF(C10=FALSE,"",IF(AND(SX1_Start&lt;=X10,X10&lt;SX1_End),((SX1_NWT*1000)),IF(AND(SX2_Start&lt;=X10,X10&lt;SX2_End),((SX2_NWT*1000)),IF(AND(SX3_Start&lt;=X10,X10&lt;SX3_End),((SX3_NWT*1000)),IF(AND(SX4_Start&lt;=X10,X10&lt;SX4_End),((SX4_NWT*1000)),IF(AND(SX5_Start&lt;=X10,X10&lt;SX5_End),((SX5_NWT*1000)),IF(AND(SX6_Start&lt;=X10,X10&lt;SX6_End),((SX6_NWT*1000)),IF(AND(SX7_Start&lt;=X10,X10&lt;SX7_End),((SX7_NWT*1000)),IF(AND(SX8_Start&lt;=X10,X10&lt;SX8_End),((SX8_NWT*1000)),IF(AND(SX9_Start&lt;=X10,X10&lt;SX9_End),((SX9_NWT*1000)),IF(AND(SX10_Start&lt;=X10,X10&lt;SX10_End),((SX10_NWT*1000)),IF(AND(SX11_Start&lt;=X10,X10&lt;SX11_End),((SX11_NWT*1000)),IF(AND(SX12_Start&lt;=X10,X10&lt;SX12_End),((SX12_NWT*1000)),IF(AND(SX13_Start&lt;=X10,X10&lt;SX13_End),((SX13_NWT*1000)),IF(AND(SX14_Start&lt;=X10,X10&lt;SX14_End),((SX14_NWT*1000)),IF(AND(SX15_Start&lt;=X10,X10&lt;SX15_End),((SX15_NWT*1000)),IF(AND(SX16_Start&lt;=X10,X10&lt;SX16_End),((SX16_NWT*1000)),IF(AND(SX17_Start&lt;=X10,X10&lt;SX17_End),((SX17_NWT*1000)),IF(AND(SX18_Start&lt;=X10,X10&lt;SX18_End),((SX18_NWT*1000)),IF(AND(SX19_Start&lt;=X10,X10&lt;SX19_End),((SX19_NWT*1000)),IF(AND(SX20_Start&lt;=X10,X10&lt;SX20_End),((SX20_NWT*1000)),IF(AND(SX21_Start&lt;=X10,X10&lt;SX21_End),((SX21_NWT*1000)),IF(AND(SX22_Start&lt;=X10,X10&lt;SX22_End),((SX22_NWT*1000)),IF(AND(SX23_Start&lt;=X10,X10&lt;SX23_End),((SX23_NWT*1000)),IF(AND(SX24_Start&lt;=X10,X10&lt;SX24_End),((SX24_NWT*1000)),IF(AND(SX25_Start&lt;=X10,X10&lt;SX25_End),((SX25_NWT*1000))))))))))))))))))))))))))))</f>
        <v>313</v>
      </c>
      <c r="BE10" s="113">
        <v>326</v>
      </c>
      <c r="BF10" s="113"/>
      <c r="BG10" s="113"/>
      <c r="BH10" s="113"/>
      <c r="BI10" s="113"/>
      <c r="BJ10" s="113"/>
      <c r="BK10" s="113"/>
      <c r="BL10" s="19" t="str" cm="1">
        <f t="array" ref="BL10">IF(C10=FALSE,"",IF(AND(SX1_Start&lt;=X10,X10&lt;SX1_End),SX1_LS,IF(AND(SX2_Start&lt;=X10,X10&lt;SX2_End),SX2_LS,IF(AND(SX3_Start&lt;=X10,X10&lt;SX3_End),SX3_LS,IF(AND(SX4_Start&lt;=X10,X10&lt;SX4_End),SX4_LS,IF(AND(SX5_Start&lt;=X10,X10&lt;SX5_End),SX5_LS,IF(AND(SX6_Start&lt;=X10,X10&lt;SX6_End),SX6_LS,IF(AND(SX7_Start&lt;=X10,X10&lt;SX7_End),SX7_LS,IF(AND(SX8_Start&lt;=X10,X10&lt;SX8_End),SX8_LS,IF(AND(SX9_Start&lt;=X10,X10&lt;SX9_End),SX9_LS,IF(AND(SX10_Start&lt;=X10,X10&lt;SX10_End),SX10_LS,IF(AND(SX11_Start&lt;=X10,X10&lt;SX11_End),SX11_LS,IF(AND(SX12_Start&lt;=X10,X10&lt;SX12_End),SX12_LS,IF(AND(SX13_Start&lt;=X10,X10&lt;SX13_End),SX13_LS,IF(AND(SX14_Start&lt;=X10,X10&lt;SX14_End),SX14_LS,IF(AND(SX15_Start&lt;=X10,X10&lt;SX15_End),SX15_LS,IF(AND(SX16_Start&lt;=X10,X10&lt;SX16_End),SX16_LS,IF(AND(SX17_Start&lt;=X10,X10&lt;SX17_End),SX17_LS,IF(AND(SX18_Start&lt;=X10,X10&lt;SX18_End),SX18_LS,IF(AND(SX19_Start&lt;=X10,X10&lt;SX19_End),SX19_LS,IF(AND(SX20_Start&lt;=X10,X10&lt;SX20_End),SX20_LS,IF(AND(SX21_Start&lt;=X10,X10&lt;SX21_End),SX21_LS,IF(AND(SX22_Start&lt;=X10,X10&lt;SX22_End),SX22_LS,IF(AND(SX23_Start&lt;=X10,X10&lt;SX23_End),SX23_LS,IF(AND(SX24_Start&lt;=X10,X10&lt;SX24_End),SX24_LS)*IF(AND(SX25_Start&lt;=X10,X10&lt;SX25End),SX25_LS)))))))))))))))))))))))))</f>
        <v>SMLS</v>
      </c>
      <c r="BM10" s="129" t="str">
        <f t="shared" ref="BM10" si="26">IF(ISBLANK(C10),"",IF(BL10=SX1_LS,SX1_LSD,IF(BL10=SX2_LS,SX2_LSD,IF(BL10=SX3_LS,SX3_LSD,IF(BL10=SX4_LS,SX4_LSD,IF(BL10=SX5_LS,SX5_LSD,IF(BL10=SX6_LS,SX6_LSD,IF(BL10=SX7_LS,SX7_LSD,IF(BL10=SX8_LS,SX8_LSD,IF(BL10=SX9_LS,SX9_LSD,IF(BL10=SX10_LS,SX10_LSD,IF(BL10=SX11_LS,SX11_LSD,IF(BL10=SX12_LS,SX12_LSD)))))))))))))</f>
        <v>NA</v>
      </c>
      <c r="BN10" s="130"/>
      <c r="BO10" s="130"/>
      <c r="BP10" s="130"/>
      <c r="BQ10" s="130"/>
      <c r="BR10" s="131"/>
      <c r="BS10" s="119" t="str">
        <f t="shared" ref="BS10" si="27">IF(ISBLANK(C10),"",IF(NOT(ISNUMBER(station_number)),"NA",IF(MOD(station_number,1)=0,TEXT(station_number+X10,"0+00"),IF(NOT(MOD(station_number,1)=0),TEXT(station_number+X10,"0+00.00")))))</f>
        <v>NA</v>
      </c>
      <c r="BT10" s="119"/>
      <c r="BU10" s="119"/>
      <c r="BV10" s="119"/>
      <c r="BW10" s="119"/>
      <c r="BX10" s="120" t="str" cm="1">
        <f t="array" ref="BX10">IF(C10=FALSE,"",IF(AND(SX1_Start&lt;=X10,X10&lt;SX1_End),"Section 1",IF(AND(SX2_Start&lt;=X10,X10&lt;SX2_End),"Section 2",IF(AND(SX3_Start&lt;=X10,X10&lt;SX3_End),"Section 3",IF(AND(SX4_Start&lt;=X10,X10&lt;SX4_End),"Section 4",IF(AND(SX5_Start&lt;=X10,X10&lt;SX5_End),"Section 5",IF(AND(SX6_Start&lt;=X10,X10&lt;SX6_End),"Section 6",IF(AND(SX7_Start&lt;=X10,X10&lt;SX7_End),"Section 7",IF(AND(SX8_Start&lt;=X10,X10&lt;SX8_End),"Section 8",IF(AND(SX9_Start&lt;=X10,X10&lt;SX9_End),"Section 9",IF(AND(SX10_Start&lt;=X10,X10&lt;SX10_End),"Section 10",IF(AND(SX11_Start&lt;=X10,X10&lt;SX11_End),"Section 11",IF(AND(SX12_Start&lt;=X10,X10&lt;SX12_End),"Section 12",IF(AND(SX13_Start&lt;=X10,X10&lt;SX13_End),"Section 13",IF(AND(SX14_Start&lt;=X10,X10&lt;SX14_End),"Section 14",IF(AND(SX15_Start&lt;=X10,X10&lt;SX15_End),"Section 15",IF(AND(SX16_Start&lt;=X10,X10&lt;SX16_End),"Section 16",IF(AND(SX17_Start&lt;=X10,X10&lt;SX17_End),"Section 17",IF(AND(SX18_Start&lt;=X10,X10&lt;SX18_End),"Section 18",IF(AND(SX19_Start&lt;=X10,X10&lt;SX19_End),"Section 19",IF(AND(SX20_Start&lt;=X10,X10&lt;SX20_End),"Section 20",IF(AND(SX21_Start&lt;=X10,X10&lt;SX21_End),"Section 21",IF(AND(SX22_Start&lt;=X10,X10&lt;SX22_End),"Section 22",IF(AND(SX23_Start&lt;=X10,X10&lt;SX23_End),"Section 23",IF(AND(SX24_Start&lt;=X10,X10&lt;SX24_End),"Section 24")*IF(AND(SX25_Start&lt;=X10,X10&lt;SX25End),"Section 25")))))))))))))))))))))))))</f>
        <v>Section 2</v>
      </c>
      <c r="BY10" s="121"/>
      <c r="BZ10" s="121"/>
      <c r="CA10" s="121"/>
      <c r="CB10" s="121"/>
      <c r="CC10" s="121"/>
      <c r="CD10" s="121"/>
      <c r="CE10" s="121"/>
      <c r="CF10" s="121"/>
      <c r="CG10" s="121"/>
      <c r="CH10" s="122"/>
      <c r="CI10" s="123" t="s">
        <v>40</v>
      </c>
      <c r="CJ10" s="124"/>
      <c r="CK10" s="124"/>
      <c r="CL10" s="124"/>
      <c r="CM10" s="124"/>
      <c r="CN10" s="124"/>
      <c r="CO10" s="124"/>
      <c r="CP10" s="124"/>
      <c r="CQ10" s="124"/>
      <c r="CR10" s="124"/>
      <c r="CS10" s="125"/>
      <c r="CT10" s="123" t="s">
        <v>45</v>
      </c>
      <c r="CU10" s="124"/>
      <c r="CV10" s="124"/>
      <c r="CW10" s="124"/>
      <c r="CX10" s="124"/>
      <c r="CY10" s="124"/>
      <c r="CZ10" s="124"/>
      <c r="DA10" s="124"/>
      <c r="DB10" s="124"/>
      <c r="DC10" s="124"/>
      <c r="DD10" s="125"/>
      <c r="DE10" s="123"/>
      <c r="DF10" s="124"/>
      <c r="DG10" s="124"/>
      <c r="DH10" s="124"/>
      <c r="DI10" s="124"/>
      <c r="DJ10" s="124"/>
      <c r="DK10" s="124"/>
      <c r="DL10" s="124"/>
      <c r="DM10" s="124"/>
      <c r="DN10" s="125"/>
      <c r="DO10" s="126" t="s">
        <v>42</v>
      </c>
      <c r="DP10" s="127"/>
      <c r="DQ10" s="127"/>
      <c r="DR10" s="127"/>
      <c r="DS10" s="127"/>
      <c r="DT10" s="127"/>
      <c r="DU10" s="127"/>
      <c r="DV10" s="128"/>
      <c r="DW10" s="102"/>
      <c r="DX10" s="102"/>
      <c r="DY10" s="102"/>
      <c r="DZ10" s="115"/>
      <c r="EA10" s="115"/>
      <c r="EB10" s="115"/>
      <c r="EC10" s="115"/>
      <c r="ED10" s="115"/>
      <c r="EE10" s="116"/>
      <c r="EF10" s="116"/>
      <c r="EG10" s="116"/>
      <c r="EH10" s="102"/>
      <c r="EI10" s="102"/>
      <c r="EJ10" s="102"/>
      <c r="EK10" s="117" t="str">
        <f t="shared" si="17"/>
        <v/>
      </c>
      <c r="EL10" s="117"/>
      <c r="EM10" s="117"/>
      <c r="EN10" s="118"/>
      <c r="EO10" s="118"/>
      <c r="EP10" s="118"/>
      <c r="EQ10" s="102" t="s">
        <v>43</v>
      </c>
      <c r="ER10" s="102"/>
      <c r="ES10" s="102"/>
      <c r="ET10" s="102"/>
      <c r="EU10" s="20" t="str">
        <f t="shared" si="18"/>
        <v>EC-003</v>
      </c>
      <c r="EV10" s="26" t="str">
        <f t="shared" si="19"/>
        <v>Axd: 40.63' | Clock: 05:13 | L: 0.6'' | W: 1.4'' | D: 0.019'' | AWT: 0.326''</v>
      </c>
      <c r="EW10" s="22"/>
      <c r="EX10" s="22"/>
      <c r="EY10" s="23"/>
      <c r="EZ10" s="23"/>
      <c r="FA10" s="27"/>
      <c r="FB10" s="27"/>
      <c r="FC10" s="28"/>
      <c r="FD10" s="28"/>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3"/>
      <c r="GD10" s="23"/>
      <c r="GE10" s="23"/>
      <c r="GF10" s="23"/>
      <c r="GG10" s="23"/>
      <c r="GH10" s="23"/>
    </row>
    <row r="11" spans="1:190" s="25" customFormat="1" ht="57.75" customHeight="1" x14ac:dyDescent="0.25">
      <c r="A11" s="103">
        <f t="shared" si="20"/>
        <v>4</v>
      </c>
      <c r="B11" s="103"/>
      <c r="C11" s="104" t="s">
        <v>46</v>
      </c>
      <c r="D11" s="105"/>
      <c r="E11" s="105"/>
      <c r="F11" s="105"/>
      <c r="G11" s="105"/>
      <c r="H11" s="105"/>
      <c r="I11" s="105"/>
      <c r="J11" s="105"/>
      <c r="K11" s="106"/>
      <c r="L11" s="107">
        <v>1</v>
      </c>
      <c r="M11" s="108"/>
      <c r="N11" s="108"/>
      <c r="O11" s="108"/>
      <c r="P11" s="108"/>
      <c r="Q11" s="108"/>
      <c r="R11" s="109"/>
      <c r="S11" s="110" t="s">
        <v>39</v>
      </c>
      <c r="T11" s="111"/>
      <c r="U11" s="111"/>
      <c r="V11" s="111"/>
      <c r="W11" s="112"/>
      <c r="X11" s="79">
        <v>39.39</v>
      </c>
      <c r="Y11" s="80"/>
      <c r="Z11" s="80"/>
      <c r="AA11" s="80"/>
      <c r="AB11" s="11">
        <f t="shared" si="8"/>
        <v>472.68</v>
      </c>
      <c r="AC11" s="12">
        <v>5.0694444444444445E-2</v>
      </c>
      <c r="AD11" s="13">
        <f t="shared" si="0"/>
        <v>1.2166666666666668</v>
      </c>
      <c r="AE11" s="14">
        <f t="shared" ref="AE11" si="28">IF(ISBLANK(C11),"",IF(BL11=SX1_LS,SX1_PD,IF(BL11=SX2_LS,SX2_PD,IF(BL11=SX3_LS,SX3_PD,IF(BL11=SX4_LS,SX4_PD,IF(BL11=SX5_LS,SX5_PD,IF(BL11=SX6_LS,SX6_PD,IF(BL11=SX7_LS,SX7_PD,IF(BL11=SX8_LS,SX8_PD,IF(BL11=SX9_LS,SX9_PD,IF(BL11=SX10_LS,SX10_PD,IF(BL11=SX11_LS,SX11_PD,IF(BL11=SX12_LS,SX12_PD)))))))))))))</f>
        <v>24</v>
      </c>
      <c r="AF11" s="15">
        <f t="shared" si="10"/>
        <v>9.5399999999999991</v>
      </c>
      <c r="AG11" s="16">
        <f t="shared" ref="AG11" si="29">IF(ISBLANK(AC11),"",IF(AND(BL11=SX1_LS,AC11&gt;=0.5),(ROUND((PI()*AD11*AE11)/12,2)-PI()*SX1_PD),IF(AND(BL11=SX2_LS,AC11&gt;=0.5),(ROUND((PI()*AD11*AE11)/12,2)-PI()*SX2_PD),IF(AND(BL11=SX3_LS,AC11&gt;=0.5),(ROUND((PI()*AD11*AE11)/12,2)-PI()*SX3_PD),IF(AND(BL11=SX4_LS,AC11&gt;=0.5),(ROUND((PI()*AD11*AE11)/12,2)-PI()*SX4_PD),IF(AND(BL11=SX5_LS,AC11&gt;=0.5),(ROUND((PI()*AD11*AE11)/12,2)-PI()*SX5_PD),IF(AND(BL11=SX6_LS,AC11&gt;=0.5),(ROUND((PI()*AD11*AE11)/12,2)-PI()*SX6_PD),IF(AND(BL11=SX7_LS,AC11&gt;=0.5),(ROUND((PI()*AD11*AE11)/12,2)-PI()*SX7_PD),IF(AND(BL11=SX8_LS,AC11&gt;=0.5),(ROUND((PI()*AD11*AE11)/12,2)-PI()*SX8_PD),IF(AND(BL11=SX9_LS,AC11&gt;=0.5),(ROUND((PI()*AD11*AE11)/12,2)-PI()*SX9_PD),IF(AND(BL11=SX10_LS,AC11&gt;=0.5),(ROUND((PI()*AD11*AE11)/12,2)-PI()*SX10_PD),IF(AND(BL11=SX11_LS,AC11&gt;=0.5),(ROUND((PI()*AD11*AE11)/12,2)-PI()*SX11_PD),IF(AND(BL11=SX12_LS,AC11&gt;=0.5),(ROUND((PI()*AD11*AE11)/12,2)-PI()*SX12_PD),ROUND((PI()*AD11*AE11)/12,2))))))))))))))</f>
        <v>7.64</v>
      </c>
      <c r="AH11" s="81">
        <v>0.4</v>
      </c>
      <c r="AI11" s="81"/>
      <c r="AJ11" s="81"/>
      <c r="AK11" s="81"/>
      <c r="AL11" s="81">
        <v>1.9</v>
      </c>
      <c r="AM11" s="81"/>
      <c r="AN11" s="81"/>
      <c r="AO11" s="81"/>
      <c r="AP11" s="17"/>
      <c r="AQ11" s="113">
        <v>5</v>
      </c>
      <c r="AR11" s="113"/>
      <c r="AS11" s="113"/>
      <c r="AT11" s="113"/>
      <c r="AU11" s="113"/>
      <c r="AV11" s="114">
        <f t="shared" ref="AV11" si="30">IF(C11=FALSE,"",IF(C11="DNT",(AQ11/(Nominal_Pipe_Diameter*10)),IF(AQ11="NV","NV",IF(AQ11="NA","NA",IF(BE11="","",IF(BL11="SMLS",AQ11*100/BE11,AQ11*100/BD11))))))</f>
        <v>1.639344262295082</v>
      </c>
      <c r="AW11" s="114"/>
      <c r="AX11" s="114"/>
      <c r="AY11" s="114"/>
      <c r="AZ11" s="114"/>
      <c r="BA11" s="114">
        <f t="shared" ref="BA11" si="31">IF(C11=FALSE,"",IF(GW_Log_Dist="","NA",GW_Log_Dist+X11))</f>
        <v>914.1</v>
      </c>
      <c r="BB11" s="114"/>
      <c r="BC11" s="114"/>
      <c r="BD11" s="18">
        <f t="shared" ref="BD11" si="32">IF(C11=FALSE,"",IF(AND(SX1_Start&lt;=X11,X11&lt;SX1_End),((SX1_NWT*1000)),IF(AND(SX2_Start&lt;=X11,X11&lt;SX2_End),((SX2_NWT*1000)),IF(AND(SX3_Start&lt;=X11,X11&lt;SX3_End),((SX3_NWT*1000)),IF(AND(SX4_Start&lt;=X11,X11&lt;SX4_End),((SX4_NWT*1000)),IF(AND(SX5_Start&lt;=X11,X11&lt;SX5_End),((SX5_NWT*1000)),IF(AND(SX6_Start&lt;=X11,X11&lt;SX6_End),((SX6_NWT*1000)),IF(AND(SX7_Start&lt;=X11,X11&lt;SX7_End),((SX7_NWT*1000)),IF(AND(SX8_Start&lt;=X11,X11&lt;SX8_End),((SX8_NWT*1000)),IF(AND(SX9_Start&lt;=X11,X11&lt;SX9_End),((SX9_NWT*1000)),IF(AND(SX10_Start&lt;=X11,X11&lt;SX10_End),((SX10_NWT*1000)),IF(AND(SX11_Start&lt;=X11,X11&lt;SX11_End),((SX11_NWT*1000)),IF(AND(SX12_Start&lt;=X11,X11&lt;SX12_End),((SX12_NWT*1000)),IF(AND(SX13_Start&lt;=X11,X11&lt;SX13_End),((SX13_NWT*1000)),IF(AND(SX14_Start&lt;=X11,X11&lt;SX14_End),((SX14_NWT*1000)),IF(AND(SX15_Start&lt;=X11,X11&lt;SX15_End),((SX15_NWT*1000)),IF(AND(SX16_Start&lt;=X11,X11&lt;SX16_End),((SX16_NWT*1000)),IF(AND(SX17_Start&lt;=X11,X11&lt;SX17_End),((SX17_NWT*1000)),IF(AND(SX18_Start&lt;=X11,X11&lt;SX18_End),((SX18_NWT*1000)),IF(AND(SX19_Start&lt;=X11,X11&lt;SX19_End),((SX19_NWT*1000)),IF(AND(SX20_Start&lt;=X11,X11&lt;SX20_End),((SX20_NWT*1000)),IF(AND(SX21_Start&lt;=X11,X11&lt;SX21_End),((SX21_NWT*1000)),IF(AND(SX22_Start&lt;=X11,X11&lt;SX22_End),((SX22_NWT*1000)),IF(AND(SX23_Start&lt;=X11,X11&lt;SX23_End),((SX23_NWT*1000)),IF(AND(SX24_Start&lt;=X11,X11&lt;SX24_End),((SX24_NWT*1000)),IF(AND(SX25_Start&lt;=X11,X11&lt;SX25_End),((SX25_NWT*1000))))))))))))))))))))))))))))</f>
        <v>313</v>
      </c>
      <c r="BE11" s="133">
        <v>305</v>
      </c>
      <c r="BF11" s="134"/>
      <c r="BG11" s="134"/>
      <c r="BH11" s="134"/>
      <c r="BI11" s="134"/>
      <c r="BJ11" s="134"/>
      <c r="BK11" s="135"/>
      <c r="BL11" s="19" t="str" cm="1">
        <f t="array" ref="BL11">IF(C11=FALSE,"",IF(AND(SX1_Start&lt;=X11,X11&lt;SX1_End),SX1_LS,IF(AND(SX2_Start&lt;=X11,X11&lt;SX2_End),SX2_LS,IF(AND(SX3_Start&lt;=X11,X11&lt;SX3_End),SX3_LS,IF(AND(SX4_Start&lt;=X11,X11&lt;SX4_End),SX4_LS,IF(AND(SX5_Start&lt;=X11,X11&lt;SX5_End),SX5_LS,IF(AND(SX6_Start&lt;=X11,X11&lt;SX6_End),SX6_LS,IF(AND(SX7_Start&lt;=X11,X11&lt;SX7_End),SX7_LS,IF(AND(SX8_Start&lt;=X11,X11&lt;SX8_End),SX8_LS,IF(AND(SX9_Start&lt;=X11,X11&lt;SX9_End),SX9_LS,IF(AND(SX10_Start&lt;=X11,X11&lt;SX10_End),SX10_LS,IF(AND(SX11_Start&lt;=X11,X11&lt;SX11_End),SX11_LS,IF(AND(SX12_Start&lt;=X11,X11&lt;SX12_End),SX12_LS,IF(AND(SX13_Start&lt;=X11,X11&lt;SX13_End),SX13_LS,IF(AND(SX14_Start&lt;=X11,X11&lt;SX14_End),SX14_LS,IF(AND(SX15_Start&lt;=X11,X11&lt;SX15_End),SX15_LS,IF(AND(SX16_Start&lt;=X11,X11&lt;SX16_End),SX16_LS,IF(AND(SX17_Start&lt;=X11,X11&lt;SX17_End),SX17_LS,IF(AND(SX18_Start&lt;=X11,X11&lt;SX18_End),SX18_LS,IF(AND(SX19_Start&lt;=X11,X11&lt;SX19_End),SX19_LS,IF(AND(SX20_Start&lt;=X11,X11&lt;SX20_End),SX20_LS,IF(AND(SX21_Start&lt;=X11,X11&lt;SX21_End),SX21_LS,IF(AND(SX22_Start&lt;=X11,X11&lt;SX22_End),SX22_LS,IF(AND(SX23_Start&lt;=X11,X11&lt;SX23_End),SX23_LS,IF(AND(SX24_Start&lt;=X11,X11&lt;SX24_End),SX24_LS)*IF(AND(SX25_Start&lt;=X11,X11&lt;SX25End),SX25_LS)))))))))))))))))))))))))</f>
        <v>SMLS</v>
      </c>
      <c r="BM11" s="129" t="str">
        <f t="shared" ref="BM11" si="33">IF(ISBLANK(C11),"",IF(BL11=SX1_LS,SX1_LSD,IF(BL11=SX2_LS,SX2_LSD,IF(BL11=SX3_LS,SX3_LSD,IF(BL11=SX4_LS,SX4_LSD,IF(BL11=SX5_LS,SX5_LSD,IF(BL11=SX6_LS,SX6_LSD,IF(BL11=SX7_LS,SX7_LSD,IF(BL11=SX8_LS,SX8_LSD,IF(BL11=SX9_LS,SX9_LSD,IF(BL11=SX10_LS,SX10_LSD,IF(BL11=SX11_LS,SX11_LSD,IF(BL11=SX12_LS,SX12_LSD)))))))))))))</f>
        <v>NA</v>
      </c>
      <c r="BN11" s="130"/>
      <c r="BO11" s="130"/>
      <c r="BP11" s="130"/>
      <c r="BQ11" s="130"/>
      <c r="BR11" s="131"/>
      <c r="BS11" s="119" t="str">
        <f t="shared" ref="BS11" si="34">IF(ISBLANK(C11),"",IF(NOT(ISNUMBER(station_number)),"NA",IF(MOD(station_number,1)=0,TEXT(station_number+X11,"0+00"),IF(NOT(MOD(station_number,1)=0),TEXT(station_number+X11,"0+00.00")))))</f>
        <v>NA</v>
      </c>
      <c r="BT11" s="119"/>
      <c r="BU11" s="119"/>
      <c r="BV11" s="119"/>
      <c r="BW11" s="119"/>
      <c r="BX11" s="120" t="str" cm="1">
        <f t="array" ref="BX11">IF(C11=FALSE,"",IF(AND(SX1_Start&lt;=X11,X11&lt;SX1_End),"Section 1",IF(AND(SX2_Start&lt;=X11,X11&lt;SX2_End),"Section 2",IF(AND(SX3_Start&lt;=X11,X11&lt;SX3_End),"Section 3",IF(AND(SX4_Start&lt;=X11,X11&lt;SX4_End),"Section 4",IF(AND(SX5_Start&lt;=X11,X11&lt;SX5_End),"Section 5",IF(AND(SX6_Start&lt;=X11,X11&lt;SX6_End),"Section 6",IF(AND(SX7_Start&lt;=X11,X11&lt;SX7_End),"Section 7",IF(AND(SX8_Start&lt;=X11,X11&lt;SX8_End),"Section 8",IF(AND(SX9_Start&lt;=X11,X11&lt;SX9_End),"Section 9",IF(AND(SX10_Start&lt;=X11,X11&lt;SX10_End),"Section 10",IF(AND(SX11_Start&lt;=X11,X11&lt;SX11_End),"Section 11",IF(AND(SX12_Start&lt;=X11,X11&lt;SX12_End),"Section 12",IF(AND(SX13_Start&lt;=X11,X11&lt;SX13_End),"Section 13",IF(AND(SX14_Start&lt;=X11,X11&lt;SX14_End),"Section 14",IF(AND(SX15_Start&lt;=X11,X11&lt;SX15_End),"Section 15",IF(AND(SX16_Start&lt;=X11,X11&lt;SX16_End),"Section 16",IF(AND(SX17_Start&lt;=X11,X11&lt;SX17_End),"Section 17",IF(AND(SX18_Start&lt;=X11,X11&lt;SX18_End),"Section 18",IF(AND(SX19_Start&lt;=X11,X11&lt;SX19_End),"Section 19",IF(AND(SX20_Start&lt;=X11,X11&lt;SX20_End),"Section 20",IF(AND(SX21_Start&lt;=X11,X11&lt;SX21_End),"Section 21",IF(AND(SX22_Start&lt;=X11,X11&lt;SX22_End),"Section 22",IF(AND(SX23_Start&lt;=X11,X11&lt;SX23_End),"Section 23",IF(AND(SX24_Start&lt;=X11,X11&lt;SX24_End),"Section 24")*IF(AND(SX25_Start&lt;=X11,X11&lt;SX25End),"Section 25")))))))))))))))))))))))))</f>
        <v>Section 1</v>
      </c>
      <c r="BY11" s="121"/>
      <c r="BZ11" s="121"/>
      <c r="CA11" s="121"/>
      <c r="CB11" s="121"/>
      <c r="CC11" s="121"/>
      <c r="CD11" s="121"/>
      <c r="CE11" s="121"/>
      <c r="CF11" s="121"/>
      <c r="CG11" s="121"/>
      <c r="CH11" s="122"/>
      <c r="CI11" s="123" t="s">
        <v>40</v>
      </c>
      <c r="CJ11" s="124"/>
      <c r="CK11" s="124"/>
      <c r="CL11" s="124"/>
      <c r="CM11" s="124"/>
      <c r="CN11" s="124"/>
      <c r="CO11" s="124"/>
      <c r="CP11" s="124"/>
      <c r="CQ11" s="124"/>
      <c r="CR11" s="124"/>
      <c r="CS11" s="125"/>
      <c r="CT11" s="123" t="s">
        <v>47</v>
      </c>
      <c r="CU11" s="124"/>
      <c r="CV11" s="124"/>
      <c r="CW11" s="124"/>
      <c r="CX11" s="124"/>
      <c r="CY11" s="124"/>
      <c r="CZ11" s="124"/>
      <c r="DA11" s="124"/>
      <c r="DB11" s="124"/>
      <c r="DC11" s="124"/>
      <c r="DD11" s="125"/>
      <c r="DE11" s="123"/>
      <c r="DF11" s="124"/>
      <c r="DG11" s="124"/>
      <c r="DH11" s="124"/>
      <c r="DI11" s="124"/>
      <c r="DJ11" s="124"/>
      <c r="DK11" s="124"/>
      <c r="DL11" s="124"/>
      <c r="DM11" s="124"/>
      <c r="DN11" s="125"/>
      <c r="DO11" s="126" t="s">
        <v>48</v>
      </c>
      <c r="DP11" s="127"/>
      <c r="DQ11" s="127"/>
      <c r="DR11" s="127"/>
      <c r="DS11" s="127"/>
      <c r="DT11" s="127"/>
      <c r="DU11" s="127"/>
      <c r="DV11" s="128"/>
      <c r="DW11" s="132">
        <f>X11-0.01</f>
        <v>39.380000000000003</v>
      </c>
      <c r="DX11" s="102"/>
      <c r="DY11" s="102"/>
      <c r="DZ11" s="115">
        <f>AC11-0.001</f>
        <v>4.9694444444444444E-2</v>
      </c>
      <c r="EA11" s="115"/>
      <c r="EB11" s="115"/>
      <c r="EC11" s="115"/>
      <c r="ED11" s="115"/>
      <c r="EE11" s="116">
        <v>0.6</v>
      </c>
      <c r="EF11" s="116"/>
      <c r="EG11" s="116"/>
      <c r="EH11" s="102">
        <v>1.9</v>
      </c>
      <c r="EI11" s="102"/>
      <c r="EJ11" s="102"/>
      <c r="EK11" s="117">
        <f t="shared" si="17"/>
        <v>305</v>
      </c>
      <c r="EL11" s="117"/>
      <c r="EM11" s="117"/>
      <c r="EN11" s="118">
        <v>300</v>
      </c>
      <c r="EO11" s="118"/>
      <c r="EP11" s="118"/>
      <c r="EQ11" s="102" t="s">
        <v>49</v>
      </c>
      <c r="ER11" s="102"/>
      <c r="ES11" s="102"/>
      <c r="ET11" s="102"/>
      <c r="EU11" s="20" t="str">
        <f t="shared" si="18"/>
        <v>ARCB-001</v>
      </c>
      <c r="EV11" s="26" t="str">
        <f t="shared" si="19"/>
        <v>Axd: 39.39' | Clock: 01:13 | L: 0.4'' | W: 1.9'' | D: 0.005'' | AWT: 0.305''</v>
      </c>
      <c r="EW11" s="22"/>
      <c r="EX11" s="22"/>
      <c r="EY11" s="23"/>
      <c r="EZ11" s="23"/>
      <c r="FA11" s="27"/>
      <c r="FB11" s="27"/>
      <c r="FC11" s="28"/>
      <c r="FD11" s="28"/>
      <c r="FE11" s="28"/>
      <c r="FF11" s="28"/>
      <c r="FG11" s="28"/>
      <c r="FH11" s="28"/>
      <c r="FI11" s="28"/>
      <c r="FJ11" s="28"/>
      <c r="FK11" s="28"/>
      <c r="FL11" s="28"/>
      <c r="FM11" s="28"/>
      <c r="FN11" s="29"/>
      <c r="FO11" s="29"/>
      <c r="FP11" s="29"/>
      <c r="FQ11" s="29"/>
      <c r="FR11" s="29"/>
      <c r="FS11" s="29"/>
      <c r="FT11" s="29"/>
      <c r="FU11" s="29"/>
      <c r="FV11" s="29"/>
      <c r="FW11" s="29"/>
      <c r="FX11" s="29"/>
      <c r="FY11" s="29"/>
      <c r="FZ11" s="29"/>
      <c r="GA11" s="29"/>
      <c r="GB11" s="29"/>
      <c r="GC11" s="23"/>
      <c r="GD11" s="23"/>
      <c r="GE11" s="23"/>
      <c r="GF11" s="23"/>
      <c r="GG11" s="23"/>
      <c r="GH11" s="23"/>
    </row>
    <row r="12" spans="1:190" s="25" customFormat="1" ht="57.75" customHeight="1" x14ac:dyDescent="0.25">
      <c r="A12" s="103">
        <f t="shared" si="20"/>
        <v>5</v>
      </c>
      <c r="B12" s="103"/>
      <c r="C12" s="104" t="s">
        <v>46</v>
      </c>
      <c r="D12" s="105"/>
      <c r="E12" s="105"/>
      <c r="F12" s="105"/>
      <c r="G12" s="105"/>
      <c r="H12" s="105"/>
      <c r="I12" s="105"/>
      <c r="J12" s="105"/>
      <c r="K12" s="106"/>
      <c r="L12" s="107">
        <v>2</v>
      </c>
      <c r="M12" s="108"/>
      <c r="N12" s="108"/>
      <c r="O12" s="108"/>
      <c r="P12" s="108"/>
      <c r="Q12" s="108"/>
      <c r="R12" s="109"/>
      <c r="S12" s="110" t="s">
        <v>39</v>
      </c>
      <c r="T12" s="111"/>
      <c r="U12" s="111"/>
      <c r="V12" s="111"/>
      <c r="W12" s="112"/>
      <c r="X12" s="79">
        <v>39.47</v>
      </c>
      <c r="Y12" s="80"/>
      <c r="Z12" s="80"/>
      <c r="AA12" s="80"/>
      <c r="AB12" s="11">
        <f t="shared" si="8"/>
        <v>473.64</v>
      </c>
      <c r="AC12" s="12">
        <v>0.10694444444444444</v>
      </c>
      <c r="AD12" s="13">
        <f t="shared" si="0"/>
        <v>2.5666666666666664</v>
      </c>
      <c r="AE12" s="14">
        <f t="shared" ref="AE12" si="35">IF(ISBLANK(C12),"",IF(BL12=SX1_LS,SX1_PD,IF(BL12=SX2_LS,SX2_PD,IF(BL12=SX3_LS,SX3_PD,IF(BL12=SX4_LS,SX4_PD,IF(BL12=SX5_LS,SX5_PD,IF(BL12=SX6_LS,SX6_PD,IF(BL12=SX7_LS,SX7_PD,IF(BL12=SX8_LS,SX8_PD,IF(BL12=SX9_LS,SX9_PD,IF(BL12=SX10_LS,SX10_PD,IF(BL12=SX11_LS,SX11_PD,IF(BL12=SX12_LS,SX12_PD)))))))))))))</f>
        <v>24</v>
      </c>
      <c r="AF12" s="15">
        <f t="shared" si="10"/>
        <v>17.329999999999998</v>
      </c>
      <c r="AG12" s="16">
        <f t="shared" ref="AG12" si="36">IF(ISBLANK(AC12),"",IF(AND(BL12=SX1_LS,AC12&gt;=0.5),(ROUND((PI()*AD12*AE12)/12,2)-PI()*SX1_PD),IF(AND(BL12=SX2_LS,AC12&gt;=0.5),(ROUND((PI()*AD12*AE12)/12,2)-PI()*SX2_PD),IF(AND(BL12=SX3_LS,AC12&gt;=0.5),(ROUND((PI()*AD12*AE12)/12,2)-PI()*SX3_PD),IF(AND(BL12=SX4_LS,AC12&gt;=0.5),(ROUND((PI()*AD12*AE12)/12,2)-PI()*SX4_PD),IF(AND(BL12=SX5_LS,AC12&gt;=0.5),(ROUND((PI()*AD12*AE12)/12,2)-PI()*SX5_PD),IF(AND(BL12=SX6_LS,AC12&gt;=0.5),(ROUND((PI()*AD12*AE12)/12,2)-PI()*SX6_PD),IF(AND(BL12=SX7_LS,AC12&gt;=0.5),(ROUND((PI()*AD12*AE12)/12,2)-PI()*SX7_PD),IF(AND(BL12=SX8_LS,AC12&gt;=0.5),(ROUND((PI()*AD12*AE12)/12,2)-PI()*SX8_PD),IF(AND(BL12=SX9_LS,AC12&gt;=0.5),(ROUND((PI()*AD12*AE12)/12,2)-PI()*SX9_PD),IF(AND(BL12=SX10_LS,AC12&gt;=0.5),(ROUND((PI()*AD12*AE12)/12,2)-PI()*SX10_PD),IF(AND(BL12=SX11_LS,AC12&gt;=0.5),(ROUND((PI()*AD12*AE12)/12,2)-PI()*SX11_PD),IF(AND(BL12=SX12_LS,AC12&gt;=0.5),(ROUND((PI()*AD12*AE12)/12,2)-PI()*SX12_PD),ROUND((PI()*AD12*AE12)/12,2))))))))))))))</f>
        <v>16.13</v>
      </c>
      <c r="AH12" s="81">
        <v>0.3</v>
      </c>
      <c r="AI12" s="81"/>
      <c r="AJ12" s="81"/>
      <c r="AK12" s="81"/>
      <c r="AL12" s="81">
        <v>1.2</v>
      </c>
      <c r="AM12" s="81"/>
      <c r="AN12" s="81"/>
      <c r="AO12" s="81"/>
      <c r="AP12" s="17"/>
      <c r="AQ12" s="113">
        <v>6</v>
      </c>
      <c r="AR12" s="113"/>
      <c r="AS12" s="113"/>
      <c r="AT12" s="113"/>
      <c r="AU12" s="113"/>
      <c r="AV12" s="114">
        <f t="shared" ref="AV12" si="37">IF(C12=FALSE,"",IF(C12="DNT",(AQ12/(Nominal_Pipe_Diameter*10)),IF(AQ12="NV","NV",IF(AQ12="NA","NA",IF(BE12="","",IF(BL12="SMLS",AQ12*100/BE12,AQ12*100/BD12))))))</f>
        <v>1.8691588785046729</v>
      </c>
      <c r="AW12" s="114"/>
      <c r="AX12" s="114"/>
      <c r="AY12" s="114"/>
      <c r="AZ12" s="114"/>
      <c r="BA12" s="114">
        <f t="shared" ref="BA12" si="38">IF(C12=FALSE,"",IF(GW_Log_Dist="","NA",GW_Log_Dist+X12))</f>
        <v>914.18000000000006</v>
      </c>
      <c r="BB12" s="114"/>
      <c r="BC12" s="114"/>
      <c r="BD12" s="18">
        <f t="shared" ref="BD12" si="39">IF(C12=FALSE,"",IF(AND(SX1_Start&lt;=X12,X12&lt;SX1_End),((SX1_NWT*1000)),IF(AND(SX2_Start&lt;=X12,X12&lt;SX2_End),((SX2_NWT*1000)),IF(AND(SX3_Start&lt;=X12,X12&lt;SX3_End),((SX3_NWT*1000)),IF(AND(SX4_Start&lt;=X12,X12&lt;SX4_End),((SX4_NWT*1000)),IF(AND(SX5_Start&lt;=X12,X12&lt;SX5_End),((SX5_NWT*1000)),IF(AND(SX6_Start&lt;=X12,X12&lt;SX6_End),((SX6_NWT*1000)),IF(AND(SX7_Start&lt;=X12,X12&lt;SX7_End),((SX7_NWT*1000)),IF(AND(SX8_Start&lt;=X12,X12&lt;SX8_End),((SX8_NWT*1000)),IF(AND(SX9_Start&lt;=X12,X12&lt;SX9_End),((SX9_NWT*1000)),IF(AND(SX10_Start&lt;=X12,X12&lt;SX10_End),((SX10_NWT*1000)),IF(AND(SX11_Start&lt;=X12,X12&lt;SX11_End),((SX11_NWT*1000)),IF(AND(SX12_Start&lt;=X12,X12&lt;SX12_End),((SX12_NWT*1000)),IF(AND(SX13_Start&lt;=X12,X12&lt;SX13_End),((SX13_NWT*1000)),IF(AND(SX14_Start&lt;=X12,X12&lt;SX14_End),((SX14_NWT*1000)),IF(AND(SX15_Start&lt;=X12,X12&lt;SX15_End),((SX15_NWT*1000)),IF(AND(SX16_Start&lt;=X12,X12&lt;SX16_End),((SX16_NWT*1000)),IF(AND(SX17_Start&lt;=X12,X12&lt;SX17_End),((SX17_NWT*1000)),IF(AND(SX18_Start&lt;=X12,X12&lt;SX18_End),((SX18_NWT*1000)),IF(AND(SX19_Start&lt;=X12,X12&lt;SX19_End),((SX19_NWT*1000)),IF(AND(SX20_Start&lt;=X12,X12&lt;SX20_End),((SX20_NWT*1000)),IF(AND(SX21_Start&lt;=X12,X12&lt;SX21_End),((SX21_NWT*1000)),IF(AND(SX22_Start&lt;=X12,X12&lt;SX22_End),((SX22_NWT*1000)),IF(AND(SX23_Start&lt;=X12,X12&lt;SX23_End),((SX23_NWT*1000)),IF(AND(SX24_Start&lt;=X12,X12&lt;SX24_End),((SX24_NWT*1000)),IF(AND(SX25_Start&lt;=X12,X12&lt;SX25_End),((SX25_NWT*1000))))))))))))))))))))))))))))</f>
        <v>313</v>
      </c>
      <c r="BE12" s="113">
        <v>321</v>
      </c>
      <c r="BF12" s="113"/>
      <c r="BG12" s="113"/>
      <c r="BH12" s="113"/>
      <c r="BI12" s="113"/>
      <c r="BJ12" s="113"/>
      <c r="BK12" s="113"/>
      <c r="BL12" s="19" t="str" cm="1">
        <f t="array" ref="BL12">IF(C12=FALSE,"",IF(AND(SX1_Start&lt;=X12,X12&lt;SX1_End),SX1_LS,IF(AND(SX2_Start&lt;=X12,X12&lt;SX2_End),SX2_LS,IF(AND(SX3_Start&lt;=X12,X12&lt;SX3_End),SX3_LS,IF(AND(SX4_Start&lt;=X12,X12&lt;SX4_End),SX4_LS,IF(AND(SX5_Start&lt;=X12,X12&lt;SX5_End),SX5_LS,IF(AND(SX6_Start&lt;=X12,X12&lt;SX6_End),SX6_LS,IF(AND(SX7_Start&lt;=X12,X12&lt;SX7_End),SX7_LS,IF(AND(SX8_Start&lt;=X12,X12&lt;SX8_End),SX8_LS,IF(AND(SX9_Start&lt;=X12,X12&lt;SX9_End),SX9_LS,IF(AND(SX10_Start&lt;=X12,X12&lt;SX10_End),SX10_LS,IF(AND(SX11_Start&lt;=X12,X12&lt;SX11_End),SX11_LS,IF(AND(SX12_Start&lt;=X12,X12&lt;SX12_End),SX12_LS,IF(AND(SX13_Start&lt;=X12,X12&lt;SX13_End),SX13_LS,IF(AND(SX14_Start&lt;=X12,X12&lt;SX14_End),SX14_LS,IF(AND(SX15_Start&lt;=X12,X12&lt;SX15_End),SX15_LS,IF(AND(SX16_Start&lt;=X12,X12&lt;SX16_End),SX16_LS,IF(AND(SX17_Start&lt;=X12,X12&lt;SX17_End),SX17_LS,IF(AND(SX18_Start&lt;=X12,X12&lt;SX18_End),SX18_LS,IF(AND(SX19_Start&lt;=X12,X12&lt;SX19_End),SX19_LS,IF(AND(SX20_Start&lt;=X12,X12&lt;SX20_End),SX20_LS,IF(AND(SX21_Start&lt;=X12,X12&lt;SX21_End),SX21_LS,IF(AND(SX22_Start&lt;=X12,X12&lt;SX22_End),SX22_LS,IF(AND(SX23_Start&lt;=X12,X12&lt;SX23_End),SX23_LS,IF(AND(SX24_Start&lt;=X12,X12&lt;SX24_End),SX24_LS)*IF(AND(SX25_Start&lt;=X12,X12&lt;SX25End),SX25_LS)))))))))))))))))))))))))</f>
        <v>SMLS</v>
      </c>
      <c r="BM12" s="129" t="str">
        <f t="shared" ref="BM12" si="40">IF(ISBLANK(C12),"",IF(BL12=SX1_LS,SX1_LSD,IF(BL12=SX2_LS,SX2_LSD,IF(BL12=SX3_LS,SX3_LSD,IF(BL12=SX4_LS,SX4_LSD,IF(BL12=SX5_LS,SX5_LSD,IF(BL12=SX6_LS,SX6_LSD,IF(BL12=SX7_LS,SX7_LSD,IF(BL12=SX8_LS,SX8_LSD,IF(BL12=SX9_LS,SX9_LSD,IF(BL12=SX10_LS,SX10_LSD,IF(BL12=SX11_LS,SX11_LSD,IF(BL12=SX12_LS,SX12_LSD)))))))))))))</f>
        <v>NA</v>
      </c>
      <c r="BN12" s="130"/>
      <c r="BO12" s="130"/>
      <c r="BP12" s="130"/>
      <c r="BQ12" s="130"/>
      <c r="BR12" s="131"/>
      <c r="BS12" s="119" t="str">
        <f t="shared" ref="BS12" si="41">IF(ISBLANK(C12),"",IF(NOT(ISNUMBER(station_number)),"NA",IF(MOD(station_number,1)=0,TEXT(station_number+X12,"0+00"),IF(NOT(MOD(station_number,1)=0),TEXT(station_number+X12,"0+00.00")))))</f>
        <v>NA</v>
      </c>
      <c r="BT12" s="119"/>
      <c r="BU12" s="119"/>
      <c r="BV12" s="119"/>
      <c r="BW12" s="119"/>
      <c r="BX12" s="120" t="str" cm="1">
        <f t="array" ref="BX12">IF(C12=FALSE,"",IF(AND(SX1_Start&lt;=X12,X12&lt;SX1_End),"Section 1",IF(AND(SX2_Start&lt;=X12,X12&lt;SX2_End),"Section 2",IF(AND(SX3_Start&lt;=X12,X12&lt;SX3_End),"Section 3",IF(AND(SX4_Start&lt;=X12,X12&lt;SX4_End),"Section 4",IF(AND(SX5_Start&lt;=X12,X12&lt;SX5_End),"Section 5",IF(AND(SX6_Start&lt;=X12,X12&lt;SX6_End),"Section 6",IF(AND(SX7_Start&lt;=X12,X12&lt;SX7_End),"Section 7",IF(AND(SX8_Start&lt;=X12,X12&lt;SX8_End),"Section 8",IF(AND(SX9_Start&lt;=X12,X12&lt;SX9_End),"Section 9",IF(AND(SX10_Start&lt;=X12,X12&lt;SX10_End),"Section 10",IF(AND(SX11_Start&lt;=X12,X12&lt;SX11_End),"Section 11",IF(AND(SX12_Start&lt;=X12,X12&lt;SX12_End),"Section 12",IF(AND(SX13_Start&lt;=X12,X12&lt;SX13_End),"Section 13",IF(AND(SX14_Start&lt;=X12,X12&lt;SX14_End),"Section 14",IF(AND(SX15_Start&lt;=X12,X12&lt;SX15_End),"Section 15",IF(AND(SX16_Start&lt;=X12,X12&lt;SX16_End),"Section 16",IF(AND(SX17_Start&lt;=X12,X12&lt;SX17_End),"Section 17",IF(AND(SX18_Start&lt;=X12,X12&lt;SX18_End),"Section 18",IF(AND(SX19_Start&lt;=X12,X12&lt;SX19_End),"Section 19",IF(AND(SX20_Start&lt;=X12,X12&lt;SX20_End),"Section 20",IF(AND(SX21_Start&lt;=X12,X12&lt;SX21_End),"Section 21",IF(AND(SX22_Start&lt;=X12,X12&lt;SX22_End),"Section 22",IF(AND(SX23_Start&lt;=X12,X12&lt;SX23_End),"Section 23",IF(AND(SX24_Start&lt;=X12,X12&lt;SX24_End),"Section 24")*IF(AND(SX25_Start&lt;=X12,X12&lt;SX25End),"Section 25")))))))))))))))))))))))))</f>
        <v>Section 2</v>
      </c>
      <c r="BY12" s="121"/>
      <c r="BZ12" s="121"/>
      <c r="CA12" s="121"/>
      <c r="CB12" s="121"/>
      <c r="CC12" s="121"/>
      <c r="CD12" s="121"/>
      <c r="CE12" s="121"/>
      <c r="CF12" s="121"/>
      <c r="CG12" s="121"/>
      <c r="CH12" s="122"/>
      <c r="CI12" s="123" t="s">
        <v>40</v>
      </c>
      <c r="CJ12" s="124"/>
      <c r="CK12" s="124"/>
      <c r="CL12" s="124"/>
      <c r="CM12" s="124"/>
      <c r="CN12" s="124"/>
      <c r="CO12" s="124"/>
      <c r="CP12" s="124"/>
      <c r="CQ12" s="124"/>
      <c r="CR12" s="124"/>
      <c r="CS12" s="125"/>
      <c r="CT12" s="123" t="s">
        <v>47</v>
      </c>
      <c r="CU12" s="124"/>
      <c r="CV12" s="124"/>
      <c r="CW12" s="124"/>
      <c r="CX12" s="124"/>
      <c r="CY12" s="124"/>
      <c r="CZ12" s="124"/>
      <c r="DA12" s="124"/>
      <c r="DB12" s="124"/>
      <c r="DC12" s="124"/>
      <c r="DD12" s="125"/>
      <c r="DE12" s="123"/>
      <c r="DF12" s="124"/>
      <c r="DG12" s="124"/>
      <c r="DH12" s="124"/>
      <c r="DI12" s="124"/>
      <c r="DJ12" s="124"/>
      <c r="DK12" s="124"/>
      <c r="DL12" s="124"/>
      <c r="DM12" s="124"/>
      <c r="DN12" s="125"/>
      <c r="DO12" s="126" t="s">
        <v>48</v>
      </c>
      <c r="DP12" s="127"/>
      <c r="DQ12" s="127"/>
      <c r="DR12" s="127"/>
      <c r="DS12" s="127"/>
      <c r="DT12" s="127"/>
      <c r="DU12" s="127"/>
      <c r="DV12" s="128"/>
      <c r="DW12" s="132">
        <f t="shared" ref="DW12:DW25" si="42">X12-0.01</f>
        <v>39.46</v>
      </c>
      <c r="DX12" s="102"/>
      <c r="DY12" s="102"/>
      <c r="DZ12" s="115">
        <f t="shared" ref="DZ12:DZ25" si="43">AC12-0.001</f>
        <v>0.10594444444444444</v>
      </c>
      <c r="EA12" s="115"/>
      <c r="EB12" s="115"/>
      <c r="EC12" s="115"/>
      <c r="ED12" s="115"/>
      <c r="EE12" s="116">
        <v>1.1000000000000001</v>
      </c>
      <c r="EF12" s="116"/>
      <c r="EG12" s="116"/>
      <c r="EH12" s="102">
        <v>2.2999999999999998</v>
      </c>
      <c r="EI12" s="102"/>
      <c r="EJ12" s="102"/>
      <c r="EK12" s="117">
        <f t="shared" si="17"/>
        <v>321</v>
      </c>
      <c r="EL12" s="117"/>
      <c r="EM12" s="117"/>
      <c r="EN12" s="118">
        <v>313</v>
      </c>
      <c r="EO12" s="118"/>
      <c r="EP12" s="118"/>
      <c r="EQ12" s="102" t="s">
        <v>49</v>
      </c>
      <c r="ER12" s="102"/>
      <c r="ES12" s="102"/>
      <c r="ET12" s="102"/>
      <c r="EU12" s="20" t="str">
        <f t="shared" si="18"/>
        <v>ARCB-002</v>
      </c>
      <c r="EV12" s="26" t="str">
        <f t="shared" si="19"/>
        <v>Axd: 39.47' | Clock: 02:34 | L: 0.3'' | W: 1.2'' | D: 0.006'' | AWT: 0.321''</v>
      </c>
      <c r="EW12" s="22"/>
      <c r="EX12" s="22"/>
      <c r="EY12" s="23"/>
      <c r="EZ12" s="23"/>
      <c r="FA12" s="27"/>
      <c r="FB12" s="27"/>
      <c r="FC12" s="28"/>
      <c r="FD12" s="28"/>
      <c r="FE12" s="28"/>
      <c r="FF12" s="28"/>
      <c r="FG12" s="28"/>
      <c r="FH12" s="28"/>
      <c r="FI12" s="28"/>
      <c r="FJ12" s="28"/>
      <c r="FK12" s="28"/>
      <c r="FL12" s="28"/>
      <c r="FM12" s="28"/>
      <c r="FN12" s="29"/>
      <c r="FO12" s="29"/>
      <c r="FP12" s="29"/>
      <c r="FQ12" s="29"/>
      <c r="FR12" s="29"/>
      <c r="FS12" s="29"/>
      <c r="FT12" s="29"/>
      <c r="FU12" s="29"/>
      <c r="FV12" s="29"/>
      <c r="FW12" s="29"/>
      <c r="FX12" s="29"/>
      <c r="FY12" s="29"/>
      <c r="FZ12" s="29"/>
      <c r="GA12" s="29"/>
      <c r="GB12" s="29"/>
      <c r="GC12" s="23"/>
      <c r="GD12" s="23"/>
      <c r="GE12" s="23"/>
      <c r="GF12" s="23"/>
      <c r="GG12" s="23"/>
      <c r="GH12" s="23"/>
    </row>
    <row r="13" spans="1:190" s="25" customFormat="1" ht="57.75" customHeight="1" x14ac:dyDescent="0.25">
      <c r="A13" s="103">
        <f t="shared" si="20"/>
        <v>6</v>
      </c>
      <c r="B13" s="103"/>
      <c r="C13" s="104" t="s">
        <v>46</v>
      </c>
      <c r="D13" s="105"/>
      <c r="E13" s="105"/>
      <c r="F13" s="105"/>
      <c r="G13" s="105"/>
      <c r="H13" s="105"/>
      <c r="I13" s="105"/>
      <c r="J13" s="105"/>
      <c r="K13" s="106"/>
      <c r="L13" s="107">
        <v>3</v>
      </c>
      <c r="M13" s="108"/>
      <c r="N13" s="108"/>
      <c r="O13" s="108"/>
      <c r="P13" s="108"/>
      <c r="Q13" s="108"/>
      <c r="R13" s="109"/>
      <c r="S13" s="110" t="s">
        <v>39</v>
      </c>
      <c r="T13" s="111"/>
      <c r="U13" s="111"/>
      <c r="V13" s="111"/>
      <c r="W13" s="112"/>
      <c r="X13" s="79">
        <v>39.47</v>
      </c>
      <c r="Y13" s="80"/>
      <c r="Z13" s="80"/>
      <c r="AA13" s="80"/>
      <c r="AB13" s="11">
        <f t="shared" si="8"/>
        <v>473.64</v>
      </c>
      <c r="AC13" s="12">
        <v>0.2013888888888889</v>
      </c>
      <c r="AD13" s="13">
        <f t="shared" si="0"/>
        <v>4.8333333333333339</v>
      </c>
      <c r="AE13" s="14">
        <f t="shared" ref="AE13" si="44">IF(ISBLANK(C13),"",IF(BL13=SX1_LS,SX1_PD,IF(BL13=SX2_LS,SX2_PD,IF(BL13=SX3_LS,SX3_PD,IF(BL13=SX4_LS,SX4_PD,IF(BL13=SX5_LS,SX5_PD,IF(BL13=SX6_LS,SX6_PD,IF(BL13=SX7_LS,SX7_PD,IF(BL13=SX8_LS,SX8_PD,IF(BL13=SX9_LS,SX9_PD,IF(BL13=SX10_LS,SX10_PD,IF(BL13=SX11_LS,SX11_PD,IF(BL13=SX12_LS,SX12_PD)))))))))))))</f>
        <v>24</v>
      </c>
      <c r="AF13" s="15">
        <f t="shared" si="10"/>
        <v>31.57</v>
      </c>
      <c r="AG13" s="16">
        <f t="shared" ref="AG13" si="45">IF(ISBLANK(AC13),"",IF(AND(BL13=SX1_LS,AC13&gt;=0.5),(ROUND((PI()*AD13*AE13)/12,2)-PI()*SX1_PD),IF(AND(BL13=SX2_LS,AC13&gt;=0.5),(ROUND((PI()*AD13*AE13)/12,2)-PI()*SX2_PD),IF(AND(BL13=SX3_LS,AC13&gt;=0.5),(ROUND((PI()*AD13*AE13)/12,2)-PI()*SX3_PD),IF(AND(BL13=SX4_LS,AC13&gt;=0.5),(ROUND((PI()*AD13*AE13)/12,2)-PI()*SX4_PD),IF(AND(BL13=SX5_LS,AC13&gt;=0.5),(ROUND((PI()*AD13*AE13)/12,2)-PI()*SX5_PD),IF(AND(BL13=SX6_LS,AC13&gt;=0.5),(ROUND((PI()*AD13*AE13)/12,2)-PI()*SX6_PD),IF(AND(BL13=SX7_LS,AC13&gt;=0.5),(ROUND((PI()*AD13*AE13)/12,2)-PI()*SX7_PD),IF(AND(BL13=SX8_LS,AC13&gt;=0.5),(ROUND((PI()*AD13*AE13)/12,2)-PI()*SX8_PD),IF(AND(BL13=SX9_LS,AC13&gt;=0.5),(ROUND((PI()*AD13*AE13)/12,2)-PI()*SX9_PD),IF(AND(BL13=SX10_LS,AC13&gt;=0.5),(ROUND((PI()*AD13*AE13)/12,2)-PI()*SX10_PD),IF(AND(BL13=SX11_LS,AC13&gt;=0.5),(ROUND((PI()*AD13*AE13)/12,2)-PI()*SX11_PD),IF(AND(BL13=SX12_LS,AC13&gt;=0.5),(ROUND((PI()*AD13*AE13)/12,2)-PI()*SX12_PD),ROUND((PI()*AD13*AE13)/12,2))))))))))))))</f>
        <v>30.37</v>
      </c>
      <c r="AH13" s="81">
        <v>0.5</v>
      </c>
      <c r="AI13" s="81"/>
      <c r="AJ13" s="81"/>
      <c r="AK13" s="81"/>
      <c r="AL13" s="81">
        <v>1.2</v>
      </c>
      <c r="AM13" s="81"/>
      <c r="AN13" s="81"/>
      <c r="AO13" s="81"/>
      <c r="AP13" s="17"/>
      <c r="AQ13" s="113">
        <v>8</v>
      </c>
      <c r="AR13" s="113"/>
      <c r="AS13" s="113"/>
      <c r="AT13" s="113"/>
      <c r="AU13" s="113"/>
      <c r="AV13" s="114">
        <f t="shared" ref="AV13" si="46">IF(C13=FALSE,"",IF(C13="DNT",(AQ13/(Nominal_Pipe_Diameter*10)),IF(AQ13="NV","NV",IF(AQ13="NA","NA",IF(BE13="","",IF(BL13="SMLS",AQ13*100/BE13,AQ13*100/BD13))))))</f>
        <v>2.4024024024024024</v>
      </c>
      <c r="AW13" s="114"/>
      <c r="AX13" s="114"/>
      <c r="AY13" s="114"/>
      <c r="AZ13" s="114"/>
      <c r="BA13" s="114">
        <f t="shared" ref="BA13" si="47">IF(C13=FALSE,"",IF(GW_Log_Dist="","NA",GW_Log_Dist+X13))</f>
        <v>914.18000000000006</v>
      </c>
      <c r="BB13" s="114"/>
      <c r="BC13" s="114"/>
      <c r="BD13" s="18">
        <f t="shared" ref="BD13" si="48">IF(C13=FALSE,"",IF(AND(SX1_Start&lt;=X13,X13&lt;SX1_End),((SX1_NWT*1000)),IF(AND(SX2_Start&lt;=X13,X13&lt;SX2_End),((SX2_NWT*1000)),IF(AND(SX3_Start&lt;=X13,X13&lt;SX3_End),((SX3_NWT*1000)),IF(AND(SX4_Start&lt;=X13,X13&lt;SX4_End),((SX4_NWT*1000)),IF(AND(SX5_Start&lt;=X13,X13&lt;SX5_End),((SX5_NWT*1000)),IF(AND(SX6_Start&lt;=X13,X13&lt;SX6_End),((SX6_NWT*1000)),IF(AND(SX7_Start&lt;=X13,X13&lt;SX7_End),((SX7_NWT*1000)),IF(AND(SX8_Start&lt;=X13,X13&lt;SX8_End),((SX8_NWT*1000)),IF(AND(SX9_Start&lt;=X13,X13&lt;SX9_End),((SX9_NWT*1000)),IF(AND(SX10_Start&lt;=X13,X13&lt;SX10_End),((SX10_NWT*1000)),IF(AND(SX11_Start&lt;=X13,X13&lt;SX11_End),((SX11_NWT*1000)),IF(AND(SX12_Start&lt;=X13,X13&lt;SX12_End),((SX12_NWT*1000)),IF(AND(SX13_Start&lt;=X13,X13&lt;SX13_End),((SX13_NWT*1000)),IF(AND(SX14_Start&lt;=X13,X13&lt;SX14_End),((SX14_NWT*1000)),IF(AND(SX15_Start&lt;=X13,X13&lt;SX15_End),((SX15_NWT*1000)),IF(AND(SX16_Start&lt;=X13,X13&lt;SX16_End),((SX16_NWT*1000)),IF(AND(SX17_Start&lt;=X13,X13&lt;SX17_End),((SX17_NWT*1000)),IF(AND(SX18_Start&lt;=X13,X13&lt;SX18_End),((SX18_NWT*1000)),IF(AND(SX19_Start&lt;=X13,X13&lt;SX19_End),((SX19_NWT*1000)),IF(AND(SX20_Start&lt;=X13,X13&lt;SX20_End),((SX20_NWT*1000)),IF(AND(SX21_Start&lt;=X13,X13&lt;SX21_End),((SX21_NWT*1000)),IF(AND(SX22_Start&lt;=X13,X13&lt;SX22_End),((SX22_NWT*1000)),IF(AND(SX23_Start&lt;=X13,X13&lt;SX23_End),((SX23_NWT*1000)),IF(AND(SX24_Start&lt;=X13,X13&lt;SX24_End),((SX24_NWT*1000)),IF(AND(SX25_Start&lt;=X13,X13&lt;SX25_End),((SX25_NWT*1000))))))))))))))))))))))))))))</f>
        <v>313</v>
      </c>
      <c r="BE13" s="113">
        <v>333</v>
      </c>
      <c r="BF13" s="113"/>
      <c r="BG13" s="113"/>
      <c r="BH13" s="113"/>
      <c r="BI13" s="113"/>
      <c r="BJ13" s="113"/>
      <c r="BK13" s="113"/>
      <c r="BL13" s="19" t="str" cm="1">
        <f t="array" ref="BL13">IF(C13=FALSE,"",IF(AND(SX1_Start&lt;=X13,X13&lt;SX1_End),SX1_LS,IF(AND(SX2_Start&lt;=X13,X13&lt;SX2_End),SX2_LS,IF(AND(SX3_Start&lt;=X13,X13&lt;SX3_End),SX3_LS,IF(AND(SX4_Start&lt;=X13,X13&lt;SX4_End),SX4_LS,IF(AND(SX5_Start&lt;=X13,X13&lt;SX5_End),SX5_LS,IF(AND(SX6_Start&lt;=X13,X13&lt;SX6_End),SX6_LS,IF(AND(SX7_Start&lt;=X13,X13&lt;SX7_End),SX7_LS,IF(AND(SX8_Start&lt;=X13,X13&lt;SX8_End),SX8_LS,IF(AND(SX9_Start&lt;=X13,X13&lt;SX9_End),SX9_LS,IF(AND(SX10_Start&lt;=X13,X13&lt;SX10_End),SX10_LS,IF(AND(SX11_Start&lt;=X13,X13&lt;SX11_End),SX11_LS,IF(AND(SX12_Start&lt;=X13,X13&lt;SX12_End),SX12_LS,IF(AND(SX13_Start&lt;=X13,X13&lt;SX13_End),SX13_LS,IF(AND(SX14_Start&lt;=X13,X13&lt;SX14_End),SX14_LS,IF(AND(SX15_Start&lt;=X13,X13&lt;SX15_End),SX15_LS,IF(AND(SX16_Start&lt;=X13,X13&lt;SX16_End),SX16_LS,IF(AND(SX17_Start&lt;=X13,X13&lt;SX17_End),SX17_LS,IF(AND(SX18_Start&lt;=X13,X13&lt;SX18_End),SX18_LS,IF(AND(SX19_Start&lt;=X13,X13&lt;SX19_End),SX19_LS,IF(AND(SX20_Start&lt;=X13,X13&lt;SX20_End),SX20_LS,IF(AND(SX21_Start&lt;=X13,X13&lt;SX21_End),SX21_LS,IF(AND(SX22_Start&lt;=X13,X13&lt;SX22_End),SX22_LS,IF(AND(SX23_Start&lt;=X13,X13&lt;SX23_End),SX23_LS,IF(AND(SX24_Start&lt;=X13,X13&lt;SX24_End),SX24_LS)*IF(AND(SX25_Start&lt;=X13,X13&lt;SX25End),SX25_LS)))))))))))))))))))))))))</f>
        <v>SMLS</v>
      </c>
      <c r="BM13" s="129" t="str">
        <f t="shared" ref="BM13" si="49">IF(ISBLANK(C13),"",IF(BL13=SX1_LS,SX1_LSD,IF(BL13=SX2_LS,SX2_LSD,IF(BL13=SX3_LS,SX3_LSD,IF(BL13=SX4_LS,SX4_LSD,IF(BL13=SX5_LS,SX5_LSD,IF(BL13=SX6_LS,SX6_LSD,IF(BL13=SX7_LS,SX7_LSD,IF(BL13=SX8_LS,SX8_LSD,IF(BL13=SX9_LS,SX9_LSD,IF(BL13=SX10_LS,SX10_LSD,IF(BL13=SX11_LS,SX11_LSD,IF(BL13=SX12_LS,SX12_LSD)))))))))))))</f>
        <v>NA</v>
      </c>
      <c r="BN13" s="130"/>
      <c r="BO13" s="130"/>
      <c r="BP13" s="130"/>
      <c r="BQ13" s="130"/>
      <c r="BR13" s="131"/>
      <c r="BS13" s="119" t="str">
        <f t="shared" ref="BS13" si="50">IF(ISBLANK(C13),"",IF(NOT(ISNUMBER(station_number)),"NA",IF(MOD(station_number,1)=0,TEXT(station_number+X13,"0+00"),IF(NOT(MOD(station_number,1)=0),TEXT(station_number+X13,"0+00.00")))))</f>
        <v>NA</v>
      </c>
      <c r="BT13" s="119"/>
      <c r="BU13" s="119"/>
      <c r="BV13" s="119"/>
      <c r="BW13" s="119"/>
      <c r="BX13" s="120" t="str" cm="1">
        <f t="array" ref="BX13">IF(C13=FALSE,"",IF(AND(SX1_Start&lt;=X13,X13&lt;SX1_End),"Section 1",IF(AND(SX2_Start&lt;=X13,X13&lt;SX2_End),"Section 2",IF(AND(SX3_Start&lt;=X13,X13&lt;SX3_End),"Section 3",IF(AND(SX4_Start&lt;=X13,X13&lt;SX4_End),"Section 4",IF(AND(SX5_Start&lt;=X13,X13&lt;SX5_End),"Section 5",IF(AND(SX6_Start&lt;=X13,X13&lt;SX6_End),"Section 6",IF(AND(SX7_Start&lt;=X13,X13&lt;SX7_End),"Section 7",IF(AND(SX8_Start&lt;=X13,X13&lt;SX8_End),"Section 8",IF(AND(SX9_Start&lt;=X13,X13&lt;SX9_End),"Section 9",IF(AND(SX10_Start&lt;=X13,X13&lt;SX10_End),"Section 10",IF(AND(SX11_Start&lt;=X13,X13&lt;SX11_End),"Section 11",IF(AND(SX12_Start&lt;=X13,X13&lt;SX12_End),"Section 12",IF(AND(SX13_Start&lt;=X13,X13&lt;SX13_End),"Section 13",IF(AND(SX14_Start&lt;=X13,X13&lt;SX14_End),"Section 14",IF(AND(SX15_Start&lt;=X13,X13&lt;SX15_End),"Section 15",IF(AND(SX16_Start&lt;=X13,X13&lt;SX16_End),"Section 16",IF(AND(SX17_Start&lt;=X13,X13&lt;SX17_End),"Section 17",IF(AND(SX18_Start&lt;=X13,X13&lt;SX18_End),"Section 18",IF(AND(SX19_Start&lt;=X13,X13&lt;SX19_End),"Section 19",IF(AND(SX20_Start&lt;=X13,X13&lt;SX20_End),"Section 20",IF(AND(SX21_Start&lt;=X13,X13&lt;SX21_End),"Section 21",IF(AND(SX22_Start&lt;=X13,X13&lt;SX22_End),"Section 22",IF(AND(SX23_Start&lt;=X13,X13&lt;SX23_End),"Section 23",IF(AND(SX24_Start&lt;=X13,X13&lt;SX24_End),"Section 24")*IF(AND(SX25_Start&lt;=X13,X13&lt;SX25End),"Section 25")))))))))))))))))))))))))</f>
        <v>Section 2</v>
      </c>
      <c r="BY13" s="121"/>
      <c r="BZ13" s="121"/>
      <c r="CA13" s="121"/>
      <c r="CB13" s="121"/>
      <c r="CC13" s="121"/>
      <c r="CD13" s="121"/>
      <c r="CE13" s="121"/>
      <c r="CF13" s="121"/>
      <c r="CG13" s="121"/>
      <c r="CH13" s="122"/>
      <c r="CI13" s="123" t="s">
        <v>40</v>
      </c>
      <c r="CJ13" s="124"/>
      <c r="CK13" s="124"/>
      <c r="CL13" s="124"/>
      <c r="CM13" s="124"/>
      <c r="CN13" s="124"/>
      <c r="CO13" s="124"/>
      <c r="CP13" s="124"/>
      <c r="CQ13" s="124"/>
      <c r="CR13" s="124"/>
      <c r="CS13" s="125"/>
      <c r="CT13" s="123" t="s">
        <v>47</v>
      </c>
      <c r="CU13" s="124"/>
      <c r="CV13" s="124"/>
      <c r="CW13" s="124"/>
      <c r="CX13" s="124"/>
      <c r="CY13" s="124"/>
      <c r="CZ13" s="124"/>
      <c r="DA13" s="124"/>
      <c r="DB13" s="124"/>
      <c r="DC13" s="124"/>
      <c r="DD13" s="125"/>
      <c r="DE13" s="123"/>
      <c r="DF13" s="124"/>
      <c r="DG13" s="124"/>
      <c r="DH13" s="124"/>
      <c r="DI13" s="124"/>
      <c r="DJ13" s="124"/>
      <c r="DK13" s="124"/>
      <c r="DL13" s="124"/>
      <c r="DM13" s="124"/>
      <c r="DN13" s="125"/>
      <c r="DO13" s="126" t="s">
        <v>48</v>
      </c>
      <c r="DP13" s="127"/>
      <c r="DQ13" s="127"/>
      <c r="DR13" s="127"/>
      <c r="DS13" s="127"/>
      <c r="DT13" s="127"/>
      <c r="DU13" s="127"/>
      <c r="DV13" s="128"/>
      <c r="DW13" s="132">
        <f t="shared" si="42"/>
        <v>39.46</v>
      </c>
      <c r="DX13" s="102"/>
      <c r="DY13" s="102"/>
      <c r="DZ13" s="115">
        <f t="shared" si="43"/>
        <v>0.20038888888888889</v>
      </c>
      <c r="EA13" s="115"/>
      <c r="EB13" s="115"/>
      <c r="EC13" s="115"/>
      <c r="ED13" s="115"/>
      <c r="EE13" s="116">
        <v>1</v>
      </c>
      <c r="EF13" s="116"/>
      <c r="EG13" s="116"/>
      <c r="EH13" s="102">
        <v>2.5</v>
      </c>
      <c r="EI13" s="102"/>
      <c r="EJ13" s="102"/>
      <c r="EK13" s="117">
        <f t="shared" si="17"/>
        <v>333</v>
      </c>
      <c r="EL13" s="117"/>
      <c r="EM13" s="117"/>
      <c r="EN13" s="118">
        <v>324</v>
      </c>
      <c r="EO13" s="118"/>
      <c r="EP13" s="118"/>
      <c r="EQ13" s="102" t="s">
        <v>49</v>
      </c>
      <c r="ER13" s="102"/>
      <c r="ES13" s="102"/>
      <c r="ET13" s="102"/>
      <c r="EU13" s="20" t="str">
        <f t="shared" si="18"/>
        <v>ARCB-003</v>
      </c>
      <c r="EV13" s="26" t="str">
        <f t="shared" si="19"/>
        <v>Axd: 39.47' | Clock: 04:50 | L: 0.5'' | W: 1.2'' | D: 0.008'' | AWT: 0.333''</v>
      </c>
      <c r="EW13" s="22"/>
      <c r="EX13" s="22"/>
      <c r="EY13" s="23"/>
      <c r="EZ13" s="23"/>
      <c r="FA13" s="27"/>
      <c r="FB13" s="27"/>
      <c r="FC13" s="29"/>
      <c r="FD13" s="28"/>
      <c r="FE13" s="28"/>
      <c r="FF13" s="28"/>
      <c r="FG13" s="28"/>
      <c r="FH13" s="28"/>
      <c r="FI13" s="28"/>
      <c r="FJ13" s="28"/>
      <c r="FK13" s="28"/>
      <c r="FL13" s="28"/>
      <c r="FM13" s="28"/>
      <c r="FN13" s="29"/>
      <c r="FO13" s="29"/>
      <c r="FP13" s="29"/>
      <c r="FQ13" s="29"/>
      <c r="FR13" s="29"/>
      <c r="FS13" s="29"/>
      <c r="FT13" s="29"/>
      <c r="FU13" s="29"/>
      <c r="FV13" s="29"/>
      <c r="FW13" s="29"/>
      <c r="FX13" s="29"/>
      <c r="FY13" s="29"/>
      <c r="FZ13" s="29"/>
      <c r="GA13" s="29"/>
      <c r="GB13" s="29"/>
      <c r="GC13" s="23"/>
      <c r="GD13" s="23"/>
      <c r="GE13" s="23"/>
      <c r="GF13" s="23"/>
      <c r="GG13" s="23"/>
      <c r="GH13" s="23"/>
    </row>
    <row r="14" spans="1:190" s="25" customFormat="1" ht="57.75" customHeight="1" x14ac:dyDescent="0.25">
      <c r="A14" s="103">
        <f t="shared" si="20"/>
        <v>7</v>
      </c>
      <c r="B14" s="103"/>
      <c r="C14" s="104" t="s">
        <v>46</v>
      </c>
      <c r="D14" s="105"/>
      <c r="E14" s="105"/>
      <c r="F14" s="105"/>
      <c r="G14" s="105"/>
      <c r="H14" s="105"/>
      <c r="I14" s="105"/>
      <c r="J14" s="105"/>
      <c r="K14" s="106"/>
      <c r="L14" s="107">
        <v>4</v>
      </c>
      <c r="M14" s="108"/>
      <c r="N14" s="108"/>
      <c r="O14" s="108"/>
      <c r="P14" s="108"/>
      <c r="Q14" s="108"/>
      <c r="R14" s="109"/>
      <c r="S14" s="110" t="s">
        <v>39</v>
      </c>
      <c r="T14" s="111"/>
      <c r="U14" s="111"/>
      <c r="V14" s="111"/>
      <c r="W14" s="112"/>
      <c r="X14" s="79">
        <v>39.369999999999997</v>
      </c>
      <c r="Y14" s="80"/>
      <c r="Z14" s="80"/>
      <c r="AA14" s="80"/>
      <c r="AB14" s="11">
        <f t="shared" si="8"/>
        <v>472.43999999999994</v>
      </c>
      <c r="AC14" s="12">
        <v>0.22222222222222221</v>
      </c>
      <c r="AD14" s="13">
        <f t="shared" si="0"/>
        <v>5.333333333333333</v>
      </c>
      <c r="AE14" s="14">
        <f t="shared" ref="AE14" si="51">IF(ISBLANK(C14),"",IF(BL14=SX1_LS,SX1_PD,IF(BL14=SX2_LS,SX2_PD,IF(BL14=SX3_LS,SX3_PD,IF(BL14=SX4_LS,SX4_PD,IF(BL14=SX5_LS,SX5_PD,IF(BL14=SX6_LS,SX6_PD,IF(BL14=SX7_LS,SX7_PD,IF(BL14=SX8_LS,SX8_PD,IF(BL14=SX9_LS,SX9_PD,IF(BL14=SX10_LS,SX10_PD,IF(BL14=SX11_LS,SX11_PD,IF(BL14=SX12_LS,SX12_PD)))))))))))))</f>
        <v>24</v>
      </c>
      <c r="AF14" s="15">
        <f t="shared" si="10"/>
        <v>34.809999999999995</v>
      </c>
      <c r="AG14" s="16">
        <f t="shared" ref="AG14" si="52">IF(ISBLANK(AC14),"",IF(AND(BL14=SX1_LS,AC14&gt;=0.5),(ROUND((PI()*AD14*AE14)/12,2)-PI()*SX1_PD),IF(AND(BL14=SX2_LS,AC14&gt;=0.5),(ROUND((PI()*AD14*AE14)/12,2)-PI()*SX2_PD),IF(AND(BL14=SX3_LS,AC14&gt;=0.5),(ROUND((PI()*AD14*AE14)/12,2)-PI()*SX3_PD),IF(AND(BL14=SX4_LS,AC14&gt;=0.5),(ROUND((PI()*AD14*AE14)/12,2)-PI()*SX4_PD),IF(AND(BL14=SX5_LS,AC14&gt;=0.5),(ROUND((PI()*AD14*AE14)/12,2)-PI()*SX5_PD),IF(AND(BL14=SX6_LS,AC14&gt;=0.5),(ROUND((PI()*AD14*AE14)/12,2)-PI()*SX6_PD),IF(AND(BL14=SX7_LS,AC14&gt;=0.5),(ROUND((PI()*AD14*AE14)/12,2)-PI()*SX7_PD),IF(AND(BL14=SX8_LS,AC14&gt;=0.5),(ROUND((PI()*AD14*AE14)/12,2)-PI()*SX8_PD),IF(AND(BL14=SX9_LS,AC14&gt;=0.5),(ROUND((PI()*AD14*AE14)/12,2)-PI()*SX9_PD),IF(AND(BL14=SX10_LS,AC14&gt;=0.5),(ROUND((PI()*AD14*AE14)/12,2)-PI()*SX10_PD),IF(AND(BL14=SX11_LS,AC14&gt;=0.5),(ROUND((PI()*AD14*AE14)/12,2)-PI()*SX11_PD),IF(AND(BL14=SX12_LS,AC14&gt;=0.5),(ROUND((PI()*AD14*AE14)/12,2)-PI()*SX12_PD),ROUND((PI()*AD14*AE14)/12,2))))))))))))))</f>
        <v>33.51</v>
      </c>
      <c r="AH14" s="81">
        <v>0.5</v>
      </c>
      <c r="AI14" s="81"/>
      <c r="AJ14" s="81"/>
      <c r="AK14" s="81"/>
      <c r="AL14" s="81">
        <v>1.3</v>
      </c>
      <c r="AM14" s="81"/>
      <c r="AN14" s="81"/>
      <c r="AO14" s="81"/>
      <c r="AP14" s="17"/>
      <c r="AQ14" s="113">
        <v>9</v>
      </c>
      <c r="AR14" s="113"/>
      <c r="AS14" s="113"/>
      <c r="AT14" s="113"/>
      <c r="AU14" s="113"/>
      <c r="AV14" s="114">
        <f t="shared" ref="AV14" si="53">IF(C14=FALSE,"",IF(C14="DNT",(AQ14/(Nominal_Pipe_Diameter*10)),IF(AQ14="NV","NV",IF(AQ14="NA","NA",IF(BE14="","",IF(BL14="SMLS",AQ14*100/BE14,AQ14*100/BD14))))))</f>
        <v>2.9411764705882355</v>
      </c>
      <c r="AW14" s="114"/>
      <c r="AX14" s="114"/>
      <c r="AY14" s="114"/>
      <c r="AZ14" s="114"/>
      <c r="BA14" s="114">
        <f t="shared" ref="BA14" si="54">IF(C14=FALSE,"",IF(GW_Log_Dist="","NA",GW_Log_Dist+X14))</f>
        <v>914.08</v>
      </c>
      <c r="BB14" s="114"/>
      <c r="BC14" s="114"/>
      <c r="BD14" s="18">
        <f t="shared" ref="BD14" si="55">IF(C14=FALSE,"",IF(AND(SX1_Start&lt;=X14,X14&lt;SX1_End),((SX1_NWT*1000)),IF(AND(SX2_Start&lt;=X14,X14&lt;SX2_End),((SX2_NWT*1000)),IF(AND(SX3_Start&lt;=X14,X14&lt;SX3_End),((SX3_NWT*1000)),IF(AND(SX4_Start&lt;=X14,X14&lt;SX4_End),((SX4_NWT*1000)),IF(AND(SX5_Start&lt;=X14,X14&lt;SX5_End),((SX5_NWT*1000)),IF(AND(SX6_Start&lt;=X14,X14&lt;SX6_End),((SX6_NWT*1000)),IF(AND(SX7_Start&lt;=X14,X14&lt;SX7_End),((SX7_NWT*1000)),IF(AND(SX8_Start&lt;=X14,X14&lt;SX8_End),((SX8_NWT*1000)),IF(AND(SX9_Start&lt;=X14,X14&lt;SX9_End),((SX9_NWT*1000)),IF(AND(SX10_Start&lt;=X14,X14&lt;SX10_End),((SX10_NWT*1000)),IF(AND(SX11_Start&lt;=X14,X14&lt;SX11_End),((SX11_NWT*1000)),IF(AND(SX12_Start&lt;=X14,X14&lt;SX12_End),((SX12_NWT*1000)),IF(AND(SX13_Start&lt;=X14,X14&lt;SX13_End),((SX13_NWT*1000)),IF(AND(SX14_Start&lt;=X14,X14&lt;SX14_End),((SX14_NWT*1000)),IF(AND(SX15_Start&lt;=X14,X14&lt;SX15_End),((SX15_NWT*1000)),IF(AND(SX16_Start&lt;=X14,X14&lt;SX16_End),((SX16_NWT*1000)),IF(AND(SX17_Start&lt;=X14,X14&lt;SX17_End),((SX17_NWT*1000)),IF(AND(SX18_Start&lt;=X14,X14&lt;SX18_End),((SX18_NWT*1000)),IF(AND(SX19_Start&lt;=X14,X14&lt;SX19_End),((SX19_NWT*1000)),IF(AND(SX20_Start&lt;=X14,X14&lt;SX20_End),((SX20_NWT*1000)),IF(AND(SX21_Start&lt;=X14,X14&lt;SX21_End),((SX21_NWT*1000)),IF(AND(SX22_Start&lt;=X14,X14&lt;SX22_End),((SX22_NWT*1000)),IF(AND(SX23_Start&lt;=X14,X14&lt;SX23_End),((SX23_NWT*1000)),IF(AND(SX24_Start&lt;=X14,X14&lt;SX24_End),((SX24_NWT*1000)),IF(AND(SX25_Start&lt;=X14,X14&lt;SX25_End),((SX25_NWT*1000))))))))))))))))))))))))))))</f>
        <v>313</v>
      </c>
      <c r="BE14" s="113">
        <v>306</v>
      </c>
      <c r="BF14" s="113"/>
      <c r="BG14" s="113"/>
      <c r="BH14" s="113"/>
      <c r="BI14" s="113"/>
      <c r="BJ14" s="113"/>
      <c r="BK14" s="113"/>
      <c r="BL14" s="19" t="str" cm="1">
        <f t="array" ref="BL14">IF(C14=FALSE,"",IF(AND(SX1_Start&lt;=X14,X14&lt;SX1_End),SX1_LS,IF(AND(SX2_Start&lt;=X14,X14&lt;SX2_End),SX2_LS,IF(AND(SX3_Start&lt;=X14,X14&lt;SX3_End),SX3_LS,IF(AND(SX4_Start&lt;=X14,X14&lt;SX4_End),SX4_LS,IF(AND(SX5_Start&lt;=X14,X14&lt;SX5_End),SX5_LS,IF(AND(SX6_Start&lt;=X14,X14&lt;SX6_End),SX6_LS,IF(AND(SX7_Start&lt;=X14,X14&lt;SX7_End),SX7_LS,IF(AND(SX8_Start&lt;=X14,X14&lt;SX8_End),SX8_LS,IF(AND(SX9_Start&lt;=X14,X14&lt;SX9_End),SX9_LS,IF(AND(SX10_Start&lt;=X14,X14&lt;SX10_End),SX10_LS,IF(AND(SX11_Start&lt;=X14,X14&lt;SX11_End),SX11_LS,IF(AND(SX12_Start&lt;=X14,X14&lt;SX12_End),SX12_LS,IF(AND(SX13_Start&lt;=X14,X14&lt;SX13_End),SX13_LS,IF(AND(SX14_Start&lt;=X14,X14&lt;SX14_End),SX14_LS,IF(AND(SX15_Start&lt;=X14,X14&lt;SX15_End),SX15_LS,IF(AND(SX16_Start&lt;=X14,X14&lt;SX16_End),SX16_LS,IF(AND(SX17_Start&lt;=X14,X14&lt;SX17_End),SX17_LS,IF(AND(SX18_Start&lt;=X14,X14&lt;SX18_End),SX18_LS,IF(AND(SX19_Start&lt;=X14,X14&lt;SX19_End),SX19_LS,IF(AND(SX20_Start&lt;=X14,X14&lt;SX20_End),SX20_LS,IF(AND(SX21_Start&lt;=X14,X14&lt;SX21_End),SX21_LS,IF(AND(SX22_Start&lt;=X14,X14&lt;SX22_End),SX22_LS,IF(AND(SX23_Start&lt;=X14,X14&lt;SX23_End),SX23_LS,IF(AND(SX24_Start&lt;=X14,X14&lt;SX24_End),SX24_LS)*IF(AND(SX25_Start&lt;=X14,X14&lt;SX25End),SX25_LS)))))))))))))))))))))))))</f>
        <v>SMLS</v>
      </c>
      <c r="BM14" s="129" t="str">
        <f t="shared" ref="BM14" si="56">IF(ISBLANK(C14),"",IF(BL14=SX1_LS,SX1_LSD,IF(BL14=SX2_LS,SX2_LSD,IF(BL14=SX3_LS,SX3_LSD,IF(BL14=SX4_LS,SX4_LSD,IF(BL14=SX5_LS,SX5_LSD,IF(BL14=SX6_LS,SX6_LSD,IF(BL14=SX7_LS,SX7_LSD,IF(BL14=SX8_LS,SX8_LSD,IF(BL14=SX9_LS,SX9_LSD,IF(BL14=SX10_LS,SX10_LSD,IF(BL14=SX11_LS,SX11_LSD,IF(BL14=SX12_LS,SX12_LSD)))))))))))))</f>
        <v>NA</v>
      </c>
      <c r="BN14" s="130"/>
      <c r="BO14" s="130"/>
      <c r="BP14" s="130"/>
      <c r="BQ14" s="130"/>
      <c r="BR14" s="131"/>
      <c r="BS14" s="119" t="str">
        <f t="shared" ref="BS14" si="57">IF(ISBLANK(C14),"",IF(NOT(ISNUMBER(station_number)),"NA",IF(MOD(station_number,1)=0,TEXT(station_number+X14,"0+00"),IF(NOT(MOD(station_number,1)=0),TEXT(station_number+X14,"0+00.00")))))</f>
        <v>NA</v>
      </c>
      <c r="BT14" s="119"/>
      <c r="BU14" s="119"/>
      <c r="BV14" s="119"/>
      <c r="BW14" s="119"/>
      <c r="BX14" s="120" t="str" cm="1">
        <f t="array" ref="BX14">IF(C14=FALSE,"",IF(AND(SX1_Start&lt;=X14,X14&lt;SX1_End),"Section 1",IF(AND(SX2_Start&lt;=X14,X14&lt;SX2_End),"Section 2",IF(AND(SX3_Start&lt;=X14,X14&lt;SX3_End),"Section 3",IF(AND(SX4_Start&lt;=X14,X14&lt;SX4_End),"Section 4",IF(AND(SX5_Start&lt;=X14,X14&lt;SX5_End),"Section 5",IF(AND(SX6_Start&lt;=X14,X14&lt;SX6_End),"Section 6",IF(AND(SX7_Start&lt;=X14,X14&lt;SX7_End),"Section 7",IF(AND(SX8_Start&lt;=X14,X14&lt;SX8_End),"Section 8",IF(AND(SX9_Start&lt;=X14,X14&lt;SX9_End),"Section 9",IF(AND(SX10_Start&lt;=X14,X14&lt;SX10_End),"Section 10",IF(AND(SX11_Start&lt;=X14,X14&lt;SX11_End),"Section 11",IF(AND(SX12_Start&lt;=X14,X14&lt;SX12_End),"Section 12",IF(AND(SX13_Start&lt;=X14,X14&lt;SX13_End),"Section 13",IF(AND(SX14_Start&lt;=X14,X14&lt;SX14_End),"Section 14",IF(AND(SX15_Start&lt;=X14,X14&lt;SX15_End),"Section 15",IF(AND(SX16_Start&lt;=X14,X14&lt;SX16_End),"Section 16",IF(AND(SX17_Start&lt;=X14,X14&lt;SX17_End),"Section 17",IF(AND(SX18_Start&lt;=X14,X14&lt;SX18_End),"Section 18",IF(AND(SX19_Start&lt;=X14,X14&lt;SX19_End),"Section 19",IF(AND(SX20_Start&lt;=X14,X14&lt;SX20_End),"Section 20",IF(AND(SX21_Start&lt;=X14,X14&lt;SX21_End),"Section 21",IF(AND(SX22_Start&lt;=X14,X14&lt;SX22_End),"Section 22",IF(AND(SX23_Start&lt;=X14,X14&lt;SX23_End),"Section 23",IF(AND(SX24_Start&lt;=X14,X14&lt;SX24_End),"Section 24")*IF(AND(SX25_Start&lt;=X14,X14&lt;SX25End),"Section 25")))))))))))))))))))))))))</f>
        <v>Section 1</v>
      </c>
      <c r="BY14" s="121"/>
      <c r="BZ14" s="121"/>
      <c r="CA14" s="121"/>
      <c r="CB14" s="121"/>
      <c r="CC14" s="121"/>
      <c r="CD14" s="121"/>
      <c r="CE14" s="121"/>
      <c r="CF14" s="121"/>
      <c r="CG14" s="121"/>
      <c r="CH14" s="122"/>
      <c r="CI14" s="123" t="s">
        <v>40</v>
      </c>
      <c r="CJ14" s="124"/>
      <c r="CK14" s="124"/>
      <c r="CL14" s="124"/>
      <c r="CM14" s="124"/>
      <c r="CN14" s="124"/>
      <c r="CO14" s="124"/>
      <c r="CP14" s="124"/>
      <c r="CQ14" s="124"/>
      <c r="CR14" s="124"/>
      <c r="CS14" s="125"/>
      <c r="CT14" s="123" t="s">
        <v>47</v>
      </c>
      <c r="CU14" s="124"/>
      <c r="CV14" s="124"/>
      <c r="CW14" s="124"/>
      <c r="CX14" s="124"/>
      <c r="CY14" s="124"/>
      <c r="CZ14" s="124"/>
      <c r="DA14" s="124"/>
      <c r="DB14" s="124"/>
      <c r="DC14" s="124"/>
      <c r="DD14" s="125"/>
      <c r="DE14" s="123"/>
      <c r="DF14" s="124"/>
      <c r="DG14" s="124"/>
      <c r="DH14" s="124"/>
      <c r="DI14" s="124"/>
      <c r="DJ14" s="124"/>
      <c r="DK14" s="124"/>
      <c r="DL14" s="124"/>
      <c r="DM14" s="124"/>
      <c r="DN14" s="125"/>
      <c r="DO14" s="126" t="s">
        <v>48</v>
      </c>
      <c r="DP14" s="127"/>
      <c r="DQ14" s="127"/>
      <c r="DR14" s="127"/>
      <c r="DS14" s="127"/>
      <c r="DT14" s="127"/>
      <c r="DU14" s="127"/>
      <c r="DV14" s="128"/>
      <c r="DW14" s="132">
        <f t="shared" si="42"/>
        <v>39.36</v>
      </c>
      <c r="DX14" s="102"/>
      <c r="DY14" s="102"/>
      <c r="DZ14" s="115">
        <f t="shared" si="43"/>
        <v>0.22122222222222221</v>
      </c>
      <c r="EA14" s="115"/>
      <c r="EB14" s="115"/>
      <c r="EC14" s="115"/>
      <c r="ED14" s="115"/>
      <c r="EE14" s="116">
        <v>1.1000000000000001</v>
      </c>
      <c r="EF14" s="116"/>
      <c r="EG14" s="116"/>
      <c r="EH14" s="102">
        <v>2.5</v>
      </c>
      <c r="EI14" s="102"/>
      <c r="EJ14" s="102"/>
      <c r="EK14" s="117">
        <f t="shared" si="17"/>
        <v>306</v>
      </c>
      <c r="EL14" s="117"/>
      <c r="EM14" s="117"/>
      <c r="EN14" s="118">
        <v>296</v>
      </c>
      <c r="EO14" s="118"/>
      <c r="EP14" s="118"/>
      <c r="EQ14" s="102" t="s">
        <v>49</v>
      </c>
      <c r="ER14" s="102"/>
      <c r="ES14" s="102"/>
      <c r="ET14" s="102"/>
      <c r="EU14" s="20" t="str">
        <f t="shared" si="18"/>
        <v>ARCB-004</v>
      </c>
      <c r="EV14" s="26" t="str">
        <f t="shared" si="19"/>
        <v>Axd: 39.37' | Clock: 05:20 | L: 0.5'' | W: 1.3'' | D: 0.009'' | AWT: 0.306''</v>
      </c>
      <c r="EW14" s="22"/>
      <c r="EX14" s="22"/>
      <c r="EY14" s="23"/>
      <c r="EZ14" s="23"/>
      <c r="FA14" s="27"/>
      <c r="FB14" s="27"/>
      <c r="FC14" s="28"/>
      <c r="FD14" s="29"/>
      <c r="FE14" s="28"/>
      <c r="FF14" s="28"/>
      <c r="FG14" s="28"/>
      <c r="FH14" s="28"/>
      <c r="FI14" s="28"/>
      <c r="FJ14" s="28"/>
      <c r="FK14" s="28"/>
      <c r="FL14" s="28"/>
      <c r="FM14" s="28"/>
      <c r="FN14" s="29"/>
      <c r="FO14" s="29"/>
      <c r="FP14" s="29"/>
      <c r="FQ14" s="29"/>
      <c r="FR14" s="29"/>
      <c r="FS14" s="29"/>
      <c r="FT14" s="29"/>
      <c r="FU14" s="29"/>
      <c r="FV14" s="29"/>
      <c r="FW14" s="29"/>
      <c r="FX14" s="29"/>
      <c r="FY14" s="29"/>
      <c r="FZ14" s="29"/>
      <c r="GA14" s="29"/>
      <c r="GB14" s="29"/>
      <c r="GC14" s="23"/>
      <c r="GD14" s="23"/>
      <c r="GE14" s="23"/>
      <c r="GF14" s="23"/>
      <c r="GG14" s="23"/>
      <c r="GH14" s="23"/>
    </row>
    <row r="15" spans="1:190" s="25" customFormat="1" ht="57.75" customHeight="1" x14ac:dyDescent="0.25">
      <c r="A15" s="103">
        <f t="shared" si="20"/>
        <v>8</v>
      </c>
      <c r="B15" s="103"/>
      <c r="C15" s="104" t="s">
        <v>46</v>
      </c>
      <c r="D15" s="105"/>
      <c r="E15" s="105"/>
      <c r="F15" s="105"/>
      <c r="G15" s="105"/>
      <c r="H15" s="105"/>
      <c r="I15" s="105"/>
      <c r="J15" s="105"/>
      <c r="K15" s="106"/>
      <c r="L15" s="107">
        <v>5</v>
      </c>
      <c r="M15" s="108"/>
      <c r="N15" s="108"/>
      <c r="O15" s="108"/>
      <c r="P15" s="108"/>
      <c r="Q15" s="108"/>
      <c r="R15" s="109"/>
      <c r="S15" s="110" t="s">
        <v>39</v>
      </c>
      <c r="T15" s="111"/>
      <c r="U15" s="111"/>
      <c r="V15" s="111"/>
      <c r="W15" s="112"/>
      <c r="X15" s="79">
        <v>39.340000000000003</v>
      </c>
      <c r="Y15" s="80"/>
      <c r="Z15" s="80"/>
      <c r="AA15" s="80"/>
      <c r="AB15" s="11">
        <f t="shared" si="8"/>
        <v>472.08000000000004</v>
      </c>
      <c r="AC15" s="12">
        <v>0.23333333333333334</v>
      </c>
      <c r="AD15" s="13">
        <f t="shared" si="0"/>
        <v>5.6</v>
      </c>
      <c r="AE15" s="14">
        <f t="shared" ref="AE15" si="58">IF(ISBLANK(C15),"",IF(BL15=SX1_LS,SX1_PD,IF(BL15=SX2_LS,SX2_PD,IF(BL15=SX3_LS,SX3_PD,IF(BL15=SX4_LS,SX4_PD,IF(BL15=SX5_LS,SX5_PD,IF(BL15=SX6_LS,SX6_PD,IF(BL15=SX7_LS,SX7_PD,IF(BL15=SX8_LS,SX8_PD,IF(BL15=SX9_LS,SX9_PD,IF(BL15=SX10_LS,SX10_PD,IF(BL15=SX11_LS,SX11_PD,IF(BL15=SX12_LS,SX12_PD)))))))))))))</f>
        <v>24</v>
      </c>
      <c r="AF15" s="15">
        <f t="shared" si="10"/>
        <v>35.89</v>
      </c>
      <c r="AG15" s="16">
        <f t="shared" ref="AG15" si="59">IF(ISBLANK(AC15),"",IF(AND(BL15=SX1_LS,AC15&gt;=0.5),(ROUND((PI()*AD15*AE15)/12,2)-PI()*SX1_PD),IF(AND(BL15=SX2_LS,AC15&gt;=0.5),(ROUND((PI()*AD15*AE15)/12,2)-PI()*SX2_PD),IF(AND(BL15=SX3_LS,AC15&gt;=0.5),(ROUND((PI()*AD15*AE15)/12,2)-PI()*SX3_PD),IF(AND(BL15=SX4_LS,AC15&gt;=0.5),(ROUND((PI()*AD15*AE15)/12,2)-PI()*SX4_PD),IF(AND(BL15=SX5_LS,AC15&gt;=0.5),(ROUND((PI()*AD15*AE15)/12,2)-PI()*SX5_PD),IF(AND(BL15=SX6_LS,AC15&gt;=0.5),(ROUND((PI()*AD15*AE15)/12,2)-PI()*SX6_PD),IF(AND(BL15=SX7_LS,AC15&gt;=0.5),(ROUND((PI()*AD15*AE15)/12,2)-PI()*SX7_PD),IF(AND(BL15=SX8_LS,AC15&gt;=0.5),(ROUND((PI()*AD15*AE15)/12,2)-PI()*SX8_PD),IF(AND(BL15=SX9_LS,AC15&gt;=0.5),(ROUND((PI()*AD15*AE15)/12,2)-PI()*SX9_PD),IF(AND(BL15=SX10_LS,AC15&gt;=0.5),(ROUND((PI()*AD15*AE15)/12,2)-PI()*SX10_PD),IF(AND(BL15=SX11_LS,AC15&gt;=0.5),(ROUND((PI()*AD15*AE15)/12,2)-PI()*SX11_PD),IF(AND(BL15=SX12_LS,AC15&gt;=0.5),(ROUND((PI()*AD15*AE15)/12,2)-PI()*SX12_PD),ROUND((PI()*AD15*AE15)/12,2))))))))))))))</f>
        <v>35.19</v>
      </c>
      <c r="AH15" s="81">
        <v>0.6</v>
      </c>
      <c r="AI15" s="81"/>
      <c r="AJ15" s="81"/>
      <c r="AK15" s="81"/>
      <c r="AL15" s="81">
        <v>0.7</v>
      </c>
      <c r="AM15" s="81"/>
      <c r="AN15" s="81"/>
      <c r="AO15" s="81"/>
      <c r="AP15" s="17"/>
      <c r="AQ15" s="113">
        <v>18</v>
      </c>
      <c r="AR15" s="113"/>
      <c r="AS15" s="113"/>
      <c r="AT15" s="113"/>
      <c r="AU15" s="113"/>
      <c r="AV15" s="114">
        <f t="shared" ref="AV15" si="60">IF(C15=FALSE,"",IF(C15="DNT",(AQ15/(Nominal_Pipe_Diameter*10)),IF(AQ15="NV","NV",IF(AQ15="NA","NA",IF(BE15="","",IF(BL15="SMLS",AQ15*100/BE15,AQ15*100/BD15))))))</f>
        <v>5.5900621118012426</v>
      </c>
      <c r="AW15" s="114"/>
      <c r="AX15" s="114"/>
      <c r="AY15" s="114"/>
      <c r="AZ15" s="114"/>
      <c r="BA15" s="114">
        <f t="shared" ref="BA15" si="61">IF(C15=FALSE,"",IF(GW_Log_Dist="","NA",GW_Log_Dist+X15))</f>
        <v>914.05000000000007</v>
      </c>
      <c r="BB15" s="114"/>
      <c r="BC15" s="114"/>
      <c r="BD15" s="18">
        <f t="shared" ref="BD15" si="62">IF(C15=FALSE,"",IF(AND(SX1_Start&lt;=X15,X15&lt;SX1_End),((SX1_NWT*1000)),IF(AND(SX2_Start&lt;=X15,X15&lt;SX2_End),((SX2_NWT*1000)),IF(AND(SX3_Start&lt;=X15,X15&lt;SX3_End),((SX3_NWT*1000)),IF(AND(SX4_Start&lt;=X15,X15&lt;SX4_End),((SX4_NWT*1000)),IF(AND(SX5_Start&lt;=X15,X15&lt;SX5_End),((SX5_NWT*1000)),IF(AND(SX6_Start&lt;=X15,X15&lt;SX6_End),((SX6_NWT*1000)),IF(AND(SX7_Start&lt;=X15,X15&lt;SX7_End),((SX7_NWT*1000)),IF(AND(SX8_Start&lt;=X15,X15&lt;SX8_End),((SX8_NWT*1000)),IF(AND(SX9_Start&lt;=X15,X15&lt;SX9_End),((SX9_NWT*1000)),IF(AND(SX10_Start&lt;=X15,X15&lt;SX10_End),((SX10_NWT*1000)),IF(AND(SX11_Start&lt;=X15,X15&lt;SX11_End),((SX11_NWT*1000)),IF(AND(SX12_Start&lt;=X15,X15&lt;SX12_End),((SX12_NWT*1000)),IF(AND(SX13_Start&lt;=X15,X15&lt;SX13_End),((SX13_NWT*1000)),IF(AND(SX14_Start&lt;=X15,X15&lt;SX14_End),((SX14_NWT*1000)),IF(AND(SX15_Start&lt;=X15,X15&lt;SX15_End),((SX15_NWT*1000)),IF(AND(SX16_Start&lt;=X15,X15&lt;SX16_End),((SX16_NWT*1000)),IF(AND(SX17_Start&lt;=X15,X15&lt;SX17_End),((SX17_NWT*1000)),IF(AND(SX18_Start&lt;=X15,X15&lt;SX18_End),((SX18_NWT*1000)),IF(AND(SX19_Start&lt;=X15,X15&lt;SX19_End),((SX19_NWT*1000)),IF(AND(SX20_Start&lt;=X15,X15&lt;SX20_End),((SX20_NWT*1000)),IF(AND(SX21_Start&lt;=X15,X15&lt;SX21_End),((SX21_NWT*1000)),IF(AND(SX22_Start&lt;=X15,X15&lt;SX22_End),((SX22_NWT*1000)),IF(AND(SX23_Start&lt;=X15,X15&lt;SX23_End),((SX23_NWT*1000)),IF(AND(SX24_Start&lt;=X15,X15&lt;SX24_End),((SX24_NWT*1000)),IF(AND(SX25_Start&lt;=X15,X15&lt;SX25_End),((SX25_NWT*1000))))))))))))))))))))))))))))</f>
        <v>313</v>
      </c>
      <c r="BE15" s="113">
        <v>322</v>
      </c>
      <c r="BF15" s="113"/>
      <c r="BG15" s="113"/>
      <c r="BH15" s="113"/>
      <c r="BI15" s="113"/>
      <c r="BJ15" s="113"/>
      <c r="BK15" s="113"/>
      <c r="BL15" s="19" t="str" cm="1">
        <f t="array" ref="BL15">IF(C15=FALSE,"",IF(AND(SX1_Start&lt;=X15,X15&lt;SX1_End),SX1_LS,IF(AND(SX2_Start&lt;=X15,X15&lt;SX2_End),SX2_LS,IF(AND(SX3_Start&lt;=X15,X15&lt;SX3_End),SX3_LS,IF(AND(SX4_Start&lt;=X15,X15&lt;SX4_End),SX4_LS,IF(AND(SX5_Start&lt;=X15,X15&lt;SX5_End),SX5_LS,IF(AND(SX6_Start&lt;=X15,X15&lt;SX6_End),SX6_LS,IF(AND(SX7_Start&lt;=X15,X15&lt;SX7_End),SX7_LS,IF(AND(SX8_Start&lt;=X15,X15&lt;SX8_End),SX8_LS,IF(AND(SX9_Start&lt;=X15,X15&lt;SX9_End),SX9_LS,IF(AND(SX10_Start&lt;=X15,X15&lt;SX10_End),SX10_LS,IF(AND(SX11_Start&lt;=X15,X15&lt;SX11_End),SX11_LS,IF(AND(SX12_Start&lt;=X15,X15&lt;SX12_End),SX12_LS,IF(AND(SX13_Start&lt;=X15,X15&lt;SX13_End),SX13_LS,IF(AND(SX14_Start&lt;=X15,X15&lt;SX14_End),SX14_LS,IF(AND(SX15_Start&lt;=X15,X15&lt;SX15_End),SX15_LS,IF(AND(SX16_Start&lt;=X15,X15&lt;SX16_End),SX16_LS,IF(AND(SX17_Start&lt;=X15,X15&lt;SX17_End),SX17_LS,IF(AND(SX18_Start&lt;=X15,X15&lt;SX18_End),SX18_LS,IF(AND(SX19_Start&lt;=X15,X15&lt;SX19_End),SX19_LS,IF(AND(SX20_Start&lt;=X15,X15&lt;SX20_End),SX20_LS,IF(AND(SX21_Start&lt;=X15,X15&lt;SX21_End),SX21_LS,IF(AND(SX22_Start&lt;=X15,X15&lt;SX22_End),SX22_LS,IF(AND(SX23_Start&lt;=X15,X15&lt;SX23_End),SX23_LS,IF(AND(SX24_Start&lt;=X15,X15&lt;SX24_End),SX24_LS)*IF(AND(SX25_Start&lt;=X15,X15&lt;SX25End),SX25_LS)))))))))))))))))))))))))</f>
        <v>SMLS</v>
      </c>
      <c r="BM15" s="129" t="str">
        <f t="shared" ref="BM15" si="63">IF(ISBLANK(C15),"",IF(BL15=SX1_LS,SX1_LSD,IF(BL15=SX2_LS,SX2_LSD,IF(BL15=SX3_LS,SX3_LSD,IF(BL15=SX4_LS,SX4_LSD,IF(BL15=SX5_LS,SX5_LSD,IF(BL15=SX6_LS,SX6_LSD,IF(BL15=SX7_LS,SX7_LSD,IF(BL15=SX8_LS,SX8_LSD,IF(BL15=SX9_LS,SX9_LSD,IF(BL15=SX10_LS,SX10_LSD,IF(BL15=SX11_LS,SX11_LSD,IF(BL15=SX12_LS,SX12_LSD)))))))))))))</f>
        <v>NA</v>
      </c>
      <c r="BN15" s="130"/>
      <c r="BO15" s="130"/>
      <c r="BP15" s="130"/>
      <c r="BQ15" s="130"/>
      <c r="BR15" s="131"/>
      <c r="BS15" s="119" t="str">
        <f t="shared" ref="BS15" si="64">IF(ISBLANK(C15),"",IF(NOT(ISNUMBER(station_number)),"NA",IF(MOD(station_number,1)=0,TEXT(station_number+X15,"0+00"),IF(NOT(MOD(station_number,1)=0),TEXT(station_number+X15,"0+00.00")))))</f>
        <v>NA</v>
      </c>
      <c r="BT15" s="119"/>
      <c r="BU15" s="119"/>
      <c r="BV15" s="119"/>
      <c r="BW15" s="119"/>
      <c r="BX15" s="120" t="str" cm="1">
        <f t="array" ref="BX15">IF(C15=FALSE,"",IF(AND(SX1_Start&lt;=X15,X15&lt;SX1_End),"Section 1",IF(AND(SX2_Start&lt;=X15,X15&lt;SX2_End),"Section 2",IF(AND(SX3_Start&lt;=X15,X15&lt;SX3_End),"Section 3",IF(AND(SX4_Start&lt;=X15,X15&lt;SX4_End),"Section 4",IF(AND(SX5_Start&lt;=X15,X15&lt;SX5_End),"Section 5",IF(AND(SX6_Start&lt;=X15,X15&lt;SX6_End),"Section 6",IF(AND(SX7_Start&lt;=X15,X15&lt;SX7_End),"Section 7",IF(AND(SX8_Start&lt;=X15,X15&lt;SX8_End),"Section 8",IF(AND(SX9_Start&lt;=X15,X15&lt;SX9_End),"Section 9",IF(AND(SX10_Start&lt;=X15,X15&lt;SX10_End),"Section 10",IF(AND(SX11_Start&lt;=X15,X15&lt;SX11_End),"Section 11",IF(AND(SX12_Start&lt;=X15,X15&lt;SX12_End),"Section 12",IF(AND(SX13_Start&lt;=X15,X15&lt;SX13_End),"Section 13",IF(AND(SX14_Start&lt;=X15,X15&lt;SX14_End),"Section 14",IF(AND(SX15_Start&lt;=X15,X15&lt;SX15_End),"Section 15",IF(AND(SX16_Start&lt;=X15,X15&lt;SX16_End),"Section 16",IF(AND(SX17_Start&lt;=X15,X15&lt;SX17_End),"Section 17",IF(AND(SX18_Start&lt;=X15,X15&lt;SX18_End),"Section 18",IF(AND(SX19_Start&lt;=X15,X15&lt;SX19_End),"Section 19",IF(AND(SX20_Start&lt;=X15,X15&lt;SX20_End),"Section 20",IF(AND(SX21_Start&lt;=X15,X15&lt;SX21_End),"Section 21",IF(AND(SX22_Start&lt;=X15,X15&lt;SX22_End),"Section 22",IF(AND(SX23_Start&lt;=X15,X15&lt;SX23_End),"Section 23",IF(AND(SX24_Start&lt;=X15,X15&lt;SX24_End),"Section 24")*IF(AND(SX25_Start&lt;=X15,X15&lt;SX25End),"Section 25")))))))))))))))))))))))))</f>
        <v>Section 1</v>
      </c>
      <c r="BY15" s="121"/>
      <c r="BZ15" s="121"/>
      <c r="CA15" s="121"/>
      <c r="CB15" s="121"/>
      <c r="CC15" s="121"/>
      <c r="CD15" s="121"/>
      <c r="CE15" s="121"/>
      <c r="CF15" s="121"/>
      <c r="CG15" s="121"/>
      <c r="CH15" s="122"/>
      <c r="CI15" s="123" t="s">
        <v>40</v>
      </c>
      <c r="CJ15" s="124"/>
      <c r="CK15" s="124"/>
      <c r="CL15" s="124"/>
      <c r="CM15" s="124"/>
      <c r="CN15" s="124"/>
      <c r="CO15" s="124"/>
      <c r="CP15" s="124"/>
      <c r="CQ15" s="124"/>
      <c r="CR15" s="124"/>
      <c r="CS15" s="125"/>
      <c r="CT15" s="123" t="s">
        <v>47</v>
      </c>
      <c r="CU15" s="124"/>
      <c r="CV15" s="124"/>
      <c r="CW15" s="124"/>
      <c r="CX15" s="124"/>
      <c r="CY15" s="124"/>
      <c r="CZ15" s="124"/>
      <c r="DA15" s="124"/>
      <c r="DB15" s="124"/>
      <c r="DC15" s="124"/>
      <c r="DD15" s="125"/>
      <c r="DE15" s="123"/>
      <c r="DF15" s="124"/>
      <c r="DG15" s="124"/>
      <c r="DH15" s="124"/>
      <c r="DI15" s="124"/>
      <c r="DJ15" s="124"/>
      <c r="DK15" s="124"/>
      <c r="DL15" s="124"/>
      <c r="DM15" s="124"/>
      <c r="DN15" s="125"/>
      <c r="DO15" s="126" t="s">
        <v>48</v>
      </c>
      <c r="DP15" s="127"/>
      <c r="DQ15" s="127"/>
      <c r="DR15" s="127"/>
      <c r="DS15" s="127"/>
      <c r="DT15" s="127"/>
      <c r="DU15" s="127"/>
      <c r="DV15" s="128"/>
      <c r="DW15" s="132">
        <f t="shared" si="42"/>
        <v>39.330000000000005</v>
      </c>
      <c r="DX15" s="102"/>
      <c r="DY15" s="102"/>
      <c r="DZ15" s="115">
        <f t="shared" si="43"/>
        <v>0.23233333333333334</v>
      </c>
      <c r="EA15" s="115"/>
      <c r="EB15" s="115"/>
      <c r="EC15" s="115"/>
      <c r="ED15" s="115"/>
      <c r="EE15" s="116">
        <v>1.1000000000000001</v>
      </c>
      <c r="EF15" s="116"/>
      <c r="EG15" s="116"/>
      <c r="EH15" s="102">
        <v>2</v>
      </c>
      <c r="EI15" s="102"/>
      <c r="EJ15" s="102"/>
      <c r="EK15" s="117">
        <f t="shared" si="17"/>
        <v>322</v>
      </c>
      <c r="EL15" s="117"/>
      <c r="EM15" s="117"/>
      <c r="EN15" s="118">
        <v>302</v>
      </c>
      <c r="EO15" s="118"/>
      <c r="EP15" s="118"/>
      <c r="EQ15" s="102" t="s">
        <v>49</v>
      </c>
      <c r="ER15" s="102"/>
      <c r="ES15" s="102"/>
      <c r="ET15" s="102"/>
      <c r="EU15" s="20" t="str">
        <f t="shared" si="18"/>
        <v>ARCB-005</v>
      </c>
      <c r="EV15" s="26" t="str">
        <f t="shared" si="19"/>
        <v>Axd: 39.34' | Clock: 05:36 | L: 0.6'' | W: 0.7'' | D: 0.018'' | AWT: 0.322''</v>
      </c>
      <c r="EW15" s="22"/>
      <c r="EX15" s="22"/>
      <c r="EY15" s="23"/>
      <c r="EZ15" s="23"/>
      <c r="FA15" s="27"/>
      <c r="FB15" s="27"/>
      <c r="FC15" s="28"/>
      <c r="FD15" s="28"/>
      <c r="FE15" s="28"/>
      <c r="FF15" s="28"/>
      <c r="FG15" s="28"/>
      <c r="FH15" s="28"/>
      <c r="FI15" s="28"/>
      <c r="FJ15" s="28"/>
      <c r="FK15" s="28"/>
      <c r="FL15" s="28"/>
      <c r="FM15" s="28"/>
      <c r="FN15" s="29"/>
      <c r="FO15" s="29"/>
      <c r="FP15" s="29"/>
      <c r="FQ15" s="29"/>
      <c r="FR15" s="29"/>
      <c r="FS15" s="29"/>
      <c r="FT15" s="29"/>
      <c r="FU15" s="29"/>
      <c r="FV15" s="29"/>
      <c r="FW15" s="29"/>
      <c r="FX15" s="29"/>
      <c r="FY15" s="29"/>
      <c r="FZ15" s="29"/>
      <c r="GA15" s="29"/>
      <c r="GB15" s="29"/>
      <c r="GC15" s="23"/>
      <c r="GD15" s="23"/>
      <c r="GE15" s="23"/>
      <c r="GF15" s="23"/>
      <c r="GG15" s="23"/>
      <c r="GH15" s="23"/>
    </row>
    <row r="16" spans="1:190" s="25" customFormat="1" ht="57.75" customHeight="1" x14ac:dyDescent="0.25">
      <c r="A16" s="103">
        <f t="shared" si="20"/>
        <v>9</v>
      </c>
      <c r="B16" s="103"/>
      <c r="C16" s="104" t="s">
        <v>46</v>
      </c>
      <c r="D16" s="105"/>
      <c r="E16" s="105"/>
      <c r="F16" s="105"/>
      <c r="G16" s="105"/>
      <c r="H16" s="105"/>
      <c r="I16" s="105"/>
      <c r="J16" s="105"/>
      <c r="K16" s="106"/>
      <c r="L16" s="107">
        <v>6</v>
      </c>
      <c r="M16" s="108"/>
      <c r="N16" s="108"/>
      <c r="O16" s="108"/>
      <c r="P16" s="108"/>
      <c r="Q16" s="108"/>
      <c r="R16" s="109"/>
      <c r="S16" s="110" t="s">
        <v>39</v>
      </c>
      <c r="T16" s="111"/>
      <c r="U16" s="111"/>
      <c r="V16" s="111"/>
      <c r="W16" s="112"/>
      <c r="X16" s="79">
        <v>39.229999999999997</v>
      </c>
      <c r="Y16" s="80"/>
      <c r="Z16" s="80"/>
      <c r="AA16" s="80"/>
      <c r="AB16" s="11">
        <f t="shared" si="8"/>
        <v>470.76</v>
      </c>
      <c r="AC16" s="12">
        <v>0.25347222222222221</v>
      </c>
      <c r="AD16" s="13">
        <f t="shared" si="0"/>
        <v>6.083333333333333</v>
      </c>
      <c r="AE16" s="14">
        <f t="shared" ref="AE16" si="65">IF(ISBLANK(C16),"",IF(BL16=SX1_LS,SX1_PD,IF(BL16=SX2_LS,SX2_PD,IF(BL16=SX3_LS,SX3_PD,IF(BL16=SX4_LS,SX4_PD,IF(BL16=SX5_LS,SX5_PD,IF(BL16=SX6_LS,SX6_PD,IF(BL16=SX7_LS,SX7_PD,IF(BL16=SX8_LS,SX8_PD,IF(BL16=SX9_LS,SX9_PD,IF(BL16=SX10_LS,SX10_PD,IF(BL16=SX11_LS,SX11_PD,IF(BL16=SX12_LS,SX12_PD)))))))))))))</f>
        <v>24</v>
      </c>
      <c r="AF16" s="15">
        <f t="shared" si="10"/>
        <v>41.32</v>
      </c>
      <c r="AG16" s="16">
        <f t="shared" ref="AG16" si="66">IF(ISBLANK(AC16),"",IF(AND(BL16=SX1_LS,AC16&gt;=0.5),(ROUND((PI()*AD16*AE16)/12,2)-PI()*SX1_PD),IF(AND(BL16=SX2_LS,AC16&gt;=0.5),(ROUND((PI()*AD16*AE16)/12,2)-PI()*SX2_PD),IF(AND(BL16=SX3_LS,AC16&gt;=0.5),(ROUND((PI()*AD16*AE16)/12,2)-PI()*SX3_PD),IF(AND(BL16=SX4_LS,AC16&gt;=0.5),(ROUND((PI()*AD16*AE16)/12,2)-PI()*SX4_PD),IF(AND(BL16=SX5_LS,AC16&gt;=0.5),(ROUND((PI()*AD16*AE16)/12,2)-PI()*SX5_PD),IF(AND(BL16=SX6_LS,AC16&gt;=0.5),(ROUND((PI()*AD16*AE16)/12,2)-PI()*SX6_PD),IF(AND(BL16=SX7_LS,AC16&gt;=0.5),(ROUND((PI()*AD16*AE16)/12,2)-PI()*SX7_PD),IF(AND(BL16=SX8_LS,AC16&gt;=0.5),(ROUND((PI()*AD16*AE16)/12,2)-PI()*SX8_PD),IF(AND(BL16=SX9_LS,AC16&gt;=0.5),(ROUND((PI()*AD16*AE16)/12,2)-PI()*SX9_PD),IF(AND(BL16=SX10_LS,AC16&gt;=0.5),(ROUND((PI()*AD16*AE16)/12,2)-PI()*SX10_PD),IF(AND(BL16=SX11_LS,AC16&gt;=0.5),(ROUND((PI()*AD16*AE16)/12,2)-PI()*SX11_PD),IF(AND(BL16=SX12_LS,AC16&gt;=0.5),(ROUND((PI()*AD16*AE16)/12,2)-PI()*SX12_PD),ROUND((PI()*AD16*AE16)/12,2))))))))))))))</f>
        <v>38.22</v>
      </c>
      <c r="AH16" s="81">
        <v>2</v>
      </c>
      <c r="AI16" s="81"/>
      <c r="AJ16" s="81"/>
      <c r="AK16" s="81"/>
      <c r="AL16" s="81">
        <v>3.1</v>
      </c>
      <c r="AM16" s="81"/>
      <c r="AN16" s="81"/>
      <c r="AO16" s="81"/>
      <c r="AP16" s="17"/>
      <c r="AQ16" s="113">
        <v>20</v>
      </c>
      <c r="AR16" s="113"/>
      <c r="AS16" s="113"/>
      <c r="AT16" s="113"/>
      <c r="AU16" s="113"/>
      <c r="AV16" s="114">
        <f t="shared" ref="AV16" si="67">IF(C16=FALSE,"",IF(C16="DNT",(AQ16/(Nominal_Pipe_Diameter*10)),IF(AQ16="NV","NV",IF(AQ16="NA","NA",IF(BE16="","",IF(BL16="SMLS",AQ16*100/BE16,AQ16*100/BD16))))))</f>
        <v>6.5146579804560263</v>
      </c>
      <c r="AW16" s="114"/>
      <c r="AX16" s="114"/>
      <c r="AY16" s="114"/>
      <c r="AZ16" s="114"/>
      <c r="BA16" s="114">
        <f t="shared" ref="BA16" si="68">IF(C16=FALSE,"",IF(GW_Log_Dist="","NA",GW_Log_Dist+X16))</f>
        <v>913.94</v>
      </c>
      <c r="BB16" s="114"/>
      <c r="BC16" s="114"/>
      <c r="BD16" s="18">
        <f t="shared" ref="BD16" si="69">IF(C16=FALSE,"",IF(AND(SX1_Start&lt;=X16,X16&lt;SX1_End),((SX1_NWT*1000)),IF(AND(SX2_Start&lt;=X16,X16&lt;SX2_End),((SX2_NWT*1000)),IF(AND(SX3_Start&lt;=X16,X16&lt;SX3_End),((SX3_NWT*1000)),IF(AND(SX4_Start&lt;=X16,X16&lt;SX4_End),((SX4_NWT*1000)),IF(AND(SX5_Start&lt;=X16,X16&lt;SX5_End),((SX5_NWT*1000)),IF(AND(SX6_Start&lt;=X16,X16&lt;SX6_End),((SX6_NWT*1000)),IF(AND(SX7_Start&lt;=X16,X16&lt;SX7_End),((SX7_NWT*1000)),IF(AND(SX8_Start&lt;=X16,X16&lt;SX8_End),((SX8_NWT*1000)),IF(AND(SX9_Start&lt;=X16,X16&lt;SX9_End),((SX9_NWT*1000)),IF(AND(SX10_Start&lt;=X16,X16&lt;SX10_End),((SX10_NWT*1000)),IF(AND(SX11_Start&lt;=X16,X16&lt;SX11_End),((SX11_NWT*1000)),IF(AND(SX12_Start&lt;=X16,X16&lt;SX12_End),((SX12_NWT*1000)),IF(AND(SX13_Start&lt;=X16,X16&lt;SX13_End),((SX13_NWT*1000)),IF(AND(SX14_Start&lt;=X16,X16&lt;SX14_End),((SX14_NWT*1000)),IF(AND(SX15_Start&lt;=X16,X16&lt;SX15_End),((SX15_NWT*1000)),IF(AND(SX16_Start&lt;=X16,X16&lt;SX16_End),((SX16_NWT*1000)),IF(AND(SX17_Start&lt;=X16,X16&lt;SX17_End),((SX17_NWT*1000)),IF(AND(SX18_Start&lt;=X16,X16&lt;SX18_End),((SX18_NWT*1000)),IF(AND(SX19_Start&lt;=X16,X16&lt;SX19_End),((SX19_NWT*1000)),IF(AND(SX20_Start&lt;=X16,X16&lt;SX20_End),((SX20_NWT*1000)),IF(AND(SX21_Start&lt;=X16,X16&lt;SX21_End),((SX21_NWT*1000)),IF(AND(SX22_Start&lt;=X16,X16&lt;SX22_End),((SX22_NWT*1000)),IF(AND(SX23_Start&lt;=X16,X16&lt;SX23_End),((SX23_NWT*1000)),IF(AND(SX24_Start&lt;=X16,X16&lt;SX24_End),((SX24_NWT*1000)),IF(AND(SX25_Start&lt;=X16,X16&lt;SX25_End),((SX25_NWT*1000))))))))))))))))))))))))))))</f>
        <v>313</v>
      </c>
      <c r="BE16" s="113">
        <v>307</v>
      </c>
      <c r="BF16" s="113"/>
      <c r="BG16" s="113"/>
      <c r="BH16" s="113"/>
      <c r="BI16" s="113"/>
      <c r="BJ16" s="113"/>
      <c r="BK16" s="113"/>
      <c r="BL16" s="19" t="str" cm="1">
        <f t="array" ref="BL16">IF(C16=FALSE,"",IF(AND(SX1_Start&lt;=X16,X16&lt;SX1_End),SX1_LS,IF(AND(SX2_Start&lt;=X16,X16&lt;SX2_End),SX2_LS,IF(AND(SX3_Start&lt;=X16,X16&lt;SX3_End),SX3_LS,IF(AND(SX4_Start&lt;=X16,X16&lt;SX4_End),SX4_LS,IF(AND(SX5_Start&lt;=X16,X16&lt;SX5_End),SX5_LS,IF(AND(SX6_Start&lt;=X16,X16&lt;SX6_End),SX6_LS,IF(AND(SX7_Start&lt;=X16,X16&lt;SX7_End),SX7_LS,IF(AND(SX8_Start&lt;=X16,X16&lt;SX8_End),SX8_LS,IF(AND(SX9_Start&lt;=X16,X16&lt;SX9_End),SX9_LS,IF(AND(SX10_Start&lt;=X16,X16&lt;SX10_End),SX10_LS,IF(AND(SX11_Start&lt;=X16,X16&lt;SX11_End),SX11_LS,IF(AND(SX12_Start&lt;=X16,X16&lt;SX12_End),SX12_LS,IF(AND(SX13_Start&lt;=X16,X16&lt;SX13_End),SX13_LS,IF(AND(SX14_Start&lt;=X16,X16&lt;SX14_End),SX14_LS,IF(AND(SX15_Start&lt;=X16,X16&lt;SX15_End),SX15_LS,IF(AND(SX16_Start&lt;=X16,X16&lt;SX16_End),SX16_LS,IF(AND(SX17_Start&lt;=X16,X16&lt;SX17_End),SX17_LS,IF(AND(SX18_Start&lt;=X16,X16&lt;SX18_End),SX18_LS,IF(AND(SX19_Start&lt;=X16,X16&lt;SX19_End),SX19_LS,IF(AND(SX20_Start&lt;=X16,X16&lt;SX20_End),SX20_LS,IF(AND(SX21_Start&lt;=X16,X16&lt;SX21_End),SX21_LS,IF(AND(SX22_Start&lt;=X16,X16&lt;SX22_End),SX22_LS,IF(AND(SX23_Start&lt;=X16,X16&lt;SX23_End),SX23_LS,IF(AND(SX24_Start&lt;=X16,X16&lt;SX24_End),SX24_LS)*IF(AND(SX25_Start&lt;=X16,X16&lt;SX25End),SX25_LS)))))))))))))))))))))))))</f>
        <v>SMLS</v>
      </c>
      <c r="BM16" s="129" t="str">
        <f t="shared" ref="BM16" si="70">IF(ISBLANK(C16),"",IF(BL16=SX1_LS,SX1_LSD,IF(BL16=SX2_LS,SX2_LSD,IF(BL16=SX3_LS,SX3_LSD,IF(BL16=SX4_LS,SX4_LSD,IF(BL16=SX5_LS,SX5_LSD,IF(BL16=SX6_LS,SX6_LSD,IF(BL16=SX7_LS,SX7_LSD,IF(BL16=SX8_LS,SX8_LSD,IF(BL16=SX9_LS,SX9_LSD,IF(BL16=SX10_LS,SX10_LSD,IF(BL16=SX11_LS,SX11_LSD,IF(BL16=SX12_LS,SX12_LSD)))))))))))))</f>
        <v>NA</v>
      </c>
      <c r="BN16" s="130"/>
      <c r="BO16" s="130"/>
      <c r="BP16" s="130"/>
      <c r="BQ16" s="130"/>
      <c r="BR16" s="131"/>
      <c r="BS16" s="119" t="str">
        <f t="shared" ref="BS16" si="71">IF(ISBLANK(C16),"",IF(NOT(ISNUMBER(station_number)),"NA",IF(MOD(station_number,1)=0,TEXT(station_number+X16,"0+00"),IF(NOT(MOD(station_number,1)=0),TEXT(station_number+X16,"0+00.00")))))</f>
        <v>NA</v>
      </c>
      <c r="BT16" s="119"/>
      <c r="BU16" s="119"/>
      <c r="BV16" s="119"/>
      <c r="BW16" s="119"/>
      <c r="BX16" s="120" t="str" cm="1">
        <f t="array" ref="BX16">IF(C16=FALSE,"",IF(AND(SX1_Start&lt;=X16,X16&lt;SX1_End),"Section 1",IF(AND(SX2_Start&lt;=X16,X16&lt;SX2_End),"Section 2",IF(AND(SX3_Start&lt;=X16,X16&lt;SX3_End),"Section 3",IF(AND(SX4_Start&lt;=X16,X16&lt;SX4_End),"Section 4",IF(AND(SX5_Start&lt;=X16,X16&lt;SX5_End),"Section 5",IF(AND(SX6_Start&lt;=X16,X16&lt;SX6_End),"Section 6",IF(AND(SX7_Start&lt;=X16,X16&lt;SX7_End),"Section 7",IF(AND(SX8_Start&lt;=X16,X16&lt;SX8_End),"Section 8",IF(AND(SX9_Start&lt;=X16,X16&lt;SX9_End),"Section 9",IF(AND(SX10_Start&lt;=X16,X16&lt;SX10_End),"Section 10",IF(AND(SX11_Start&lt;=X16,X16&lt;SX11_End),"Section 11",IF(AND(SX12_Start&lt;=X16,X16&lt;SX12_End),"Section 12",IF(AND(SX13_Start&lt;=X16,X16&lt;SX13_End),"Section 13",IF(AND(SX14_Start&lt;=X16,X16&lt;SX14_End),"Section 14",IF(AND(SX15_Start&lt;=X16,X16&lt;SX15_End),"Section 15",IF(AND(SX16_Start&lt;=X16,X16&lt;SX16_End),"Section 16",IF(AND(SX17_Start&lt;=X16,X16&lt;SX17_End),"Section 17",IF(AND(SX18_Start&lt;=X16,X16&lt;SX18_End),"Section 18",IF(AND(SX19_Start&lt;=X16,X16&lt;SX19_End),"Section 19",IF(AND(SX20_Start&lt;=X16,X16&lt;SX20_End),"Section 20",IF(AND(SX21_Start&lt;=X16,X16&lt;SX21_End),"Section 21",IF(AND(SX22_Start&lt;=X16,X16&lt;SX22_End),"Section 22",IF(AND(SX23_Start&lt;=X16,X16&lt;SX23_End),"Section 23",IF(AND(SX24_Start&lt;=X16,X16&lt;SX24_End),"Section 24")*IF(AND(SX25_Start&lt;=X16,X16&lt;SX25End),"Section 25")))))))))))))))))))))))))</f>
        <v>Section 1</v>
      </c>
      <c r="BY16" s="121"/>
      <c r="BZ16" s="121"/>
      <c r="CA16" s="121"/>
      <c r="CB16" s="121"/>
      <c r="CC16" s="121"/>
      <c r="CD16" s="121"/>
      <c r="CE16" s="121"/>
      <c r="CF16" s="121"/>
      <c r="CG16" s="121"/>
      <c r="CH16" s="122"/>
      <c r="CI16" s="123" t="s">
        <v>40</v>
      </c>
      <c r="CJ16" s="124"/>
      <c r="CK16" s="124"/>
      <c r="CL16" s="124"/>
      <c r="CM16" s="124"/>
      <c r="CN16" s="124"/>
      <c r="CO16" s="124"/>
      <c r="CP16" s="124"/>
      <c r="CQ16" s="124"/>
      <c r="CR16" s="124"/>
      <c r="CS16" s="125"/>
      <c r="CT16" s="123" t="s">
        <v>47</v>
      </c>
      <c r="CU16" s="124"/>
      <c r="CV16" s="124"/>
      <c r="CW16" s="124"/>
      <c r="CX16" s="124"/>
      <c r="CY16" s="124"/>
      <c r="CZ16" s="124"/>
      <c r="DA16" s="124"/>
      <c r="DB16" s="124"/>
      <c r="DC16" s="124"/>
      <c r="DD16" s="125"/>
      <c r="DE16" s="123"/>
      <c r="DF16" s="124"/>
      <c r="DG16" s="124"/>
      <c r="DH16" s="124"/>
      <c r="DI16" s="124"/>
      <c r="DJ16" s="124"/>
      <c r="DK16" s="124"/>
      <c r="DL16" s="124"/>
      <c r="DM16" s="124"/>
      <c r="DN16" s="125"/>
      <c r="DO16" s="126" t="s">
        <v>48</v>
      </c>
      <c r="DP16" s="127"/>
      <c r="DQ16" s="127"/>
      <c r="DR16" s="127"/>
      <c r="DS16" s="127"/>
      <c r="DT16" s="127"/>
      <c r="DU16" s="127"/>
      <c r="DV16" s="128"/>
      <c r="DW16" s="132">
        <f t="shared" si="42"/>
        <v>39.22</v>
      </c>
      <c r="DX16" s="102"/>
      <c r="DY16" s="102"/>
      <c r="DZ16" s="115">
        <f t="shared" si="43"/>
        <v>0.25247222222222221</v>
      </c>
      <c r="EA16" s="115"/>
      <c r="EB16" s="115"/>
      <c r="EC16" s="115"/>
      <c r="ED16" s="115"/>
      <c r="EE16" s="116">
        <v>2.2000000000000002</v>
      </c>
      <c r="EF16" s="116"/>
      <c r="EG16" s="116"/>
      <c r="EH16" s="102">
        <v>4.8</v>
      </c>
      <c r="EI16" s="102"/>
      <c r="EJ16" s="102"/>
      <c r="EK16" s="117">
        <f t="shared" si="17"/>
        <v>307</v>
      </c>
      <c r="EL16" s="117"/>
      <c r="EM16" s="117"/>
      <c r="EN16" s="118">
        <v>297</v>
      </c>
      <c r="EO16" s="118"/>
      <c r="EP16" s="118"/>
      <c r="EQ16" s="102" t="s">
        <v>49</v>
      </c>
      <c r="ER16" s="102"/>
      <c r="ES16" s="102"/>
      <c r="ET16" s="102"/>
      <c r="EU16" s="20" t="str">
        <f t="shared" si="18"/>
        <v>ARCB-006</v>
      </c>
      <c r="EV16" s="26" t="str">
        <f t="shared" si="19"/>
        <v>Axd: 39.23' | Clock: 06:05 | L: 2'' | W: 3.1'' | D: 0.020'' | AWT: 0.307''</v>
      </c>
      <c r="EW16" s="22"/>
      <c r="EX16" s="22"/>
      <c r="EY16" s="23"/>
      <c r="EZ16" s="23"/>
      <c r="FA16" s="27"/>
      <c r="FB16" s="27"/>
      <c r="FC16" s="28"/>
      <c r="FD16" s="28"/>
      <c r="FE16" s="28"/>
      <c r="FF16" s="28"/>
      <c r="FG16" s="28"/>
      <c r="FH16" s="28"/>
      <c r="FI16" s="28"/>
      <c r="FJ16" s="28"/>
      <c r="FK16" s="28"/>
      <c r="FL16" s="28"/>
      <c r="FM16" s="28"/>
      <c r="FN16" s="29"/>
      <c r="FO16" s="29"/>
      <c r="FP16" s="29"/>
      <c r="FQ16" s="29"/>
      <c r="FR16" s="29"/>
      <c r="FS16" s="29"/>
      <c r="FT16" s="29"/>
      <c r="FU16" s="29"/>
      <c r="FV16" s="29"/>
      <c r="FW16" s="29"/>
      <c r="FX16" s="29"/>
      <c r="FY16" s="29"/>
      <c r="FZ16" s="29"/>
      <c r="GA16" s="29"/>
      <c r="GB16" s="29"/>
      <c r="GC16" s="23"/>
      <c r="GD16" s="23"/>
      <c r="GE16" s="23"/>
      <c r="GF16" s="23"/>
      <c r="GG16" s="23"/>
      <c r="GH16" s="23"/>
    </row>
    <row r="17" spans="1:190" s="25" customFormat="1" ht="57.75" customHeight="1" x14ac:dyDescent="0.25">
      <c r="A17" s="103">
        <f t="shared" si="20"/>
        <v>10</v>
      </c>
      <c r="B17" s="103"/>
      <c r="C17" s="104" t="s">
        <v>46</v>
      </c>
      <c r="D17" s="105"/>
      <c r="E17" s="105"/>
      <c r="F17" s="105"/>
      <c r="G17" s="105"/>
      <c r="H17" s="105"/>
      <c r="I17" s="105"/>
      <c r="J17" s="105"/>
      <c r="K17" s="106"/>
      <c r="L17" s="107">
        <v>7</v>
      </c>
      <c r="M17" s="108"/>
      <c r="N17" s="108"/>
      <c r="O17" s="108"/>
      <c r="P17" s="108"/>
      <c r="Q17" s="108"/>
      <c r="R17" s="109"/>
      <c r="S17" s="110" t="s">
        <v>39</v>
      </c>
      <c r="T17" s="111"/>
      <c r="U17" s="111"/>
      <c r="V17" s="111"/>
      <c r="W17" s="112"/>
      <c r="X17" s="79">
        <v>39.39</v>
      </c>
      <c r="Y17" s="80"/>
      <c r="Z17" s="80"/>
      <c r="AA17" s="80"/>
      <c r="AB17" s="11">
        <f t="shared" si="8"/>
        <v>472.68</v>
      </c>
      <c r="AC17" s="12">
        <v>0.27777777777777779</v>
      </c>
      <c r="AD17" s="13">
        <f t="shared" si="0"/>
        <v>6.666666666666667</v>
      </c>
      <c r="AE17" s="14">
        <f t="shared" ref="AE17" si="72">IF(ISBLANK(C17),"",IF(BL17=SX1_LS,SX1_PD,IF(BL17=SX2_LS,SX2_PD,IF(BL17=SX3_LS,SX3_PD,IF(BL17=SX4_LS,SX4_PD,IF(BL17=SX5_LS,SX5_PD,IF(BL17=SX6_LS,SX6_PD,IF(BL17=SX7_LS,SX7_PD,IF(BL17=SX8_LS,SX8_PD,IF(BL17=SX9_LS,SX9_PD,IF(BL17=SX10_LS,SX10_PD,IF(BL17=SX11_LS,SX11_PD,IF(BL17=SX12_LS,SX12_PD)))))))))))))</f>
        <v>24</v>
      </c>
      <c r="AF17" s="15">
        <f t="shared" si="10"/>
        <v>43.39</v>
      </c>
      <c r="AG17" s="16">
        <f t="shared" ref="AG17" si="73">IF(ISBLANK(AC17),"",IF(AND(BL17=SX1_LS,AC17&gt;=0.5),(ROUND((PI()*AD17*AE17)/12,2)-PI()*SX1_PD),IF(AND(BL17=SX2_LS,AC17&gt;=0.5),(ROUND((PI()*AD17*AE17)/12,2)-PI()*SX2_PD),IF(AND(BL17=SX3_LS,AC17&gt;=0.5),(ROUND((PI()*AD17*AE17)/12,2)-PI()*SX3_PD),IF(AND(BL17=SX4_LS,AC17&gt;=0.5),(ROUND((PI()*AD17*AE17)/12,2)-PI()*SX4_PD),IF(AND(BL17=SX5_LS,AC17&gt;=0.5),(ROUND((PI()*AD17*AE17)/12,2)-PI()*SX5_PD),IF(AND(BL17=SX6_LS,AC17&gt;=0.5),(ROUND((PI()*AD17*AE17)/12,2)-PI()*SX6_PD),IF(AND(BL17=SX7_LS,AC17&gt;=0.5),(ROUND((PI()*AD17*AE17)/12,2)-PI()*SX7_PD),IF(AND(BL17=SX8_LS,AC17&gt;=0.5),(ROUND((PI()*AD17*AE17)/12,2)-PI()*SX8_PD),IF(AND(BL17=SX9_LS,AC17&gt;=0.5),(ROUND((PI()*AD17*AE17)/12,2)-PI()*SX9_PD),IF(AND(BL17=SX10_LS,AC17&gt;=0.5),(ROUND((PI()*AD17*AE17)/12,2)-PI()*SX10_PD),IF(AND(BL17=SX11_LS,AC17&gt;=0.5),(ROUND((PI()*AD17*AE17)/12,2)-PI()*SX11_PD),IF(AND(BL17=SX12_LS,AC17&gt;=0.5),(ROUND((PI()*AD17*AE17)/12,2)-PI()*SX12_PD),ROUND((PI()*AD17*AE17)/12,2))))))))))))))</f>
        <v>41.89</v>
      </c>
      <c r="AH17" s="136">
        <v>0.3</v>
      </c>
      <c r="AI17" s="136"/>
      <c r="AJ17" s="136"/>
      <c r="AK17" s="136"/>
      <c r="AL17" s="136">
        <v>1.5</v>
      </c>
      <c r="AM17" s="136"/>
      <c r="AN17" s="136"/>
      <c r="AO17" s="136"/>
      <c r="AP17" s="17"/>
      <c r="AQ17" s="113">
        <v>8</v>
      </c>
      <c r="AR17" s="113"/>
      <c r="AS17" s="113"/>
      <c r="AT17" s="113"/>
      <c r="AU17" s="113"/>
      <c r="AV17" s="114">
        <f t="shared" ref="AV17" si="74">IF(C17=FALSE,"",IF(C17="DNT",(AQ17/(Nominal_Pipe_Diameter*10)),IF(AQ17="NV","NV",IF(AQ17="NA","NA",IF(BE17="","",IF(BL17="SMLS",AQ17*100/BE17,AQ17*100/BD17))))))</f>
        <v>2.6490066225165565</v>
      </c>
      <c r="AW17" s="114"/>
      <c r="AX17" s="114"/>
      <c r="AY17" s="114"/>
      <c r="AZ17" s="114"/>
      <c r="BA17" s="114">
        <f t="shared" ref="BA17" si="75">IF(C17=FALSE,"",IF(GW_Log_Dist="","NA",GW_Log_Dist+X17))</f>
        <v>914.1</v>
      </c>
      <c r="BB17" s="114"/>
      <c r="BC17" s="114"/>
      <c r="BD17" s="18">
        <f t="shared" ref="BD17" si="76">IF(C17=FALSE,"",IF(AND(SX1_Start&lt;=X17,X17&lt;SX1_End),((SX1_NWT*1000)),IF(AND(SX2_Start&lt;=X17,X17&lt;SX2_End),((SX2_NWT*1000)),IF(AND(SX3_Start&lt;=X17,X17&lt;SX3_End),((SX3_NWT*1000)),IF(AND(SX4_Start&lt;=X17,X17&lt;SX4_End),((SX4_NWT*1000)),IF(AND(SX5_Start&lt;=X17,X17&lt;SX5_End),((SX5_NWT*1000)),IF(AND(SX6_Start&lt;=X17,X17&lt;SX6_End),((SX6_NWT*1000)),IF(AND(SX7_Start&lt;=X17,X17&lt;SX7_End),((SX7_NWT*1000)),IF(AND(SX8_Start&lt;=X17,X17&lt;SX8_End),((SX8_NWT*1000)),IF(AND(SX9_Start&lt;=X17,X17&lt;SX9_End),((SX9_NWT*1000)),IF(AND(SX10_Start&lt;=X17,X17&lt;SX10_End),((SX10_NWT*1000)),IF(AND(SX11_Start&lt;=X17,X17&lt;SX11_End),((SX11_NWT*1000)),IF(AND(SX12_Start&lt;=X17,X17&lt;SX12_End),((SX12_NWT*1000)),IF(AND(SX13_Start&lt;=X17,X17&lt;SX13_End),((SX13_NWT*1000)),IF(AND(SX14_Start&lt;=X17,X17&lt;SX14_End),((SX14_NWT*1000)),IF(AND(SX15_Start&lt;=X17,X17&lt;SX15_End),((SX15_NWT*1000)),IF(AND(SX16_Start&lt;=X17,X17&lt;SX16_End),((SX16_NWT*1000)),IF(AND(SX17_Start&lt;=X17,X17&lt;SX17_End),((SX17_NWT*1000)),IF(AND(SX18_Start&lt;=X17,X17&lt;SX18_End),((SX18_NWT*1000)),IF(AND(SX19_Start&lt;=X17,X17&lt;SX19_End),((SX19_NWT*1000)),IF(AND(SX20_Start&lt;=X17,X17&lt;SX20_End),((SX20_NWT*1000)),IF(AND(SX21_Start&lt;=X17,X17&lt;SX21_End),((SX21_NWT*1000)),IF(AND(SX22_Start&lt;=X17,X17&lt;SX22_End),((SX22_NWT*1000)),IF(AND(SX23_Start&lt;=X17,X17&lt;SX23_End),((SX23_NWT*1000)),IF(AND(SX24_Start&lt;=X17,X17&lt;SX24_End),((SX24_NWT*1000)),IF(AND(SX25_Start&lt;=X17,X17&lt;SX25_End),((SX25_NWT*1000))))))))))))))))))))))))))))</f>
        <v>313</v>
      </c>
      <c r="BE17" s="113">
        <v>302</v>
      </c>
      <c r="BF17" s="113"/>
      <c r="BG17" s="113"/>
      <c r="BH17" s="113"/>
      <c r="BI17" s="113"/>
      <c r="BJ17" s="113"/>
      <c r="BK17" s="113"/>
      <c r="BL17" s="19" t="str" cm="1">
        <f t="array" ref="BL17">IF(C17=FALSE,"",IF(AND(SX1_Start&lt;=X17,X17&lt;SX1_End),SX1_LS,IF(AND(SX2_Start&lt;=X17,X17&lt;SX2_End),SX2_LS,IF(AND(SX3_Start&lt;=X17,X17&lt;SX3_End),SX3_LS,IF(AND(SX4_Start&lt;=X17,X17&lt;SX4_End),SX4_LS,IF(AND(SX5_Start&lt;=X17,X17&lt;SX5_End),SX5_LS,IF(AND(SX6_Start&lt;=X17,X17&lt;SX6_End),SX6_LS,IF(AND(SX7_Start&lt;=X17,X17&lt;SX7_End),SX7_LS,IF(AND(SX8_Start&lt;=X17,X17&lt;SX8_End),SX8_LS,IF(AND(SX9_Start&lt;=X17,X17&lt;SX9_End),SX9_LS,IF(AND(SX10_Start&lt;=X17,X17&lt;SX10_End),SX10_LS,IF(AND(SX11_Start&lt;=X17,X17&lt;SX11_End),SX11_LS,IF(AND(SX12_Start&lt;=X17,X17&lt;SX12_End),SX12_LS,IF(AND(SX13_Start&lt;=X17,X17&lt;SX13_End),SX13_LS,IF(AND(SX14_Start&lt;=X17,X17&lt;SX14_End),SX14_LS,IF(AND(SX15_Start&lt;=X17,X17&lt;SX15_End),SX15_LS,IF(AND(SX16_Start&lt;=X17,X17&lt;SX16_End),SX16_LS,IF(AND(SX17_Start&lt;=X17,X17&lt;SX17_End),SX17_LS,IF(AND(SX18_Start&lt;=X17,X17&lt;SX18_End),SX18_LS,IF(AND(SX19_Start&lt;=X17,X17&lt;SX19_End),SX19_LS,IF(AND(SX20_Start&lt;=X17,X17&lt;SX20_End),SX20_LS,IF(AND(SX21_Start&lt;=X17,X17&lt;SX21_End),SX21_LS,IF(AND(SX22_Start&lt;=X17,X17&lt;SX22_End),SX22_LS,IF(AND(SX23_Start&lt;=X17,X17&lt;SX23_End),SX23_LS,IF(AND(SX24_Start&lt;=X17,X17&lt;SX24_End),SX24_LS)*IF(AND(SX25_Start&lt;=X17,X17&lt;SX25End),SX25_LS)))))))))))))))))))))))))</f>
        <v>SMLS</v>
      </c>
      <c r="BM17" s="129" t="str">
        <f t="shared" ref="BM17" si="77">IF(ISBLANK(C17),"",IF(BL17=SX1_LS,SX1_LSD,IF(BL17=SX2_LS,SX2_LSD,IF(BL17=SX3_LS,SX3_LSD,IF(BL17=SX4_LS,SX4_LSD,IF(BL17=SX5_LS,SX5_LSD,IF(BL17=SX6_LS,SX6_LSD,IF(BL17=SX7_LS,SX7_LSD,IF(BL17=SX8_LS,SX8_LSD,IF(BL17=SX9_LS,SX9_LSD,IF(BL17=SX10_LS,SX10_LSD,IF(BL17=SX11_LS,SX11_LSD,IF(BL17=SX12_LS,SX12_LSD)))))))))))))</f>
        <v>NA</v>
      </c>
      <c r="BN17" s="130"/>
      <c r="BO17" s="130"/>
      <c r="BP17" s="130"/>
      <c r="BQ17" s="130"/>
      <c r="BR17" s="131"/>
      <c r="BS17" s="119" t="str">
        <f t="shared" ref="BS17" si="78">IF(ISBLANK(C17),"",IF(NOT(ISNUMBER(station_number)),"NA",IF(MOD(station_number,1)=0,TEXT(station_number+X17,"0+00"),IF(NOT(MOD(station_number,1)=0),TEXT(station_number+X17,"0+00.00")))))</f>
        <v>NA</v>
      </c>
      <c r="BT17" s="119"/>
      <c r="BU17" s="119"/>
      <c r="BV17" s="119"/>
      <c r="BW17" s="119"/>
      <c r="BX17" s="120" t="str" cm="1">
        <f t="array" ref="BX17">IF(C17=FALSE,"",IF(AND(SX1_Start&lt;=X17,X17&lt;SX1_End),"Section 1",IF(AND(SX2_Start&lt;=X17,X17&lt;SX2_End),"Section 2",IF(AND(SX3_Start&lt;=X17,X17&lt;SX3_End),"Section 3",IF(AND(SX4_Start&lt;=X17,X17&lt;SX4_End),"Section 4",IF(AND(SX5_Start&lt;=X17,X17&lt;SX5_End),"Section 5",IF(AND(SX6_Start&lt;=X17,X17&lt;SX6_End),"Section 6",IF(AND(SX7_Start&lt;=X17,X17&lt;SX7_End),"Section 7",IF(AND(SX8_Start&lt;=X17,X17&lt;SX8_End),"Section 8",IF(AND(SX9_Start&lt;=X17,X17&lt;SX9_End),"Section 9",IF(AND(SX10_Start&lt;=X17,X17&lt;SX10_End),"Section 10",IF(AND(SX11_Start&lt;=X17,X17&lt;SX11_End),"Section 11",IF(AND(SX12_Start&lt;=X17,X17&lt;SX12_End),"Section 12",IF(AND(SX13_Start&lt;=X17,X17&lt;SX13_End),"Section 13",IF(AND(SX14_Start&lt;=X17,X17&lt;SX14_End),"Section 14",IF(AND(SX15_Start&lt;=X17,X17&lt;SX15_End),"Section 15",IF(AND(SX16_Start&lt;=X17,X17&lt;SX16_End),"Section 16",IF(AND(SX17_Start&lt;=X17,X17&lt;SX17_End),"Section 17",IF(AND(SX18_Start&lt;=X17,X17&lt;SX18_End),"Section 18",IF(AND(SX19_Start&lt;=X17,X17&lt;SX19_End),"Section 19",IF(AND(SX20_Start&lt;=X17,X17&lt;SX20_End),"Section 20",IF(AND(SX21_Start&lt;=X17,X17&lt;SX21_End),"Section 21",IF(AND(SX22_Start&lt;=X17,X17&lt;SX22_End),"Section 22",IF(AND(SX23_Start&lt;=X17,X17&lt;SX23_End),"Section 23",IF(AND(SX24_Start&lt;=X17,X17&lt;SX24_End),"Section 24")*IF(AND(SX25_Start&lt;=X17,X17&lt;SX25End),"Section 25")))))))))))))))))))))))))</f>
        <v>Section 1</v>
      </c>
      <c r="BY17" s="121"/>
      <c r="BZ17" s="121"/>
      <c r="CA17" s="121"/>
      <c r="CB17" s="121"/>
      <c r="CC17" s="121"/>
      <c r="CD17" s="121"/>
      <c r="CE17" s="121"/>
      <c r="CF17" s="121"/>
      <c r="CG17" s="121"/>
      <c r="CH17" s="122"/>
      <c r="CI17" s="123" t="s">
        <v>40</v>
      </c>
      <c r="CJ17" s="124"/>
      <c r="CK17" s="124"/>
      <c r="CL17" s="124"/>
      <c r="CM17" s="124"/>
      <c r="CN17" s="124"/>
      <c r="CO17" s="124"/>
      <c r="CP17" s="124"/>
      <c r="CQ17" s="124"/>
      <c r="CR17" s="124"/>
      <c r="CS17" s="125"/>
      <c r="CT17" s="123" t="s">
        <v>47</v>
      </c>
      <c r="CU17" s="124"/>
      <c r="CV17" s="124"/>
      <c r="CW17" s="124"/>
      <c r="CX17" s="124"/>
      <c r="CY17" s="124"/>
      <c r="CZ17" s="124"/>
      <c r="DA17" s="124"/>
      <c r="DB17" s="124"/>
      <c r="DC17" s="124"/>
      <c r="DD17" s="125"/>
      <c r="DE17" s="123"/>
      <c r="DF17" s="124"/>
      <c r="DG17" s="124"/>
      <c r="DH17" s="124"/>
      <c r="DI17" s="124"/>
      <c r="DJ17" s="124"/>
      <c r="DK17" s="124"/>
      <c r="DL17" s="124"/>
      <c r="DM17" s="124"/>
      <c r="DN17" s="125"/>
      <c r="DO17" s="126" t="s">
        <v>48</v>
      </c>
      <c r="DP17" s="127"/>
      <c r="DQ17" s="127"/>
      <c r="DR17" s="127"/>
      <c r="DS17" s="127"/>
      <c r="DT17" s="127"/>
      <c r="DU17" s="127"/>
      <c r="DV17" s="128"/>
      <c r="DW17" s="132">
        <f t="shared" si="42"/>
        <v>39.380000000000003</v>
      </c>
      <c r="DX17" s="102"/>
      <c r="DY17" s="102"/>
      <c r="DZ17" s="115">
        <f t="shared" si="43"/>
        <v>0.27677777777777779</v>
      </c>
      <c r="EA17" s="115"/>
      <c r="EB17" s="115"/>
      <c r="EC17" s="115"/>
      <c r="ED17" s="115"/>
      <c r="EE17" s="116">
        <v>0.5</v>
      </c>
      <c r="EF17" s="116"/>
      <c r="EG17" s="116"/>
      <c r="EH17" s="102">
        <v>2.8</v>
      </c>
      <c r="EI17" s="102"/>
      <c r="EJ17" s="102"/>
      <c r="EK17" s="117">
        <f t="shared" si="17"/>
        <v>302</v>
      </c>
      <c r="EL17" s="117"/>
      <c r="EM17" s="117"/>
      <c r="EN17" s="118">
        <v>295</v>
      </c>
      <c r="EO17" s="118"/>
      <c r="EP17" s="118"/>
      <c r="EQ17" s="102" t="s">
        <v>49</v>
      </c>
      <c r="ER17" s="102"/>
      <c r="ES17" s="102"/>
      <c r="ET17" s="102"/>
      <c r="EU17" s="20" t="str">
        <f t="shared" si="18"/>
        <v>ARCB-007</v>
      </c>
      <c r="EV17" s="26" t="str">
        <f t="shared" si="19"/>
        <v>Axd: 39.39' | Clock: 06:40 | L: 0.3'' | W: 1.5'' | D: 0.008'' | AWT: 0.302''</v>
      </c>
      <c r="EW17" s="22"/>
      <c r="EX17" s="22"/>
      <c r="EY17" s="23"/>
      <c r="EZ17" s="23"/>
      <c r="FA17" s="23"/>
      <c r="FB17" s="23"/>
      <c r="FC17" s="28"/>
      <c r="FD17" s="28"/>
      <c r="FE17" s="28"/>
      <c r="FF17" s="28"/>
      <c r="FG17" s="28"/>
      <c r="FH17" s="28"/>
      <c r="FI17" s="28"/>
      <c r="FJ17" s="28"/>
      <c r="FK17" s="28"/>
      <c r="FL17" s="28"/>
      <c r="FM17" s="28"/>
      <c r="FN17" s="29"/>
      <c r="FO17" s="29"/>
      <c r="FP17" s="29"/>
      <c r="FQ17" s="29"/>
      <c r="FR17" s="29"/>
      <c r="FS17" s="29"/>
      <c r="FT17" s="29"/>
      <c r="FU17" s="29"/>
      <c r="FV17" s="29"/>
      <c r="FW17" s="29"/>
      <c r="FX17" s="29"/>
      <c r="FY17" s="29"/>
      <c r="FZ17" s="29"/>
      <c r="GA17" s="29"/>
      <c r="GB17" s="29"/>
      <c r="GC17" s="23"/>
      <c r="GD17" s="23"/>
      <c r="GE17" s="23"/>
      <c r="GF17" s="23"/>
      <c r="GG17" s="23"/>
      <c r="GH17" s="23"/>
    </row>
    <row r="18" spans="1:190" s="25" customFormat="1" ht="57.75" customHeight="1" x14ac:dyDescent="0.25">
      <c r="A18" s="103">
        <f t="shared" si="20"/>
        <v>11</v>
      </c>
      <c r="B18" s="103"/>
      <c r="C18" s="104" t="s">
        <v>46</v>
      </c>
      <c r="D18" s="105"/>
      <c r="E18" s="105"/>
      <c r="F18" s="105"/>
      <c r="G18" s="105"/>
      <c r="H18" s="105"/>
      <c r="I18" s="105"/>
      <c r="J18" s="105"/>
      <c r="K18" s="106"/>
      <c r="L18" s="107">
        <v>8</v>
      </c>
      <c r="M18" s="108"/>
      <c r="N18" s="108"/>
      <c r="O18" s="108"/>
      <c r="P18" s="108"/>
      <c r="Q18" s="108"/>
      <c r="R18" s="109"/>
      <c r="S18" s="110" t="s">
        <v>39</v>
      </c>
      <c r="T18" s="111"/>
      <c r="U18" s="111"/>
      <c r="V18" s="111"/>
      <c r="W18" s="112"/>
      <c r="X18" s="79">
        <v>39.53</v>
      </c>
      <c r="Y18" s="80"/>
      <c r="Z18" s="80"/>
      <c r="AA18" s="80"/>
      <c r="AB18" s="11">
        <f t="shared" si="8"/>
        <v>474.36</v>
      </c>
      <c r="AC18" s="12">
        <v>0.29166666666666669</v>
      </c>
      <c r="AD18" s="13">
        <f t="shared" si="0"/>
        <v>7</v>
      </c>
      <c r="AE18" s="14">
        <f t="shared" ref="AE18" si="79">IF(ISBLANK(C18),"",IF(BL18=SX1_LS,SX1_PD,IF(BL18=SX2_LS,SX2_PD,IF(BL18=SX3_LS,SX3_PD,IF(BL18=SX4_LS,SX4_PD,IF(BL18=SX5_LS,SX5_PD,IF(BL18=SX6_LS,SX6_PD,IF(BL18=SX7_LS,SX7_PD,IF(BL18=SX8_LS,SX8_PD,IF(BL18=SX9_LS,SX9_PD,IF(BL18=SX10_LS,SX10_PD,IF(BL18=SX11_LS,SX11_PD,IF(BL18=SX12_LS,SX12_PD)))))))))))))</f>
        <v>24</v>
      </c>
      <c r="AF18" s="15">
        <f t="shared" si="10"/>
        <v>45.18</v>
      </c>
      <c r="AG18" s="16">
        <f t="shared" ref="AG18" si="80">IF(ISBLANK(AC18),"",IF(AND(BL18=SX1_LS,AC18&gt;=0.5),(ROUND((PI()*AD18*AE18)/12,2)-PI()*SX1_PD),IF(AND(BL18=SX2_LS,AC18&gt;=0.5),(ROUND((PI()*AD18*AE18)/12,2)-PI()*SX2_PD),IF(AND(BL18=SX3_LS,AC18&gt;=0.5),(ROUND((PI()*AD18*AE18)/12,2)-PI()*SX3_PD),IF(AND(BL18=SX4_LS,AC18&gt;=0.5),(ROUND((PI()*AD18*AE18)/12,2)-PI()*SX4_PD),IF(AND(BL18=SX5_LS,AC18&gt;=0.5),(ROUND((PI()*AD18*AE18)/12,2)-PI()*SX5_PD),IF(AND(BL18=SX6_LS,AC18&gt;=0.5),(ROUND((PI()*AD18*AE18)/12,2)-PI()*SX6_PD),IF(AND(BL18=SX7_LS,AC18&gt;=0.5),(ROUND((PI()*AD18*AE18)/12,2)-PI()*SX7_PD),IF(AND(BL18=SX8_LS,AC18&gt;=0.5),(ROUND((PI()*AD18*AE18)/12,2)-PI()*SX8_PD),IF(AND(BL18=SX9_LS,AC18&gt;=0.5),(ROUND((PI()*AD18*AE18)/12,2)-PI()*SX9_PD),IF(AND(BL18=SX10_LS,AC18&gt;=0.5),(ROUND((PI()*AD18*AE18)/12,2)-PI()*SX10_PD),IF(AND(BL18=SX11_LS,AC18&gt;=0.5),(ROUND((PI()*AD18*AE18)/12,2)-PI()*SX11_PD),IF(AND(BL18=SX12_LS,AC18&gt;=0.5),(ROUND((PI()*AD18*AE18)/12,2)-PI()*SX12_PD),ROUND((PI()*AD18*AE18)/12,2))))))))))))))</f>
        <v>43.98</v>
      </c>
      <c r="AH18" s="81">
        <v>0.3</v>
      </c>
      <c r="AI18" s="81"/>
      <c r="AJ18" s="81"/>
      <c r="AK18" s="81"/>
      <c r="AL18" s="81">
        <v>1.2</v>
      </c>
      <c r="AM18" s="81"/>
      <c r="AN18" s="81"/>
      <c r="AO18" s="81"/>
      <c r="AP18" s="17"/>
      <c r="AQ18" s="113">
        <v>17</v>
      </c>
      <c r="AR18" s="113"/>
      <c r="AS18" s="113"/>
      <c r="AT18" s="113"/>
      <c r="AU18" s="113"/>
      <c r="AV18" s="114">
        <f t="shared" ref="AV18" si="81">IF(C18=FALSE,"",IF(C18="DNT",(AQ18/(Nominal_Pipe_Diameter*10)),IF(AQ18="NV","NV",IF(AQ18="NA","NA",IF(BE18="","",IF(BL18="SMLS",AQ18*100/BE18,AQ18*100/BD18))))))</f>
        <v>5.1204819277108431</v>
      </c>
      <c r="AW18" s="114"/>
      <c r="AX18" s="114"/>
      <c r="AY18" s="114"/>
      <c r="AZ18" s="114"/>
      <c r="BA18" s="114">
        <f t="shared" ref="BA18" si="82">IF(C18=FALSE,"",IF(GW_Log_Dist="","NA",GW_Log_Dist+X18))</f>
        <v>914.24</v>
      </c>
      <c r="BB18" s="114"/>
      <c r="BC18" s="114"/>
      <c r="BD18" s="18">
        <f t="shared" ref="BD18" si="83">IF(C18=FALSE,"",IF(AND(SX1_Start&lt;=X18,X18&lt;SX1_End),((SX1_NWT*1000)),IF(AND(SX2_Start&lt;=X18,X18&lt;SX2_End),((SX2_NWT*1000)),IF(AND(SX3_Start&lt;=X18,X18&lt;SX3_End),((SX3_NWT*1000)),IF(AND(SX4_Start&lt;=X18,X18&lt;SX4_End),((SX4_NWT*1000)),IF(AND(SX5_Start&lt;=X18,X18&lt;SX5_End),((SX5_NWT*1000)),IF(AND(SX6_Start&lt;=X18,X18&lt;SX6_End),((SX6_NWT*1000)),IF(AND(SX7_Start&lt;=X18,X18&lt;SX7_End),((SX7_NWT*1000)),IF(AND(SX8_Start&lt;=X18,X18&lt;SX8_End),((SX8_NWT*1000)),IF(AND(SX9_Start&lt;=X18,X18&lt;SX9_End),((SX9_NWT*1000)),IF(AND(SX10_Start&lt;=X18,X18&lt;SX10_End),((SX10_NWT*1000)),IF(AND(SX11_Start&lt;=X18,X18&lt;SX11_End),((SX11_NWT*1000)),IF(AND(SX12_Start&lt;=X18,X18&lt;SX12_End),((SX12_NWT*1000)),IF(AND(SX13_Start&lt;=X18,X18&lt;SX13_End),((SX13_NWT*1000)),IF(AND(SX14_Start&lt;=X18,X18&lt;SX14_End),((SX14_NWT*1000)),IF(AND(SX15_Start&lt;=X18,X18&lt;SX15_End),((SX15_NWT*1000)),IF(AND(SX16_Start&lt;=X18,X18&lt;SX16_End),((SX16_NWT*1000)),IF(AND(SX17_Start&lt;=X18,X18&lt;SX17_End),((SX17_NWT*1000)),IF(AND(SX18_Start&lt;=X18,X18&lt;SX18_End),((SX18_NWT*1000)),IF(AND(SX19_Start&lt;=X18,X18&lt;SX19_End),((SX19_NWT*1000)),IF(AND(SX20_Start&lt;=X18,X18&lt;SX20_End),((SX20_NWT*1000)),IF(AND(SX21_Start&lt;=X18,X18&lt;SX21_End),((SX21_NWT*1000)),IF(AND(SX22_Start&lt;=X18,X18&lt;SX22_End),((SX22_NWT*1000)),IF(AND(SX23_Start&lt;=X18,X18&lt;SX23_End),((SX23_NWT*1000)),IF(AND(SX24_Start&lt;=X18,X18&lt;SX24_End),((SX24_NWT*1000)),IF(AND(SX25_Start&lt;=X18,X18&lt;SX25_End),((SX25_NWT*1000))))))))))))))))))))))))))))</f>
        <v>313</v>
      </c>
      <c r="BE18" s="113">
        <v>332</v>
      </c>
      <c r="BF18" s="113"/>
      <c r="BG18" s="113"/>
      <c r="BH18" s="113"/>
      <c r="BI18" s="113"/>
      <c r="BJ18" s="113"/>
      <c r="BK18" s="113"/>
      <c r="BL18" s="19" t="str" cm="1">
        <f t="array" ref="BL18">IF(C18=FALSE,"",IF(AND(SX1_Start&lt;=X18,X18&lt;SX1_End),SX1_LS,IF(AND(SX2_Start&lt;=X18,X18&lt;SX2_End),SX2_LS,IF(AND(SX3_Start&lt;=X18,X18&lt;SX3_End),SX3_LS,IF(AND(SX4_Start&lt;=X18,X18&lt;SX4_End),SX4_LS,IF(AND(SX5_Start&lt;=X18,X18&lt;SX5_End),SX5_LS,IF(AND(SX6_Start&lt;=X18,X18&lt;SX6_End),SX6_LS,IF(AND(SX7_Start&lt;=X18,X18&lt;SX7_End),SX7_LS,IF(AND(SX8_Start&lt;=X18,X18&lt;SX8_End),SX8_LS,IF(AND(SX9_Start&lt;=X18,X18&lt;SX9_End),SX9_LS,IF(AND(SX10_Start&lt;=X18,X18&lt;SX10_End),SX10_LS,IF(AND(SX11_Start&lt;=X18,X18&lt;SX11_End),SX11_LS,IF(AND(SX12_Start&lt;=X18,X18&lt;SX12_End),SX12_LS,IF(AND(SX13_Start&lt;=X18,X18&lt;SX13_End),SX13_LS,IF(AND(SX14_Start&lt;=X18,X18&lt;SX14_End),SX14_LS,IF(AND(SX15_Start&lt;=X18,X18&lt;SX15_End),SX15_LS,IF(AND(SX16_Start&lt;=X18,X18&lt;SX16_End),SX16_LS,IF(AND(SX17_Start&lt;=X18,X18&lt;SX17_End),SX17_LS,IF(AND(SX18_Start&lt;=X18,X18&lt;SX18_End),SX18_LS,IF(AND(SX19_Start&lt;=X18,X18&lt;SX19_End),SX19_LS,IF(AND(SX20_Start&lt;=X18,X18&lt;SX20_End),SX20_LS,IF(AND(SX21_Start&lt;=X18,X18&lt;SX21_End),SX21_LS,IF(AND(SX22_Start&lt;=X18,X18&lt;SX22_End),SX22_LS,IF(AND(SX23_Start&lt;=X18,X18&lt;SX23_End),SX23_LS,IF(AND(SX24_Start&lt;=X18,X18&lt;SX24_End),SX24_LS)*IF(AND(SX25_Start&lt;=X18,X18&lt;SX25End),SX25_LS)))))))))))))))))))))))))</f>
        <v>SMLS</v>
      </c>
      <c r="BM18" s="129" t="str">
        <f t="shared" ref="BM18" si="84">IF(ISBLANK(C18),"",IF(BL18=SX1_LS,SX1_LSD,IF(BL18=SX2_LS,SX2_LSD,IF(BL18=SX3_LS,SX3_LSD,IF(BL18=SX4_LS,SX4_LSD,IF(BL18=SX5_LS,SX5_LSD,IF(BL18=SX6_LS,SX6_LSD,IF(BL18=SX7_LS,SX7_LSD,IF(BL18=SX8_LS,SX8_LSD,IF(BL18=SX9_LS,SX9_LSD,IF(BL18=SX10_LS,SX10_LSD,IF(BL18=SX11_LS,SX11_LSD,IF(BL18=SX12_LS,SX12_LSD)))))))))))))</f>
        <v>NA</v>
      </c>
      <c r="BN18" s="130"/>
      <c r="BO18" s="130"/>
      <c r="BP18" s="130"/>
      <c r="BQ18" s="130"/>
      <c r="BR18" s="131"/>
      <c r="BS18" s="119" t="str">
        <f t="shared" ref="BS18" si="85">IF(ISBLANK(C18),"",IF(NOT(ISNUMBER(station_number)),"NA",IF(MOD(station_number,1)=0,TEXT(station_number+X18,"0+00"),IF(NOT(MOD(station_number,1)=0),TEXT(station_number+X18,"0+00.00")))))</f>
        <v>NA</v>
      </c>
      <c r="BT18" s="119"/>
      <c r="BU18" s="119"/>
      <c r="BV18" s="119"/>
      <c r="BW18" s="119"/>
      <c r="BX18" s="120" t="str" cm="1">
        <f t="array" ref="BX18">IF(C18=FALSE,"",IF(AND(SX1_Start&lt;=X18,X18&lt;SX1_End),"Section 1",IF(AND(SX2_Start&lt;=X18,X18&lt;SX2_End),"Section 2",IF(AND(SX3_Start&lt;=X18,X18&lt;SX3_End),"Section 3",IF(AND(SX4_Start&lt;=X18,X18&lt;SX4_End),"Section 4",IF(AND(SX5_Start&lt;=X18,X18&lt;SX5_End),"Section 5",IF(AND(SX6_Start&lt;=X18,X18&lt;SX6_End),"Section 6",IF(AND(SX7_Start&lt;=X18,X18&lt;SX7_End),"Section 7",IF(AND(SX8_Start&lt;=X18,X18&lt;SX8_End),"Section 8",IF(AND(SX9_Start&lt;=X18,X18&lt;SX9_End),"Section 9",IF(AND(SX10_Start&lt;=X18,X18&lt;SX10_End),"Section 10",IF(AND(SX11_Start&lt;=X18,X18&lt;SX11_End),"Section 11",IF(AND(SX12_Start&lt;=X18,X18&lt;SX12_End),"Section 12",IF(AND(SX13_Start&lt;=X18,X18&lt;SX13_End),"Section 13",IF(AND(SX14_Start&lt;=X18,X18&lt;SX14_End),"Section 14",IF(AND(SX15_Start&lt;=X18,X18&lt;SX15_End),"Section 15",IF(AND(SX16_Start&lt;=X18,X18&lt;SX16_End),"Section 16",IF(AND(SX17_Start&lt;=X18,X18&lt;SX17_End),"Section 17",IF(AND(SX18_Start&lt;=X18,X18&lt;SX18_End),"Section 18",IF(AND(SX19_Start&lt;=X18,X18&lt;SX19_End),"Section 19",IF(AND(SX20_Start&lt;=X18,X18&lt;SX20_End),"Section 20",IF(AND(SX21_Start&lt;=X18,X18&lt;SX21_End),"Section 21",IF(AND(SX22_Start&lt;=X18,X18&lt;SX22_End),"Section 22",IF(AND(SX23_Start&lt;=X18,X18&lt;SX23_End),"Section 23",IF(AND(SX24_Start&lt;=X18,X18&lt;SX24_End),"Section 24")*IF(AND(SX25_Start&lt;=X18,X18&lt;SX25End),"Section 25")))))))))))))))))))))))))</f>
        <v>Section 2</v>
      </c>
      <c r="BY18" s="121"/>
      <c r="BZ18" s="121"/>
      <c r="CA18" s="121"/>
      <c r="CB18" s="121"/>
      <c r="CC18" s="121"/>
      <c r="CD18" s="121"/>
      <c r="CE18" s="121"/>
      <c r="CF18" s="121"/>
      <c r="CG18" s="121"/>
      <c r="CH18" s="122"/>
      <c r="CI18" s="123" t="s">
        <v>40</v>
      </c>
      <c r="CJ18" s="124"/>
      <c r="CK18" s="124"/>
      <c r="CL18" s="124"/>
      <c r="CM18" s="124"/>
      <c r="CN18" s="124"/>
      <c r="CO18" s="124"/>
      <c r="CP18" s="124"/>
      <c r="CQ18" s="124"/>
      <c r="CR18" s="124"/>
      <c r="CS18" s="125"/>
      <c r="CT18" s="123" t="s">
        <v>47</v>
      </c>
      <c r="CU18" s="124"/>
      <c r="CV18" s="124"/>
      <c r="CW18" s="124"/>
      <c r="CX18" s="124"/>
      <c r="CY18" s="124"/>
      <c r="CZ18" s="124"/>
      <c r="DA18" s="124"/>
      <c r="DB18" s="124"/>
      <c r="DC18" s="124"/>
      <c r="DD18" s="125"/>
      <c r="DE18" s="123"/>
      <c r="DF18" s="124"/>
      <c r="DG18" s="124"/>
      <c r="DH18" s="124"/>
      <c r="DI18" s="124"/>
      <c r="DJ18" s="124"/>
      <c r="DK18" s="124"/>
      <c r="DL18" s="124"/>
      <c r="DM18" s="124"/>
      <c r="DN18" s="125"/>
      <c r="DO18" s="126" t="s">
        <v>48</v>
      </c>
      <c r="DP18" s="127"/>
      <c r="DQ18" s="127"/>
      <c r="DR18" s="127"/>
      <c r="DS18" s="127"/>
      <c r="DT18" s="127"/>
      <c r="DU18" s="127"/>
      <c r="DV18" s="128"/>
      <c r="DW18" s="132">
        <f t="shared" si="42"/>
        <v>39.520000000000003</v>
      </c>
      <c r="DX18" s="102"/>
      <c r="DY18" s="102"/>
      <c r="DZ18" s="115">
        <f t="shared" si="43"/>
        <v>0.29066666666666668</v>
      </c>
      <c r="EA18" s="115"/>
      <c r="EB18" s="115"/>
      <c r="EC18" s="115"/>
      <c r="ED18" s="115"/>
      <c r="EE18" s="116">
        <v>1</v>
      </c>
      <c r="EF18" s="116"/>
      <c r="EG18" s="116"/>
      <c r="EH18" s="102">
        <v>2.5</v>
      </c>
      <c r="EI18" s="102"/>
      <c r="EJ18" s="102"/>
      <c r="EK18" s="117">
        <f t="shared" si="17"/>
        <v>332</v>
      </c>
      <c r="EL18" s="117"/>
      <c r="EM18" s="117"/>
      <c r="EN18" s="118">
        <v>306</v>
      </c>
      <c r="EO18" s="118"/>
      <c r="EP18" s="118"/>
      <c r="EQ18" s="102" t="s">
        <v>49</v>
      </c>
      <c r="ER18" s="102"/>
      <c r="ES18" s="102"/>
      <c r="ET18" s="102"/>
      <c r="EU18" s="20" t="str">
        <f t="shared" si="18"/>
        <v>ARCB-008</v>
      </c>
      <c r="EV18" s="26" t="str">
        <f t="shared" si="19"/>
        <v>Axd: 39.53' | Clock: 07:00 | L: 0.3'' | W: 1.2'' | D: 0.017'' | AWT: 0.332''</v>
      </c>
      <c r="EW18" s="22"/>
      <c r="EX18" s="22"/>
      <c r="EY18" s="23"/>
      <c r="EZ18" s="23"/>
      <c r="FA18" s="23"/>
      <c r="FB18" s="23"/>
      <c r="FC18" s="28"/>
      <c r="FD18" s="28"/>
      <c r="FE18" s="28"/>
      <c r="FF18" s="28"/>
      <c r="FG18" s="28"/>
      <c r="FH18" s="28"/>
      <c r="FI18" s="28"/>
      <c r="FJ18" s="28"/>
      <c r="FK18" s="28"/>
      <c r="FL18" s="28"/>
      <c r="FM18" s="28"/>
      <c r="FN18" s="29"/>
      <c r="FO18" s="29"/>
      <c r="FP18" s="29"/>
      <c r="FQ18" s="29"/>
      <c r="FR18" s="29"/>
      <c r="FS18" s="29"/>
      <c r="FT18" s="29"/>
      <c r="FU18" s="29"/>
      <c r="FV18" s="29"/>
      <c r="FW18" s="29"/>
      <c r="FX18" s="29"/>
      <c r="FY18" s="29"/>
      <c r="FZ18" s="29"/>
      <c r="GA18" s="29"/>
      <c r="GB18" s="29"/>
      <c r="GC18" s="23"/>
      <c r="GD18" s="23"/>
      <c r="GE18" s="23"/>
      <c r="GF18" s="23"/>
      <c r="GG18" s="23"/>
      <c r="GH18" s="23"/>
    </row>
    <row r="19" spans="1:190" s="25" customFormat="1" ht="57.75" customHeight="1" x14ac:dyDescent="0.25">
      <c r="A19" s="103">
        <f t="shared" si="20"/>
        <v>12</v>
      </c>
      <c r="B19" s="103"/>
      <c r="C19" s="104" t="s">
        <v>46</v>
      </c>
      <c r="D19" s="105"/>
      <c r="E19" s="105"/>
      <c r="F19" s="105"/>
      <c r="G19" s="105"/>
      <c r="H19" s="105"/>
      <c r="I19" s="105"/>
      <c r="J19" s="105"/>
      <c r="K19" s="106"/>
      <c r="L19" s="107">
        <v>9</v>
      </c>
      <c r="M19" s="108"/>
      <c r="N19" s="108"/>
      <c r="O19" s="108"/>
      <c r="P19" s="108"/>
      <c r="Q19" s="108"/>
      <c r="R19" s="109"/>
      <c r="S19" s="110" t="s">
        <v>39</v>
      </c>
      <c r="T19" s="111"/>
      <c r="U19" s="111"/>
      <c r="V19" s="111"/>
      <c r="W19" s="112"/>
      <c r="X19" s="79">
        <v>39.32</v>
      </c>
      <c r="Y19" s="80"/>
      <c r="Z19" s="80"/>
      <c r="AA19" s="80"/>
      <c r="AB19" s="11">
        <f t="shared" si="8"/>
        <v>471.84000000000003</v>
      </c>
      <c r="AC19" s="12">
        <v>0.31736111111111109</v>
      </c>
      <c r="AD19" s="13">
        <f t="shared" si="0"/>
        <v>7.6166666666666663</v>
      </c>
      <c r="AE19" s="14">
        <f t="shared" ref="AE19" si="86">IF(ISBLANK(C19),"",IF(BL19=SX1_LS,SX1_PD,IF(BL19=SX2_LS,SX2_PD,IF(BL19=SX3_LS,SX3_PD,IF(BL19=SX4_LS,SX4_PD,IF(BL19=SX5_LS,SX5_PD,IF(BL19=SX6_LS,SX6_PD,IF(BL19=SX7_LS,SX7_PD,IF(BL19=SX8_LS,SX8_PD,IF(BL19=SX9_LS,SX9_PD,IF(BL19=SX10_LS,SX10_PD,IF(BL19=SX11_LS,SX11_PD,IF(BL19=SX12_LS,SX12_PD)))))))))))))</f>
        <v>24</v>
      </c>
      <c r="AF19" s="15">
        <f t="shared" si="10"/>
        <v>53.36</v>
      </c>
      <c r="AG19" s="16">
        <f t="shared" ref="AG19" si="87">IF(ISBLANK(AC19),"",IF(AND(BL19=SX1_LS,AC19&gt;=0.5),(ROUND((PI()*AD19*AE19)/12,2)-PI()*SX1_PD),IF(AND(BL19=SX2_LS,AC19&gt;=0.5),(ROUND((PI()*AD19*AE19)/12,2)-PI()*SX2_PD),IF(AND(BL19=SX3_LS,AC19&gt;=0.5),(ROUND((PI()*AD19*AE19)/12,2)-PI()*SX3_PD),IF(AND(BL19=SX4_LS,AC19&gt;=0.5),(ROUND((PI()*AD19*AE19)/12,2)-PI()*SX4_PD),IF(AND(BL19=SX5_LS,AC19&gt;=0.5),(ROUND((PI()*AD19*AE19)/12,2)-PI()*SX5_PD),IF(AND(BL19=SX6_LS,AC19&gt;=0.5),(ROUND((PI()*AD19*AE19)/12,2)-PI()*SX6_PD),IF(AND(BL19=SX7_LS,AC19&gt;=0.5),(ROUND((PI()*AD19*AE19)/12,2)-PI()*SX7_PD),IF(AND(BL19=SX8_LS,AC19&gt;=0.5),(ROUND((PI()*AD19*AE19)/12,2)-PI()*SX8_PD),IF(AND(BL19=SX9_LS,AC19&gt;=0.5),(ROUND((PI()*AD19*AE19)/12,2)-PI()*SX9_PD),IF(AND(BL19=SX10_LS,AC19&gt;=0.5),(ROUND((PI()*AD19*AE19)/12,2)-PI()*SX10_PD),IF(AND(BL19=SX11_LS,AC19&gt;=0.5),(ROUND((PI()*AD19*AE19)/12,2)-PI()*SX11_PD),IF(AND(BL19=SX12_LS,AC19&gt;=0.5),(ROUND((PI()*AD19*AE19)/12,2)-PI()*SX12_PD),ROUND((PI()*AD19*AE19)/12,2))))))))))))))</f>
        <v>47.86</v>
      </c>
      <c r="AH19" s="81">
        <v>1.1000000000000001</v>
      </c>
      <c r="AI19" s="81"/>
      <c r="AJ19" s="81"/>
      <c r="AK19" s="81"/>
      <c r="AL19" s="81">
        <v>5.5</v>
      </c>
      <c r="AM19" s="81"/>
      <c r="AN19" s="81"/>
      <c r="AO19" s="81"/>
      <c r="AP19" s="17"/>
      <c r="AQ19" s="113">
        <v>18</v>
      </c>
      <c r="AR19" s="113"/>
      <c r="AS19" s="113"/>
      <c r="AT19" s="113"/>
      <c r="AU19" s="113"/>
      <c r="AV19" s="114">
        <f t="shared" ref="AV19" si="88">IF(C19=FALSE,"",IF(C19="DNT",(AQ19/(Nominal_Pipe_Diameter*10)),IF(AQ19="NV","NV",IF(AQ19="NA","NA",IF(BE19="","",IF(BL19="SMLS",AQ19*100/BE19,AQ19*100/BD19))))))</f>
        <v>5.9016393442622954</v>
      </c>
      <c r="AW19" s="114"/>
      <c r="AX19" s="114"/>
      <c r="AY19" s="114"/>
      <c r="AZ19" s="114"/>
      <c r="BA19" s="114">
        <f t="shared" ref="BA19" si="89">IF(C19=FALSE,"",IF(GW_Log_Dist="","NA",GW_Log_Dist+X19))</f>
        <v>914.03000000000009</v>
      </c>
      <c r="BB19" s="114"/>
      <c r="BC19" s="114"/>
      <c r="BD19" s="18">
        <f t="shared" ref="BD19" si="90">IF(C19=FALSE,"",IF(AND(SX1_Start&lt;=X19,X19&lt;SX1_End),((SX1_NWT*1000)),IF(AND(SX2_Start&lt;=X19,X19&lt;SX2_End),((SX2_NWT*1000)),IF(AND(SX3_Start&lt;=X19,X19&lt;SX3_End),((SX3_NWT*1000)),IF(AND(SX4_Start&lt;=X19,X19&lt;SX4_End),((SX4_NWT*1000)),IF(AND(SX5_Start&lt;=X19,X19&lt;SX5_End),((SX5_NWT*1000)),IF(AND(SX6_Start&lt;=X19,X19&lt;SX6_End),((SX6_NWT*1000)),IF(AND(SX7_Start&lt;=X19,X19&lt;SX7_End),((SX7_NWT*1000)),IF(AND(SX8_Start&lt;=X19,X19&lt;SX8_End),((SX8_NWT*1000)),IF(AND(SX9_Start&lt;=X19,X19&lt;SX9_End),((SX9_NWT*1000)),IF(AND(SX10_Start&lt;=X19,X19&lt;SX10_End),((SX10_NWT*1000)),IF(AND(SX11_Start&lt;=X19,X19&lt;SX11_End),((SX11_NWT*1000)),IF(AND(SX12_Start&lt;=X19,X19&lt;SX12_End),((SX12_NWT*1000)),IF(AND(SX13_Start&lt;=X19,X19&lt;SX13_End),((SX13_NWT*1000)),IF(AND(SX14_Start&lt;=X19,X19&lt;SX14_End),((SX14_NWT*1000)),IF(AND(SX15_Start&lt;=X19,X19&lt;SX15_End),((SX15_NWT*1000)),IF(AND(SX16_Start&lt;=X19,X19&lt;SX16_End),((SX16_NWT*1000)),IF(AND(SX17_Start&lt;=X19,X19&lt;SX17_End),((SX17_NWT*1000)),IF(AND(SX18_Start&lt;=X19,X19&lt;SX18_End),((SX18_NWT*1000)),IF(AND(SX19_Start&lt;=X19,X19&lt;SX19_End),((SX19_NWT*1000)),IF(AND(SX20_Start&lt;=X19,X19&lt;SX20_End),((SX20_NWT*1000)),IF(AND(SX21_Start&lt;=X19,X19&lt;SX21_End),((SX21_NWT*1000)),IF(AND(SX22_Start&lt;=X19,X19&lt;SX22_End),((SX22_NWT*1000)),IF(AND(SX23_Start&lt;=X19,X19&lt;SX23_End),((SX23_NWT*1000)),IF(AND(SX24_Start&lt;=X19,X19&lt;SX24_End),((SX24_NWT*1000)),IF(AND(SX25_Start&lt;=X19,X19&lt;SX25_End),((SX25_NWT*1000))))))))))))))))))))))))))))</f>
        <v>313</v>
      </c>
      <c r="BE19" s="113">
        <v>305</v>
      </c>
      <c r="BF19" s="113"/>
      <c r="BG19" s="113"/>
      <c r="BH19" s="113"/>
      <c r="BI19" s="113"/>
      <c r="BJ19" s="113"/>
      <c r="BK19" s="113"/>
      <c r="BL19" s="19" t="str" cm="1">
        <f t="array" ref="BL19">IF(C19=FALSE,"",IF(AND(SX1_Start&lt;=X19,X19&lt;SX1_End),SX1_LS,IF(AND(SX2_Start&lt;=X19,X19&lt;SX2_End),SX2_LS,IF(AND(SX3_Start&lt;=X19,X19&lt;SX3_End),SX3_LS,IF(AND(SX4_Start&lt;=X19,X19&lt;SX4_End),SX4_LS,IF(AND(SX5_Start&lt;=X19,X19&lt;SX5_End),SX5_LS,IF(AND(SX6_Start&lt;=X19,X19&lt;SX6_End),SX6_LS,IF(AND(SX7_Start&lt;=X19,X19&lt;SX7_End),SX7_LS,IF(AND(SX8_Start&lt;=X19,X19&lt;SX8_End),SX8_LS,IF(AND(SX9_Start&lt;=X19,X19&lt;SX9_End),SX9_LS,IF(AND(SX10_Start&lt;=X19,X19&lt;SX10_End),SX10_LS,IF(AND(SX11_Start&lt;=X19,X19&lt;SX11_End),SX11_LS,IF(AND(SX12_Start&lt;=X19,X19&lt;SX12_End),SX12_LS,IF(AND(SX13_Start&lt;=X19,X19&lt;SX13_End),SX13_LS,IF(AND(SX14_Start&lt;=X19,X19&lt;SX14_End),SX14_LS,IF(AND(SX15_Start&lt;=X19,X19&lt;SX15_End),SX15_LS,IF(AND(SX16_Start&lt;=X19,X19&lt;SX16_End),SX16_LS,IF(AND(SX17_Start&lt;=X19,X19&lt;SX17_End),SX17_LS,IF(AND(SX18_Start&lt;=X19,X19&lt;SX18_End),SX18_LS,IF(AND(SX19_Start&lt;=X19,X19&lt;SX19_End),SX19_LS,IF(AND(SX20_Start&lt;=X19,X19&lt;SX20_End),SX20_LS,IF(AND(SX21_Start&lt;=X19,X19&lt;SX21_End),SX21_LS,IF(AND(SX22_Start&lt;=X19,X19&lt;SX22_End),SX22_LS,IF(AND(SX23_Start&lt;=X19,X19&lt;SX23_End),SX23_LS,IF(AND(SX24_Start&lt;=X19,X19&lt;SX24_End),SX24_LS)*IF(AND(SX25_Start&lt;=X19,X19&lt;SX25End),SX25_LS)))))))))))))))))))))))))</f>
        <v>SMLS</v>
      </c>
      <c r="BM19" s="129" t="str">
        <f t="shared" ref="BM19" si="91">IF(ISBLANK(C19),"",IF(BL19=SX1_LS,SX1_LSD,IF(BL19=SX2_LS,SX2_LSD,IF(BL19=SX3_LS,SX3_LSD,IF(BL19=SX4_LS,SX4_LSD,IF(BL19=SX5_LS,SX5_LSD,IF(BL19=SX6_LS,SX6_LSD,IF(BL19=SX7_LS,SX7_LSD,IF(BL19=SX8_LS,SX8_LSD,IF(BL19=SX9_LS,SX9_LSD,IF(BL19=SX10_LS,SX10_LSD,IF(BL19=SX11_LS,SX11_LSD,IF(BL19=SX12_LS,SX12_LSD)))))))))))))</f>
        <v>NA</v>
      </c>
      <c r="BN19" s="130"/>
      <c r="BO19" s="130"/>
      <c r="BP19" s="130"/>
      <c r="BQ19" s="130"/>
      <c r="BR19" s="131"/>
      <c r="BS19" s="119" t="str">
        <f t="shared" ref="BS19" si="92">IF(ISBLANK(C19),"",IF(NOT(ISNUMBER(station_number)),"NA",IF(MOD(station_number,1)=0,TEXT(station_number+X19,"0+00"),IF(NOT(MOD(station_number,1)=0),TEXT(station_number+X19,"0+00.00")))))</f>
        <v>NA</v>
      </c>
      <c r="BT19" s="119"/>
      <c r="BU19" s="119"/>
      <c r="BV19" s="119"/>
      <c r="BW19" s="119"/>
      <c r="BX19" s="120" t="str" cm="1">
        <f t="array" ref="BX19">IF(C19=FALSE,"",IF(AND(SX1_Start&lt;=X19,X19&lt;SX1_End),"Section 1",IF(AND(SX2_Start&lt;=X19,X19&lt;SX2_End),"Section 2",IF(AND(SX3_Start&lt;=X19,X19&lt;SX3_End),"Section 3",IF(AND(SX4_Start&lt;=X19,X19&lt;SX4_End),"Section 4",IF(AND(SX5_Start&lt;=X19,X19&lt;SX5_End),"Section 5",IF(AND(SX6_Start&lt;=X19,X19&lt;SX6_End),"Section 6",IF(AND(SX7_Start&lt;=X19,X19&lt;SX7_End),"Section 7",IF(AND(SX8_Start&lt;=X19,X19&lt;SX8_End),"Section 8",IF(AND(SX9_Start&lt;=X19,X19&lt;SX9_End),"Section 9",IF(AND(SX10_Start&lt;=X19,X19&lt;SX10_End),"Section 10",IF(AND(SX11_Start&lt;=X19,X19&lt;SX11_End),"Section 11",IF(AND(SX12_Start&lt;=X19,X19&lt;SX12_End),"Section 12",IF(AND(SX13_Start&lt;=X19,X19&lt;SX13_End),"Section 13",IF(AND(SX14_Start&lt;=X19,X19&lt;SX14_End),"Section 14",IF(AND(SX15_Start&lt;=X19,X19&lt;SX15_End),"Section 15",IF(AND(SX16_Start&lt;=X19,X19&lt;SX16_End),"Section 16",IF(AND(SX17_Start&lt;=X19,X19&lt;SX17_End),"Section 17",IF(AND(SX18_Start&lt;=X19,X19&lt;SX18_End),"Section 18",IF(AND(SX19_Start&lt;=X19,X19&lt;SX19_End),"Section 19",IF(AND(SX20_Start&lt;=X19,X19&lt;SX20_End),"Section 20",IF(AND(SX21_Start&lt;=X19,X19&lt;SX21_End),"Section 21",IF(AND(SX22_Start&lt;=X19,X19&lt;SX22_End),"Section 22",IF(AND(SX23_Start&lt;=X19,X19&lt;SX23_End),"Section 23",IF(AND(SX24_Start&lt;=X19,X19&lt;SX24_End),"Section 24")*IF(AND(SX25_Start&lt;=X19,X19&lt;SX25End),"Section 25")))))))))))))))))))))))))</f>
        <v>Section 1</v>
      </c>
      <c r="BY19" s="121"/>
      <c r="BZ19" s="121"/>
      <c r="CA19" s="121"/>
      <c r="CB19" s="121"/>
      <c r="CC19" s="121"/>
      <c r="CD19" s="121"/>
      <c r="CE19" s="121"/>
      <c r="CF19" s="121"/>
      <c r="CG19" s="121"/>
      <c r="CH19" s="122"/>
      <c r="CI19" s="123" t="s">
        <v>40</v>
      </c>
      <c r="CJ19" s="124"/>
      <c r="CK19" s="124"/>
      <c r="CL19" s="124"/>
      <c r="CM19" s="124"/>
      <c r="CN19" s="124"/>
      <c r="CO19" s="124"/>
      <c r="CP19" s="124"/>
      <c r="CQ19" s="124"/>
      <c r="CR19" s="124"/>
      <c r="CS19" s="125"/>
      <c r="CT19" s="123" t="s">
        <v>47</v>
      </c>
      <c r="CU19" s="124"/>
      <c r="CV19" s="124"/>
      <c r="CW19" s="124"/>
      <c r="CX19" s="124"/>
      <c r="CY19" s="124"/>
      <c r="CZ19" s="124"/>
      <c r="DA19" s="124"/>
      <c r="DB19" s="124"/>
      <c r="DC19" s="124"/>
      <c r="DD19" s="125"/>
      <c r="DE19" s="123"/>
      <c r="DF19" s="124"/>
      <c r="DG19" s="124"/>
      <c r="DH19" s="124"/>
      <c r="DI19" s="124"/>
      <c r="DJ19" s="124"/>
      <c r="DK19" s="124"/>
      <c r="DL19" s="124"/>
      <c r="DM19" s="124"/>
      <c r="DN19" s="125"/>
      <c r="DO19" s="126" t="s">
        <v>48</v>
      </c>
      <c r="DP19" s="127"/>
      <c r="DQ19" s="127"/>
      <c r="DR19" s="127"/>
      <c r="DS19" s="127"/>
      <c r="DT19" s="127"/>
      <c r="DU19" s="127"/>
      <c r="DV19" s="128"/>
      <c r="DW19" s="132">
        <f t="shared" si="42"/>
        <v>39.31</v>
      </c>
      <c r="DX19" s="102"/>
      <c r="DY19" s="102"/>
      <c r="DZ19" s="115">
        <f t="shared" si="43"/>
        <v>0.31636111111111109</v>
      </c>
      <c r="EA19" s="115"/>
      <c r="EB19" s="115"/>
      <c r="EC19" s="115"/>
      <c r="ED19" s="115"/>
      <c r="EE19" s="116">
        <v>1.9</v>
      </c>
      <c r="EF19" s="116"/>
      <c r="EG19" s="116"/>
      <c r="EH19" s="102">
        <v>5.5</v>
      </c>
      <c r="EI19" s="102"/>
      <c r="EJ19" s="102"/>
      <c r="EK19" s="117">
        <f t="shared" si="17"/>
        <v>305</v>
      </c>
      <c r="EL19" s="117"/>
      <c r="EM19" s="117"/>
      <c r="EN19" s="118">
        <v>290</v>
      </c>
      <c r="EO19" s="118"/>
      <c r="EP19" s="118"/>
      <c r="EQ19" s="102" t="s">
        <v>49</v>
      </c>
      <c r="ER19" s="102"/>
      <c r="ES19" s="102"/>
      <c r="ET19" s="102"/>
      <c r="EU19" s="20" t="str">
        <f t="shared" si="18"/>
        <v>ARCB-009</v>
      </c>
      <c r="EV19" s="26" t="str">
        <f t="shared" si="19"/>
        <v>Axd: 39.32' | Clock: 07:37 | L: 1.1'' | W: 5.5'' | D: 0.018'' | AWT: 0.305''</v>
      </c>
      <c r="EW19" s="22"/>
      <c r="EX19" s="22"/>
      <c r="EY19" s="23"/>
      <c r="EZ19" s="23"/>
      <c r="FA19" s="23"/>
      <c r="FB19" s="23"/>
      <c r="FC19" s="28"/>
      <c r="FD19" s="28"/>
      <c r="FE19" s="28"/>
      <c r="FF19" s="28"/>
      <c r="FG19" s="28"/>
      <c r="FH19" s="28"/>
      <c r="FI19" s="28"/>
      <c r="FJ19" s="28"/>
      <c r="FK19" s="28"/>
      <c r="FL19" s="28"/>
      <c r="FM19" s="28"/>
      <c r="FN19" s="29"/>
      <c r="FO19" s="29"/>
      <c r="FP19" s="29"/>
      <c r="FQ19" s="29"/>
      <c r="FR19" s="29"/>
      <c r="FS19" s="29"/>
      <c r="FT19" s="29"/>
      <c r="FU19" s="29"/>
      <c r="FV19" s="29"/>
      <c r="FW19" s="29"/>
      <c r="FX19" s="29"/>
      <c r="FY19" s="29"/>
      <c r="FZ19" s="29"/>
      <c r="GA19" s="29"/>
      <c r="GB19" s="29"/>
      <c r="GC19" s="23"/>
      <c r="GD19" s="23"/>
      <c r="GE19" s="23"/>
      <c r="GF19" s="23"/>
      <c r="GG19" s="23"/>
      <c r="GH19" s="23"/>
    </row>
    <row r="20" spans="1:190" s="25" customFormat="1" ht="57.75" customHeight="1" x14ac:dyDescent="0.25">
      <c r="A20" s="103">
        <f t="shared" si="20"/>
        <v>13</v>
      </c>
      <c r="B20" s="103"/>
      <c r="C20" s="104" t="s">
        <v>46</v>
      </c>
      <c r="D20" s="105"/>
      <c r="E20" s="105"/>
      <c r="F20" s="105"/>
      <c r="G20" s="105"/>
      <c r="H20" s="105"/>
      <c r="I20" s="105"/>
      <c r="J20" s="105"/>
      <c r="K20" s="106"/>
      <c r="L20" s="107">
        <v>10</v>
      </c>
      <c r="M20" s="108"/>
      <c r="N20" s="108"/>
      <c r="O20" s="108"/>
      <c r="P20" s="108"/>
      <c r="Q20" s="108"/>
      <c r="R20" s="109"/>
      <c r="S20" s="110" t="s">
        <v>39</v>
      </c>
      <c r="T20" s="111"/>
      <c r="U20" s="111"/>
      <c r="V20" s="111"/>
      <c r="W20" s="112"/>
      <c r="X20" s="79">
        <v>39.42</v>
      </c>
      <c r="Y20" s="80"/>
      <c r="Z20" s="80"/>
      <c r="AA20" s="80"/>
      <c r="AB20" s="11">
        <f t="shared" si="8"/>
        <v>473.04</v>
      </c>
      <c r="AC20" s="12">
        <v>0.38055555555555554</v>
      </c>
      <c r="AD20" s="13">
        <f t="shared" si="0"/>
        <v>9.1333333333333329</v>
      </c>
      <c r="AE20" s="14">
        <f t="shared" ref="AE20" si="93">IF(ISBLANK(C20),"",IF(BL20=SX1_LS,SX1_PD,IF(BL20=SX2_LS,SX2_PD,IF(BL20=SX3_LS,SX3_PD,IF(BL20=SX4_LS,SX4_PD,IF(BL20=SX5_LS,SX5_PD,IF(BL20=SX6_LS,SX6_PD,IF(BL20=SX7_LS,SX7_PD,IF(BL20=SX8_LS,SX8_PD,IF(BL20=SX9_LS,SX9_PD,IF(BL20=SX10_LS,SX10_PD,IF(BL20=SX11_LS,SX11_PD,IF(BL20=SX12_LS,SX12_PD)))))))))))))</f>
        <v>24</v>
      </c>
      <c r="AF20" s="15">
        <f t="shared" si="10"/>
        <v>57.79</v>
      </c>
      <c r="AG20" s="16">
        <f t="shared" ref="AG20" si="94">IF(ISBLANK(AC20),"",IF(AND(BL20=SX1_LS,AC20&gt;=0.5),(ROUND((PI()*AD20*AE20)/12,2)-PI()*SX1_PD),IF(AND(BL20=SX2_LS,AC20&gt;=0.5),(ROUND((PI()*AD20*AE20)/12,2)-PI()*SX2_PD),IF(AND(BL20=SX3_LS,AC20&gt;=0.5),(ROUND((PI()*AD20*AE20)/12,2)-PI()*SX3_PD),IF(AND(BL20=SX4_LS,AC20&gt;=0.5),(ROUND((PI()*AD20*AE20)/12,2)-PI()*SX4_PD),IF(AND(BL20=SX5_LS,AC20&gt;=0.5),(ROUND((PI()*AD20*AE20)/12,2)-PI()*SX5_PD),IF(AND(BL20=SX6_LS,AC20&gt;=0.5),(ROUND((PI()*AD20*AE20)/12,2)-PI()*SX6_PD),IF(AND(BL20=SX7_LS,AC20&gt;=0.5),(ROUND((PI()*AD20*AE20)/12,2)-PI()*SX7_PD),IF(AND(BL20=SX8_LS,AC20&gt;=0.5),(ROUND((PI()*AD20*AE20)/12,2)-PI()*SX8_PD),IF(AND(BL20=SX9_LS,AC20&gt;=0.5),(ROUND((PI()*AD20*AE20)/12,2)-PI()*SX9_PD),IF(AND(BL20=SX10_LS,AC20&gt;=0.5),(ROUND((PI()*AD20*AE20)/12,2)-PI()*SX10_PD),IF(AND(BL20=SX11_LS,AC20&gt;=0.5),(ROUND((PI()*AD20*AE20)/12,2)-PI()*SX11_PD),IF(AND(BL20=SX12_LS,AC20&gt;=0.5),(ROUND((PI()*AD20*AE20)/12,2)-PI()*SX12_PD),ROUND((PI()*AD20*AE20)/12,2))))))))))))))</f>
        <v>57.39</v>
      </c>
      <c r="AH20" s="81">
        <v>0.3</v>
      </c>
      <c r="AI20" s="81"/>
      <c r="AJ20" s="81"/>
      <c r="AK20" s="81"/>
      <c r="AL20" s="81">
        <v>0.4</v>
      </c>
      <c r="AM20" s="81"/>
      <c r="AN20" s="81"/>
      <c r="AO20" s="81"/>
      <c r="AP20" s="17"/>
      <c r="AQ20" s="113">
        <v>31</v>
      </c>
      <c r="AR20" s="113"/>
      <c r="AS20" s="113"/>
      <c r="AT20" s="113"/>
      <c r="AU20" s="113"/>
      <c r="AV20" s="114">
        <f t="shared" ref="AV20" si="95">IF(C20=FALSE,"",IF(C20="DNT",(AQ20/(Nominal_Pipe_Diameter*10)),IF(AQ20="NV","NV",IF(AQ20="NA","NA",IF(BE20="","",IF(BL20="SMLS",AQ20*100/BE20,AQ20*100/BD20))))))</f>
        <v>10</v>
      </c>
      <c r="AW20" s="114"/>
      <c r="AX20" s="114"/>
      <c r="AY20" s="114"/>
      <c r="AZ20" s="114"/>
      <c r="BA20" s="114">
        <f t="shared" ref="BA20" si="96">IF(C20=FALSE,"",IF(GW_Log_Dist="","NA",GW_Log_Dist+X20))</f>
        <v>914.13</v>
      </c>
      <c r="BB20" s="114"/>
      <c r="BC20" s="114"/>
      <c r="BD20" s="18">
        <f t="shared" ref="BD20" si="97">IF(C20=FALSE,"",IF(AND(SX1_Start&lt;=X20,X20&lt;SX1_End),((SX1_NWT*1000)),IF(AND(SX2_Start&lt;=X20,X20&lt;SX2_End),((SX2_NWT*1000)),IF(AND(SX3_Start&lt;=X20,X20&lt;SX3_End),((SX3_NWT*1000)),IF(AND(SX4_Start&lt;=X20,X20&lt;SX4_End),((SX4_NWT*1000)),IF(AND(SX5_Start&lt;=X20,X20&lt;SX5_End),((SX5_NWT*1000)),IF(AND(SX6_Start&lt;=X20,X20&lt;SX6_End),((SX6_NWT*1000)),IF(AND(SX7_Start&lt;=X20,X20&lt;SX7_End),((SX7_NWT*1000)),IF(AND(SX8_Start&lt;=X20,X20&lt;SX8_End),((SX8_NWT*1000)),IF(AND(SX9_Start&lt;=X20,X20&lt;SX9_End),((SX9_NWT*1000)),IF(AND(SX10_Start&lt;=X20,X20&lt;SX10_End),((SX10_NWT*1000)),IF(AND(SX11_Start&lt;=X20,X20&lt;SX11_End),((SX11_NWT*1000)),IF(AND(SX12_Start&lt;=X20,X20&lt;SX12_End),((SX12_NWT*1000)),IF(AND(SX13_Start&lt;=X20,X20&lt;SX13_End),((SX13_NWT*1000)),IF(AND(SX14_Start&lt;=X20,X20&lt;SX14_End),((SX14_NWT*1000)),IF(AND(SX15_Start&lt;=X20,X20&lt;SX15_End),((SX15_NWT*1000)),IF(AND(SX16_Start&lt;=X20,X20&lt;SX16_End),((SX16_NWT*1000)),IF(AND(SX17_Start&lt;=X20,X20&lt;SX17_End),((SX17_NWT*1000)),IF(AND(SX18_Start&lt;=X20,X20&lt;SX18_End),((SX18_NWT*1000)),IF(AND(SX19_Start&lt;=X20,X20&lt;SX19_End),((SX19_NWT*1000)),IF(AND(SX20_Start&lt;=X20,X20&lt;SX20_End),((SX20_NWT*1000)),IF(AND(SX21_Start&lt;=X20,X20&lt;SX21_End),((SX21_NWT*1000)),IF(AND(SX22_Start&lt;=X20,X20&lt;SX22_End),((SX22_NWT*1000)),IF(AND(SX23_Start&lt;=X20,X20&lt;SX23_End),((SX23_NWT*1000)),IF(AND(SX24_Start&lt;=X20,X20&lt;SX24_End),((SX24_NWT*1000)),IF(AND(SX25_Start&lt;=X20,X20&lt;SX25_End),((SX25_NWT*1000))))))))))))))))))))))))))))</f>
        <v>313</v>
      </c>
      <c r="BE20" s="113">
        <v>310</v>
      </c>
      <c r="BF20" s="113"/>
      <c r="BG20" s="113"/>
      <c r="BH20" s="113"/>
      <c r="BI20" s="113"/>
      <c r="BJ20" s="113"/>
      <c r="BK20" s="113"/>
      <c r="BL20" s="19" t="str" cm="1">
        <f t="array" ref="BL20">IF(C20=FALSE,"",IF(AND(SX1_Start&lt;=X20,X20&lt;SX1_End),SX1_LS,IF(AND(SX2_Start&lt;=X20,X20&lt;SX2_End),SX2_LS,IF(AND(SX3_Start&lt;=X20,X20&lt;SX3_End),SX3_LS,IF(AND(SX4_Start&lt;=X20,X20&lt;SX4_End),SX4_LS,IF(AND(SX5_Start&lt;=X20,X20&lt;SX5_End),SX5_LS,IF(AND(SX6_Start&lt;=X20,X20&lt;SX6_End),SX6_LS,IF(AND(SX7_Start&lt;=X20,X20&lt;SX7_End),SX7_LS,IF(AND(SX8_Start&lt;=X20,X20&lt;SX8_End),SX8_LS,IF(AND(SX9_Start&lt;=X20,X20&lt;SX9_End),SX9_LS,IF(AND(SX10_Start&lt;=X20,X20&lt;SX10_End),SX10_LS,IF(AND(SX11_Start&lt;=X20,X20&lt;SX11_End),SX11_LS,IF(AND(SX12_Start&lt;=X20,X20&lt;SX12_End),SX12_LS,IF(AND(SX13_Start&lt;=X20,X20&lt;SX13_End),SX13_LS,IF(AND(SX14_Start&lt;=X20,X20&lt;SX14_End),SX14_LS,IF(AND(SX15_Start&lt;=X20,X20&lt;SX15_End),SX15_LS,IF(AND(SX16_Start&lt;=X20,X20&lt;SX16_End),SX16_LS,IF(AND(SX17_Start&lt;=X20,X20&lt;SX17_End),SX17_LS,IF(AND(SX18_Start&lt;=X20,X20&lt;SX18_End),SX18_LS,IF(AND(SX19_Start&lt;=X20,X20&lt;SX19_End),SX19_LS,IF(AND(SX20_Start&lt;=X20,X20&lt;SX20_End),SX20_LS,IF(AND(SX21_Start&lt;=X20,X20&lt;SX21_End),SX21_LS,IF(AND(SX22_Start&lt;=X20,X20&lt;SX22_End),SX22_LS,IF(AND(SX23_Start&lt;=X20,X20&lt;SX23_End),SX23_LS,IF(AND(SX24_Start&lt;=X20,X20&lt;SX24_End),SX24_LS)*IF(AND(SX25_Start&lt;=X20,X20&lt;SX25End),SX25_LS)))))))))))))))))))))))))</f>
        <v>SMLS</v>
      </c>
      <c r="BM20" s="129" t="str">
        <f t="shared" ref="BM20" si="98">IF(ISBLANK(C20),"",IF(BL20=SX1_LS,SX1_LSD,IF(BL20=SX2_LS,SX2_LSD,IF(BL20=SX3_LS,SX3_LSD,IF(BL20=SX4_LS,SX4_LSD,IF(BL20=SX5_LS,SX5_LSD,IF(BL20=SX6_LS,SX6_LSD,IF(BL20=SX7_LS,SX7_LSD,IF(BL20=SX8_LS,SX8_LSD,IF(BL20=SX9_LS,SX9_LSD,IF(BL20=SX10_LS,SX10_LSD,IF(BL20=SX11_LS,SX11_LSD,IF(BL20=SX12_LS,SX12_LSD)))))))))))))</f>
        <v>NA</v>
      </c>
      <c r="BN20" s="130"/>
      <c r="BO20" s="130"/>
      <c r="BP20" s="130"/>
      <c r="BQ20" s="130"/>
      <c r="BR20" s="131"/>
      <c r="BS20" s="119" t="str">
        <f t="shared" ref="BS20" si="99">IF(ISBLANK(C20),"",IF(NOT(ISNUMBER(station_number)),"NA",IF(MOD(station_number,1)=0,TEXT(station_number+X20,"0+00"),IF(NOT(MOD(station_number,1)=0),TEXT(station_number+X20,"0+00.00")))))</f>
        <v>NA</v>
      </c>
      <c r="BT20" s="119"/>
      <c r="BU20" s="119"/>
      <c r="BV20" s="119"/>
      <c r="BW20" s="119"/>
      <c r="BX20" s="120" t="str" cm="1">
        <f t="array" ref="BX20">IF(C20=FALSE,"",IF(AND(SX1_Start&lt;=X20,X20&lt;SX1_End),"Section 1",IF(AND(SX2_Start&lt;=X20,X20&lt;SX2_End),"Section 2",IF(AND(SX3_Start&lt;=X20,X20&lt;SX3_End),"Section 3",IF(AND(SX4_Start&lt;=X20,X20&lt;SX4_End),"Section 4",IF(AND(SX5_Start&lt;=X20,X20&lt;SX5_End),"Section 5",IF(AND(SX6_Start&lt;=X20,X20&lt;SX6_End),"Section 6",IF(AND(SX7_Start&lt;=X20,X20&lt;SX7_End),"Section 7",IF(AND(SX8_Start&lt;=X20,X20&lt;SX8_End),"Section 8",IF(AND(SX9_Start&lt;=X20,X20&lt;SX9_End),"Section 9",IF(AND(SX10_Start&lt;=X20,X20&lt;SX10_End),"Section 10",IF(AND(SX11_Start&lt;=X20,X20&lt;SX11_End),"Section 11",IF(AND(SX12_Start&lt;=X20,X20&lt;SX12_End),"Section 12",IF(AND(SX13_Start&lt;=X20,X20&lt;SX13_End),"Section 13",IF(AND(SX14_Start&lt;=X20,X20&lt;SX14_End),"Section 14",IF(AND(SX15_Start&lt;=X20,X20&lt;SX15_End),"Section 15",IF(AND(SX16_Start&lt;=X20,X20&lt;SX16_End),"Section 16",IF(AND(SX17_Start&lt;=X20,X20&lt;SX17_End),"Section 17",IF(AND(SX18_Start&lt;=X20,X20&lt;SX18_End),"Section 18",IF(AND(SX19_Start&lt;=X20,X20&lt;SX19_End),"Section 19",IF(AND(SX20_Start&lt;=X20,X20&lt;SX20_End),"Section 20",IF(AND(SX21_Start&lt;=X20,X20&lt;SX21_End),"Section 21",IF(AND(SX22_Start&lt;=X20,X20&lt;SX22_End),"Section 22",IF(AND(SX23_Start&lt;=X20,X20&lt;SX23_End),"Section 23",IF(AND(SX24_Start&lt;=X20,X20&lt;SX24_End),"Section 24")*IF(AND(SX25_Start&lt;=X20,X20&lt;SX25End),"Section 25")))))))))))))))))))))))))</f>
        <v>Section 1</v>
      </c>
      <c r="BY20" s="121"/>
      <c r="BZ20" s="121"/>
      <c r="CA20" s="121"/>
      <c r="CB20" s="121"/>
      <c r="CC20" s="121"/>
      <c r="CD20" s="121"/>
      <c r="CE20" s="121"/>
      <c r="CF20" s="121"/>
      <c r="CG20" s="121"/>
      <c r="CH20" s="122"/>
      <c r="CI20" s="123" t="s">
        <v>40</v>
      </c>
      <c r="CJ20" s="124"/>
      <c r="CK20" s="124"/>
      <c r="CL20" s="124"/>
      <c r="CM20" s="124"/>
      <c r="CN20" s="124"/>
      <c r="CO20" s="124"/>
      <c r="CP20" s="124"/>
      <c r="CQ20" s="124"/>
      <c r="CR20" s="124"/>
      <c r="CS20" s="125"/>
      <c r="CT20" s="123" t="s">
        <v>47</v>
      </c>
      <c r="CU20" s="124"/>
      <c r="CV20" s="124"/>
      <c r="CW20" s="124"/>
      <c r="CX20" s="124"/>
      <c r="CY20" s="124"/>
      <c r="CZ20" s="124"/>
      <c r="DA20" s="124"/>
      <c r="DB20" s="124"/>
      <c r="DC20" s="124"/>
      <c r="DD20" s="125"/>
      <c r="DE20" s="123"/>
      <c r="DF20" s="124"/>
      <c r="DG20" s="124"/>
      <c r="DH20" s="124"/>
      <c r="DI20" s="124"/>
      <c r="DJ20" s="124"/>
      <c r="DK20" s="124"/>
      <c r="DL20" s="124"/>
      <c r="DM20" s="124"/>
      <c r="DN20" s="125"/>
      <c r="DO20" s="126" t="s">
        <v>48</v>
      </c>
      <c r="DP20" s="127"/>
      <c r="DQ20" s="127"/>
      <c r="DR20" s="127"/>
      <c r="DS20" s="127"/>
      <c r="DT20" s="127"/>
      <c r="DU20" s="127"/>
      <c r="DV20" s="128"/>
      <c r="DW20" s="132">
        <f t="shared" si="42"/>
        <v>39.410000000000004</v>
      </c>
      <c r="DX20" s="102"/>
      <c r="DY20" s="102"/>
      <c r="DZ20" s="115">
        <f t="shared" si="43"/>
        <v>0.37955555555555553</v>
      </c>
      <c r="EA20" s="115"/>
      <c r="EB20" s="115"/>
      <c r="EC20" s="115"/>
      <c r="ED20" s="115"/>
      <c r="EE20" s="116">
        <v>0.7</v>
      </c>
      <c r="EF20" s="116"/>
      <c r="EG20" s="116"/>
      <c r="EH20" s="102">
        <v>1.6</v>
      </c>
      <c r="EI20" s="102"/>
      <c r="EJ20" s="102"/>
      <c r="EK20" s="117">
        <f t="shared" si="17"/>
        <v>310</v>
      </c>
      <c r="EL20" s="117"/>
      <c r="EM20" s="117"/>
      <c r="EN20" s="118">
        <v>290</v>
      </c>
      <c r="EO20" s="118"/>
      <c r="EP20" s="118"/>
      <c r="EQ20" s="102" t="s">
        <v>49</v>
      </c>
      <c r="ER20" s="102"/>
      <c r="ES20" s="102"/>
      <c r="ET20" s="102"/>
      <c r="EU20" s="20" t="str">
        <f t="shared" si="18"/>
        <v>ARCB-010</v>
      </c>
      <c r="EV20" s="26" t="str">
        <f t="shared" si="19"/>
        <v>Axd: 39.42' | Clock: 09:08 | L: 0.3'' | W: 0.4'' | D: 0.031'' | AWT: 0.310''</v>
      </c>
      <c r="EW20" s="22"/>
      <c r="EX20" s="22"/>
      <c r="EY20" s="23"/>
      <c r="EZ20" s="23"/>
      <c r="FA20" s="23"/>
      <c r="FB20" s="23"/>
      <c r="FC20" s="28"/>
      <c r="FD20" s="28"/>
      <c r="FE20" s="28"/>
      <c r="FF20" s="28"/>
      <c r="FG20" s="28"/>
      <c r="FH20" s="28"/>
      <c r="FI20" s="28"/>
      <c r="FJ20" s="28"/>
      <c r="FK20" s="28"/>
      <c r="FL20" s="28"/>
      <c r="FM20" s="28"/>
      <c r="FN20" s="29"/>
      <c r="FO20" s="29"/>
      <c r="FP20" s="29"/>
      <c r="FQ20" s="29"/>
      <c r="FR20" s="29"/>
      <c r="FS20" s="29"/>
      <c r="FT20" s="29"/>
      <c r="FU20" s="29"/>
      <c r="FV20" s="29"/>
      <c r="FW20" s="29"/>
      <c r="FX20" s="29"/>
      <c r="FY20" s="29"/>
      <c r="FZ20" s="29"/>
      <c r="GA20" s="29"/>
      <c r="GB20" s="29"/>
      <c r="GC20" s="23"/>
      <c r="GD20" s="23"/>
      <c r="GE20" s="23"/>
      <c r="GF20" s="23"/>
      <c r="GG20" s="23"/>
      <c r="GH20" s="23"/>
    </row>
    <row r="21" spans="1:190" s="25" customFormat="1" ht="57.75" customHeight="1" x14ac:dyDescent="0.25">
      <c r="A21" s="103">
        <f t="shared" si="20"/>
        <v>14</v>
      </c>
      <c r="B21" s="103"/>
      <c r="C21" s="104" t="s">
        <v>46</v>
      </c>
      <c r="D21" s="105"/>
      <c r="E21" s="105"/>
      <c r="F21" s="105"/>
      <c r="G21" s="105"/>
      <c r="H21" s="105"/>
      <c r="I21" s="105"/>
      <c r="J21" s="105"/>
      <c r="K21" s="106"/>
      <c r="L21" s="107">
        <v>11</v>
      </c>
      <c r="M21" s="108"/>
      <c r="N21" s="108"/>
      <c r="O21" s="108"/>
      <c r="P21" s="108"/>
      <c r="Q21" s="108"/>
      <c r="R21" s="109"/>
      <c r="S21" s="110" t="s">
        <v>39</v>
      </c>
      <c r="T21" s="111"/>
      <c r="U21" s="111"/>
      <c r="V21" s="111"/>
      <c r="W21" s="112"/>
      <c r="X21" s="79">
        <v>39.479999999999997</v>
      </c>
      <c r="Y21" s="80"/>
      <c r="Z21" s="80"/>
      <c r="AA21" s="80"/>
      <c r="AB21" s="11">
        <f t="shared" si="8"/>
        <v>473.76</v>
      </c>
      <c r="AC21" s="12">
        <v>0.39861111111111114</v>
      </c>
      <c r="AD21" s="13">
        <f t="shared" si="0"/>
        <v>9.5666666666666664</v>
      </c>
      <c r="AE21" s="14">
        <f t="shared" ref="AE21" si="100">IF(ISBLANK(C21),"",IF(BL21=SX1_LS,SX1_PD,IF(BL21=SX2_LS,SX2_PD,IF(BL21=SX3_LS,SX3_PD,IF(BL21=SX4_LS,SX4_PD,IF(BL21=SX5_LS,SX5_PD,IF(BL21=SX6_LS,SX6_PD,IF(BL21=SX7_LS,SX7_PD,IF(BL21=SX8_LS,SX8_PD,IF(BL21=SX9_LS,SX9_PD,IF(BL21=SX10_LS,SX10_PD,IF(BL21=SX11_LS,SX11_PD,IF(BL21=SX12_LS,SX12_PD)))))))))))))</f>
        <v>24</v>
      </c>
      <c r="AF21" s="15">
        <f t="shared" si="10"/>
        <v>60.61</v>
      </c>
      <c r="AG21" s="16">
        <f t="shared" ref="AG21" si="101">IF(ISBLANK(AC21),"",IF(AND(BL21=SX1_LS,AC21&gt;=0.5),(ROUND((PI()*AD21*AE21)/12,2)-PI()*SX1_PD),IF(AND(BL21=SX2_LS,AC21&gt;=0.5),(ROUND((PI()*AD21*AE21)/12,2)-PI()*SX2_PD),IF(AND(BL21=SX3_LS,AC21&gt;=0.5),(ROUND((PI()*AD21*AE21)/12,2)-PI()*SX3_PD),IF(AND(BL21=SX4_LS,AC21&gt;=0.5),(ROUND((PI()*AD21*AE21)/12,2)-PI()*SX4_PD),IF(AND(BL21=SX5_LS,AC21&gt;=0.5),(ROUND((PI()*AD21*AE21)/12,2)-PI()*SX5_PD),IF(AND(BL21=SX6_LS,AC21&gt;=0.5),(ROUND((PI()*AD21*AE21)/12,2)-PI()*SX6_PD),IF(AND(BL21=SX7_LS,AC21&gt;=0.5),(ROUND((PI()*AD21*AE21)/12,2)-PI()*SX7_PD),IF(AND(BL21=SX8_LS,AC21&gt;=0.5),(ROUND((PI()*AD21*AE21)/12,2)-PI()*SX8_PD),IF(AND(BL21=SX9_LS,AC21&gt;=0.5),(ROUND((PI()*AD21*AE21)/12,2)-PI()*SX9_PD),IF(AND(BL21=SX10_LS,AC21&gt;=0.5),(ROUND((PI()*AD21*AE21)/12,2)-PI()*SX10_PD),IF(AND(BL21=SX11_LS,AC21&gt;=0.5),(ROUND((PI()*AD21*AE21)/12,2)-PI()*SX11_PD),IF(AND(BL21=SX12_LS,AC21&gt;=0.5),(ROUND((PI()*AD21*AE21)/12,2)-PI()*SX12_PD),ROUND((PI()*AD21*AE21)/12,2))))))))))))))</f>
        <v>60.11</v>
      </c>
      <c r="AH21" s="81">
        <v>0.4</v>
      </c>
      <c r="AI21" s="81"/>
      <c r="AJ21" s="81"/>
      <c r="AK21" s="81"/>
      <c r="AL21" s="81">
        <v>0.5</v>
      </c>
      <c r="AM21" s="81"/>
      <c r="AN21" s="81"/>
      <c r="AO21" s="81"/>
      <c r="AP21" s="17"/>
      <c r="AQ21" s="113">
        <v>27</v>
      </c>
      <c r="AR21" s="113"/>
      <c r="AS21" s="113"/>
      <c r="AT21" s="113"/>
      <c r="AU21" s="113"/>
      <c r="AV21" s="114">
        <f t="shared" ref="AV21" si="102">IF(C21=FALSE,"",IF(C21="DNT",(AQ21/(Nominal_Pipe_Diameter*10)),IF(AQ21="NV","NV",IF(AQ21="NA","NA",IF(BE21="","",IF(BL21="SMLS",AQ21*100/BE21,AQ21*100/BD21))))))</f>
        <v>7.803468208092486</v>
      </c>
      <c r="AW21" s="114"/>
      <c r="AX21" s="114"/>
      <c r="AY21" s="114"/>
      <c r="AZ21" s="114"/>
      <c r="BA21" s="114">
        <f t="shared" ref="BA21" si="103">IF(C21=FALSE,"",IF(GW_Log_Dist="","NA",GW_Log_Dist+X21))</f>
        <v>914.19</v>
      </c>
      <c r="BB21" s="114"/>
      <c r="BC21" s="114"/>
      <c r="BD21" s="18">
        <f t="shared" ref="BD21" si="104">IF(C21=FALSE,"",IF(AND(SX1_Start&lt;=X21,X21&lt;SX1_End),((SX1_NWT*1000)),IF(AND(SX2_Start&lt;=X21,X21&lt;SX2_End),((SX2_NWT*1000)),IF(AND(SX3_Start&lt;=X21,X21&lt;SX3_End),((SX3_NWT*1000)),IF(AND(SX4_Start&lt;=X21,X21&lt;SX4_End),((SX4_NWT*1000)),IF(AND(SX5_Start&lt;=X21,X21&lt;SX5_End),((SX5_NWT*1000)),IF(AND(SX6_Start&lt;=X21,X21&lt;SX6_End),((SX6_NWT*1000)),IF(AND(SX7_Start&lt;=X21,X21&lt;SX7_End),((SX7_NWT*1000)),IF(AND(SX8_Start&lt;=X21,X21&lt;SX8_End),((SX8_NWT*1000)),IF(AND(SX9_Start&lt;=X21,X21&lt;SX9_End),((SX9_NWT*1000)),IF(AND(SX10_Start&lt;=X21,X21&lt;SX10_End),((SX10_NWT*1000)),IF(AND(SX11_Start&lt;=X21,X21&lt;SX11_End),((SX11_NWT*1000)),IF(AND(SX12_Start&lt;=X21,X21&lt;SX12_End),((SX12_NWT*1000)),IF(AND(SX13_Start&lt;=X21,X21&lt;SX13_End),((SX13_NWT*1000)),IF(AND(SX14_Start&lt;=X21,X21&lt;SX14_End),((SX14_NWT*1000)),IF(AND(SX15_Start&lt;=X21,X21&lt;SX15_End),((SX15_NWT*1000)),IF(AND(SX16_Start&lt;=X21,X21&lt;SX16_End),((SX16_NWT*1000)),IF(AND(SX17_Start&lt;=X21,X21&lt;SX17_End),((SX17_NWT*1000)),IF(AND(SX18_Start&lt;=X21,X21&lt;SX18_End),((SX18_NWT*1000)),IF(AND(SX19_Start&lt;=X21,X21&lt;SX19_End),((SX19_NWT*1000)),IF(AND(SX20_Start&lt;=X21,X21&lt;SX20_End),((SX20_NWT*1000)),IF(AND(SX21_Start&lt;=X21,X21&lt;SX21_End),((SX21_NWT*1000)),IF(AND(SX22_Start&lt;=X21,X21&lt;SX22_End),((SX22_NWT*1000)),IF(AND(SX23_Start&lt;=X21,X21&lt;SX23_End),((SX23_NWT*1000)),IF(AND(SX24_Start&lt;=X21,X21&lt;SX24_End),((SX24_NWT*1000)),IF(AND(SX25_Start&lt;=X21,X21&lt;SX25_End),((SX25_NWT*1000))))))))))))))))))))))))))))</f>
        <v>313</v>
      </c>
      <c r="BE21" s="113">
        <v>346</v>
      </c>
      <c r="BF21" s="113"/>
      <c r="BG21" s="113"/>
      <c r="BH21" s="113"/>
      <c r="BI21" s="113"/>
      <c r="BJ21" s="113"/>
      <c r="BK21" s="113"/>
      <c r="BL21" s="19" t="str" cm="1">
        <f t="array" ref="BL21">IF(C21=FALSE,"",IF(AND(SX1_Start&lt;=X21,X21&lt;SX1_End),SX1_LS,IF(AND(SX2_Start&lt;=X21,X21&lt;SX2_End),SX2_LS,IF(AND(SX3_Start&lt;=X21,X21&lt;SX3_End),SX3_LS,IF(AND(SX4_Start&lt;=X21,X21&lt;SX4_End),SX4_LS,IF(AND(SX5_Start&lt;=X21,X21&lt;SX5_End),SX5_LS,IF(AND(SX6_Start&lt;=X21,X21&lt;SX6_End),SX6_LS,IF(AND(SX7_Start&lt;=X21,X21&lt;SX7_End),SX7_LS,IF(AND(SX8_Start&lt;=X21,X21&lt;SX8_End),SX8_LS,IF(AND(SX9_Start&lt;=X21,X21&lt;SX9_End),SX9_LS,IF(AND(SX10_Start&lt;=X21,X21&lt;SX10_End),SX10_LS,IF(AND(SX11_Start&lt;=X21,X21&lt;SX11_End),SX11_LS,IF(AND(SX12_Start&lt;=X21,X21&lt;SX12_End),SX12_LS,IF(AND(SX13_Start&lt;=X21,X21&lt;SX13_End),SX13_LS,IF(AND(SX14_Start&lt;=X21,X21&lt;SX14_End),SX14_LS,IF(AND(SX15_Start&lt;=X21,X21&lt;SX15_End),SX15_LS,IF(AND(SX16_Start&lt;=X21,X21&lt;SX16_End),SX16_LS,IF(AND(SX17_Start&lt;=X21,X21&lt;SX17_End),SX17_LS,IF(AND(SX18_Start&lt;=X21,X21&lt;SX18_End),SX18_LS,IF(AND(SX19_Start&lt;=X21,X21&lt;SX19_End),SX19_LS,IF(AND(SX20_Start&lt;=X21,X21&lt;SX20_End),SX20_LS,IF(AND(SX21_Start&lt;=X21,X21&lt;SX21_End),SX21_LS,IF(AND(SX22_Start&lt;=X21,X21&lt;SX22_End),SX22_LS,IF(AND(SX23_Start&lt;=X21,X21&lt;SX23_End),SX23_LS,IF(AND(SX24_Start&lt;=X21,X21&lt;SX24_End),SX24_LS)*IF(AND(SX25_Start&lt;=X21,X21&lt;SX25End),SX25_LS)))))))))))))))))))))))))</f>
        <v>SMLS</v>
      </c>
      <c r="BM21" s="129" t="str">
        <f t="shared" ref="BM21" si="105">IF(ISBLANK(C21),"",IF(BL21=SX1_LS,SX1_LSD,IF(BL21=SX2_LS,SX2_LSD,IF(BL21=SX3_LS,SX3_LSD,IF(BL21=SX4_LS,SX4_LSD,IF(BL21=SX5_LS,SX5_LSD,IF(BL21=SX6_LS,SX6_LSD,IF(BL21=SX7_LS,SX7_LSD,IF(BL21=SX8_LS,SX8_LSD,IF(BL21=SX9_LS,SX9_LSD,IF(BL21=SX10_LS,SX10_LSD,IF(BL21=SX11_LS,SX11_LSD,IF(BL21=SX12_LS,SX12_LSD)))))))))))))</f>
        <v>NA</v>
      </c>
      <c r="BN21" s="130"/>
      <c r="BO21" s="130"/>
      <c r="BP21" s="130"/>
      <c r="BQ21" s="130"/>
      <c r="BR21" s="131"/>
      <c r="BS21" s="119" t="str">
        <f t="shared" ref="BS21" si="106">IF(ISBLANK(C21),"",IF(NOT(ISNUMBER(station_number)),"NA",IF(MOD(station_number,1)=0,TEXT(station_number+X21,"0+00"),IF(NOT(MOD(station_number,1)=0),TEXT(station_number+X21,"0+00.00")))))</f>
        <v>NA</v>
      </c>
      <c r="BT21" s="119"/>
      <c r="BU21" s="119"/>
      <c r="BV21" s="119"/>
      <c r="BW21" s="119"/>
      <c r="BX21" s="120" t="str" cm="1">
        <f t="array" ref="BX21">IF(C21=FALSE,"",IF(AND(SX1_Start&lt;=X21,X21&lt;SX1_End),"Section 1",IF(AND(SX2_Start&lt;=X21,X21&lt;SX2_End),"Section 2",IF(AND(SX3_Start&lt;=X21,X21&lt;SX3_End),"Section 3",IF(AND(SX4_Start&lt;=X21,X21&lt;SX4_End),"Section 4",IF(AND(SX5_Start&lt;=X21,X21&lt;SX5_End),"Section 5",IF(AND(SX6_Start&lt;=X21,X21&lt;SX6_End),"Section 6",IF(AND(SX7_Start&lt;=X21,X21&lt;SX7_End),"Section 7",IF(AND(SX8_Start&lt;=X21,X21&lt;SX8_End),"Section 8",IF(AND(SX9_Start&lt;=X21,X21&lt;SX9_End),"Section 9",IF(AND(SX10_Start&lt;=X21,X21&lt;SX10_End),"Section 10",IF(AND(SX11_Start&lt;=X21,X21&lt;SX11_End),"Section 11",IF(AND(SX12_Start&lt;=X21,X21&lt;SX12_End),"Section 12",IF(AND(SX13_Start&lt;=X21,X21&lt;SX13_End),"Section 13",IF(AND(SX14_Start&lt;=X21,X21&lt;SX14_End),"Section 14",IF(AND(SX15_Start&lt;=X21,X21&lt;SX15_End),"Section 15",IF(AND(SX16_Start&lt;=X21,X21&lt;SX16_End),"Section 16",IF(AND(SX17_Start&lt;=X21,X21&lt;SX17_End),"Section 17",IF(AND(SX18_Start&lt;=X21,X21&lt;SX18_End),"Section 18",IF(AND(SX19_Start&lt;=X21,X21&lt;SX19_End),"Section 19",IF(AND(SX20_Start&lt;=X21,X21&lt;SX20_End),"Section 20",IF(AND(SX21_Start&lt;=X21,X21&lt;SX21_End),"Section 21",IF(AND(SX22_Start&lt;=X21,X21&lt;SX22_End),"Section 22",IF(AND(SX23_Start&lt;=X21,X21&lt;SX23_End),"Section 23",IF(AND(SX24_Start&lt;=X21,X21&lt;SX24_End),"Section 24")*IF(AND(SX25_Start&lt;=X21,X21&lt;SX25End),"Section 25")))))))))))))))))))))))))</f>
        <v>Section 2</v>
      </c>
      <c r="BY21" s="121"/>
      <c r="BZ21" s="121"/>
      <c r="CA21" s="121"/>
      <c r="CB21" s="121"/>
      <c r="CC21" s="121"/>
      <c r="CD21" s="121"/>
      <c r="CE21" s="121"/>
      <c r="CF21" s="121"/>
      <c r="CG21" s="121"/>
      <c r="CH21" s="122"/>
      <c r="CI21" s="123" t="s">
        <v>40</v>
      </c>
      <c r="CJ21" s="124"/>
      <c r="CK21" s="124"/>
      <c r="CL21" s="124"/>
      <c r="CM21" s="124"/>
      <c r="CN21" s="124"/>
      <c r="CO21" s="124"/>
      <c r="CP21" s="124"/>
      <c r="CQ21" s="124"/>
      <c r="CR21" s="124"/>
      <c r="CS21" s="125"/>
      <c r="CT21" s="123" t="s">
        <v>47</v>
      </c>
      <c r="CU21" s="124"/>
      <c r="CV21" s="124"/>
      <c r="CW21" s="124"/>
      <c r="CX21" s="124"/>
      <c r="CY21" s="124"/>
      <c r="CZ21" s="124"/>
      <c r="DA21" s="124"/>
      <c r="DB21" s="124"/>
      <c r="DC21" s="124"/>
      <c r="DD21" s="125"/>
      <c r="DE21" s="123"/>
      <c r="DF21" s="124"/>
      <c r="DG21" s="124"/>
      <c r="DH21" s="124"/>
      <c r="DI21" s="124"/>
      <c r="DJ21" s="124"/>
      <c r="DK21" s="124"/>
      <c r="DL21" s="124"/>
      <c r="DM21" s="124"/>
      <c r="DN21" s="125"/>
      <c r="DO21" s="126" t="s">
        <v>48</v>
      </c>
      <c r="DP21" s="127"/>
      <c r="DQ21" s="127"/>
      <c r="DR21" s="127"/>
      <c r="DS21" s="127"/>
      <c r="DT21" s="127"/>
      <c r="DU21" s="127"/>
      <c r="DV21" s="128"/>
      <c r="DW21" s="132">
        <f t="shared" si="42"/>
        <v>39.47</v>
      </c>
      <c r="DX21" s="102"/>
      <c r="DY21" s="102"/>
      <c r="DZ21" s="115">
        <f t="shared" si="43"/>
        <v>0.39761111111111114</v>
      </c>
      <c r="EA21" s="115"/>
      <c r="EB21" s="115"/>
      <c r="EC21" s="115"/>
      <c r="ED21" s="115"/>
      <c r="EE21" s="116">
        <v>0.9</v>
      </c>
      <c r="EF21" s="116"/>
      <c r="EG21" s="116"/>
      <c r="EH21" s="102">
        <v>1.4</v>
      </c>
      <c r="EI21" s="102"/>
      <c r="EJ21" s="102"/>
      <c r="EK21" s="117">
        <f t="shared" si="17"/>
        <v>346</v>
      </c>
      <c r="EL21" s="117"/>
      <c r="EM21" s="117"/>
      <c r="EN21" s="118">
        <v>319</v>
      </c>
      <c r="EO21" s="118"/>
      <c r="EP21" s="118"/>
      <c r="EQ21" s="102" t="s">
        <v>49</v>
      </c>
      <c r="ER21" s="102"/>
      <c r="ES21" s="102"/>
      <c r="ET21" s="102"/>
      <c r="EU21" s="20" t="str">
        <f t="shared" si="18"/>
        <v>ARCB-011</v>
      </c>
      <c r="EV21" s="26" t="str">
        <f t="shared" si="19"/>
        <v>Axd: 39.48' | Clock: 09:34 | L: 0.4'' | W: 0.5'' | D: 0.027'' | AWT: 0.346''</v>
      </c>
      <c r="EW21" s="22"/>
      <c r="EX21" s="22"/>
      <c r="EY21" s="23"/>
      <c r="EZ21" s="23"/>
      <c r="FA21" s="23"/>
      <c r="FB21" s="23"/>
      <c r="FC21" s="28"/>
      <c r="FD21" s="28"/>
      <c r="FE21" s="28"/>
      <c r="FF21" s="28"/>
      <c r="FG21" s="28"/>
      <c r="FH21" s="28"/>
      <c r="FI21" s="28"/>
      <c r="FJ21" s="28"/>
      <c r="FK21" s="28"/>
      <c r="FL21" s="28"/>
      <c r="FM21" s="28"/>
      <c r="FN21" s="30"/>
      <c r="FO21" s="30"/>
      <c r="FP21" s="30"/>
      <c r="FQ21" s="30"/>
      <c r="FR21" s="30"/>
      <c r="FS21" s="30"/>
      <c r="FT21" s="30"/>
      <c r="FU21" s="30"/>
      <c r="FV21" s="30"/>
      <c r="FW21" s="30"/>
      <c r="FX21" s="30"/>
      <c r="FY21" s="30"/>
      <c r="FZ21" s="30"/>
      <c r="GA21" s="30"/>
      <c r="GB21" s="30"/>
      <c r="GC21" s="23"/>
      <c r="GD21" s="23"/>
      <c r="GE21" s="23"/>
      <c r="GF21" s="23"/>
      <c r="GG21" s="23"/>
      <c r="GH21" s="23"/>
    </row>
    <row r="22" spans="1:190" s="25" customFormat="1" ht="57.75" customHeight="1" x14ac:dyDescent="0.25">
      <c r="A22" s="103">
        <f t="shared" si="20"/>
        <v>15</v>
      </c>
      <c r="B22" s="103"/>
      <c r="C22" s="104" t="s">
        <v>46</v>
      </c>
      <c r="D22" s="105"/>
      <c r="E22" s="105"/>
      <c r="F22" s="105"/>
      <c r="G22" s="105"/>
      <c r="H22" s="105"/>
      <c r="I22" s="105"/>
      <c r="J22" s="105"/>
      <c r="K22" s="106"/>
      <c r="L22" s="107">
        <v>12</v>
      </c>
      <c r="M22" s="108"/>
      <c r="N22" s="108"/>
      <c r="O22" s="108"/>
      <c r="P22" s="108"/>
      <c r="Q22" s="108"/>
      <c r="R22" s="109"/>
      <c r="S22" s="110" t="s">
        <v>39</v>
      </c>
      <c r="T22" s="111"/>
      <c r="U22" s="111"/>
      <c r="V22" s="111"/>
      <c r="W22" s="112"/>
      <c r="X22" s="79">
        <v>39.36</v>
      </c>
      <c r="Y22" s="80"/>
      <c r="Z22" s="80"/>
      <c r="AA22" s="80"/>
      <c r="AB22" s="11">
        <f t="shared" si="8"/>
        <v>472.32</v>
      </c>
      <c r="AC22" s="12">
        <v>0.40625</v>
      </c>
      <c r="AD22" s="13">
        <f t="shared" si="0"/>
        <v>9.75</v>
      </c>
      <c r="AE22" s="14">
        <f t="shared" ref="AE22" si="107">IF(ISBLANK(C22),"",IF(BL22=SX1_LS,SX1_PD,IF(BL22=SX2_LS,SX2_PD,IF(BL22=SX3_LS,SX3_PD,IF(BL22=SX4_LS,SX4_PD,IF(BL22=SX5_LS,SX5_PD,IF(BL22=SX6_LS,SX6_PD,IF(BL22=SX7_LS,SX7_PD,IF(BL22=SX8_LS,SX8_PD,IF(BL22=SX9_LS,SX9_PD,IF(BL22=SX10_LS,SX10_PD,IF(BL22=SX11_LS,SX11_PD,IF(BL22=SX12_LS,SX12_PD)))))))))))))</f>
        <v>24</v>
      </c>
      <c r="AF22" s="15">
        <f t="shared" si="10"/>
        <v>62.96</v>
      </c>
      <c r="AG22" s="16">
        <f t="shared" ref="AG22" si="108">IF(ISBLANK(AC22),"",IF(AND(BL22=SX1_LS,AC22&gt;=0.5),(ROUND((PI()*AD22*AE22)/12,2)-PI()*SX1_PD),IF(AND(BL22=SX2_LS,AC22&gt;=0.5),(ROUND((PI()*AD22*AE22)/12,2)-PI()*SX2_PD),IF(AND(BL22=SX3_LS,AC22&gt;=0.5),(ROUND((PI()*AD22*AE22)/12,2)-PI()*SX3_PD),IF(AND(BL22=SX4_LS,AC22&gt;=0.5),(ROUND((PI()*AD22*AE22)/12,2)-PI()*SX4_PD),IF(AND(BL22=SX5_LS,AC22&gt;=0.5),(ROUND((PI()*AD22*AE22)/12,2)-PI()*SX5_PD),IF(AND(BL22=SX6_LS,AC22&gt;=0.5),(ROUND((PI()*AD22*AE22)/12,2)-PI()*SX6_PD),IF(AND(BL22=SX7_LS,AC22&gt;=0.5),(ROUND((PI()*AD22*AE22)/12,2)-PI()*SX7_PD),IF(AND(BL22=SX8_LS,AC22&gt;=0.5),(ROUND((PI()*AD22*AE22)/12,2)-PI()*SX8_PD),IF(AND(BL22=SX9_LS,AC22&gt;=0.5),(ROUND((PI()*AD22*AE22)/12,2)-PI()*SX9_PD),IF(AND(BL22=SX10_LS,AC22&gt;=0.5),(ROUND((PI()*AD22*AE22)/12,2)-PI()*SX10_PD),IF(AND(BL22=SX11_LS,AC22&gt;=0.5),(ROUND((PI()*AD22*AE22)/12,2)-PI()*SX11_PD),IF(AND(BL22=SX12_LS,AC22&gt;=0.5),(ROUND((PI()*AD22*AE22)/12,2)-PI()*SX12_PD),ROUND((PI()*AD22*AE22)/12,2))))))))))))))</f>
        <v>61.26</v>
      </c>
      <c r="AH22" s="81">
        <v>0.8</v>
      </c>
      <c r="AI22" s="81"/>
      <c r="AJ22" s="81"/>
      <c r="AK22" s="81"/>
      <c r="AL22" s="81">
        <v>1.7</v>
      </c>
      <c r="AM22" s="81"/>
      <c r="AN22" s="81"/>
      <c r="AO22" s="81"/>
      <c r="AP22" s="17"/>
      <c r="AQ22" s="113">
        <v>10</v>
      </c>
      <c r="AR22" s="113"/>
      <c r="AS22" s="113"/>
      <c r="AT22" s="113"/>
      <c r="AU22" s="113"/>
      <c r="AV22" s="114">
        <f t="shared" ref="AV22" si="109">IF(C22=FALSE,"",IF(C22="DNT",(AQ22/(Nominal_Pipe_Diameter*10)),IF(AQ22="NV","NV",IF(AQ22="NA","NA",IF(BE22="","",IF(BL22="SMLS",AQ22*100/BE22,AQ22*100/BD22))))))</f>
        <v>3.3003300330033003</v>
      </c>
      <c r="AW22" s="114"/>
      <c r="AX22" s="114"/>
      <c r="AY22" s="114"/>
      <c r="AZ22" s="114"/>
      <c r="BA22" s="114">
        <f t="shared" ref="BA22" si="110">IF(C22=FALSE,"",IF(GW_Log_Dist="","NA",GW_Log_Dist+X22))</f>
        <v>914.07</v>
      </c>
      <c r="BB22" s="114"/>
      <c r="BC22" s="114"/>
      <c r="BD22" s="18">
        <f t="shared" ref="BD22" si="111">IF(C22=FALSE,"",IF(AND(SX1_Start&lt;=X22,X22&lt;SX1_End),((SX1_NWT*1000)),IF(AND(SX2_Start&lt;=X22,X22&lt;SX2_End),((SX2_NWT*1000)),IF(AND(SX3_Start&lt;=X22,X22&lt;SX3_End),((SX3_NWT*1000)),IF(AND(SX4_Start&lt;=X22,X22&lt;SX4_End),((SX4_NWT*1000)),IF(AND(SX5_Start&lt;=X22,X22&lt;SX5_End),((SX5_NWT*1000)),IF(AND(SX6_Start&lt;=X22,X22&lt;SX6_End),((SX6_NWT*1000)),IF(AND(SX7_Start&lt;=X22,X22&lt;SX7_End),((SX7_NWT*1000)),IF(AND(SX8_Start&lt;=X22,X22&lt;SX8_End),((SX8_NWT*1000)),IF(AND(SX9_Start&lt;=X22,X22&lt;SX9_End),((SX9_NWT*1000)),IF(AND(SX10_Start&lt;=X22,X22&lt;SX10_End),((SX10_NWT*1000)),IF(AND(SX11_Start&lt;=X22,X22&lt;SX11_End),((SX11_NWT*1000)),IF(AND(SX12_Start&lt;=X22,X22&lt;SX12_End),((SX12_NWT*1000)),IF(AND(SX13_Start&lt;=X22,X22&lt;SX13_End),((SX13_NWT*1000)),IF(AND(SX14_Start&lt;=X22,X22&lt;SX14_End),((SX14_NWT*1000)),IF(AND(SX15_Start&lt;=X22,X22&lt;SX15_End),((SX15_NWT*1000)),IF(AND(SX16_Start&lt;=X22,X22&lt;SX16_End),((SX16_NWT*1000)),IF(AND(SX17_Start&lt;=X22,X22&lt;SX17_End),((SX17_NWT*1000)),IF(AND(SX18_Start&lt;=X22,X22&lt;SX18_End),((SX18_NWT*1000)),IF(AND(SX19_Start&lt;=X22,X22&lt;SX19_End),((SX19_NWT*1000)),IF(AND(SX20_Start&lt;=X22,X22&lt;SX20_End),((SX20_NWT*1000)),IF(AND(SX21_Start&lt;=X22,X22&lt;SX21_End),((SX21_NWT*1000)),IF(AND(SX22_Start&lt;=X22,X22&lt;SX22_End),((SX22_NWT*1000)),IF(AND(SX23_Start&lt;=X22,X22&lt;SX23_End),((SX23_NWT*1000)),IF(AND(SX24_Start&lt;=X22,X22&lt;SX24_End),((SX24_NWT*1000)),IF(AND(SX25_Start&lt;=X22,X22&lt;SX25_End),((SX25_NWT*1000))))))))))))))))))))))))))))</f>
        <v>313</v>
      </c>
      <c r="BE22" s="113">
        <v>303</v>
      </c>
      <c r="BF22" s="113"/>
      <c r="BG22" s="113"/>
      <c r="BH22" s="113"/>
      <c r="BI22" s="113"/>
      <c r="BJ22" s="113"/>
      <c r="BK22" s="113"/>
      <c r="BL22" s="19" t="str" cm="1">
        <f t="array" ref="BL22">IF(C22=FALSE,"",IF(AND(SX1_Start&lt;=X22,X22&lt;SX1_End),SX1_LS,IF(AND(SX2_Start&lt;=X22,X22&lt;SX2_End),SX2_LS,IF(AND(SX3_Start&lt;=X22,X22&lt;SX3_End),SX3_LS,IF(AND(SX4_Start&lt;=X22,X22&lt;SX4_End),SX4_LS,IF(AND(SX5_Start&lt;=X22,X22&lt;SX5_End),SX5_LS,IF(AND(SX6_Start&lt;=X22,X22&lt;SX6_End),SX6_LS,IF(AND(SX7_Start&lt;=X22,X22&lt;SX7_End),SX7_LS,IF(AND(SX8_Start&lt;=X22,X22&lt;SX8_End),SX8_LS,IF(AND(SX9_Start&lt;=X22,X22&lt;SX9_End),SX9_LS,IF(AND(SX10_Start&lt;=X22,X22&lt;SX10_End),SX10_LS,IF(AND(SX11_Start&lt;=X22,X22&lt;SX11_End),SX11_LS,IF(AND(SX12_Start&lt;=X22,X22&lt;SX12_End),SX12_LS,IF(AND(SX13_Start&lt;=X22,X22&lt;SX13_End),SX13_LS,IF(AND(SX14_Start&lt;=X22,X22&lt;SX14_End),SX14_LS,IF(AND(SX15_Start&lt;=X22,X22&lt;SX15_End),SX15_LS,IF(AND(SX16_Start&lt;=X22,X22&lt;SX16_End),SX16_LS,IF(AND(SX17_Start&lt;=X22,X22&lt;SX17_End),SX17_LS,IF(AND(SX18_Start&lt;=X22,X22&lt;SX18_End),SX18_LS,IF(AND(SX19_Start&lt;=X22,X22&lt;SX19_End),SX19_LS,IF(AND(SX20_Start&lt;=X22,X22&lt;SX20_End),SX20_LS,IF(AND(SX21_Start&lt;=X22,X22&lt;SX21_End),SX21_LS,IF(AND(SX22_Start&lt;=X22,X22&lt;SX22_End),SX22_LS,IF(AND(SX23_Start&lt;=X22,X22&lt;SX23_End),SX23_LS,IF(AND(SX24_Start&lt;=X22,X22&lt;SX24_End),SX24_LS)*IF(AND(SX25_Start&lt;=X22,X22&lt;SX25End),SX25_LS)))))))))))))))))))))))))</f>
        <v>SMLS</v>
      </c>
      <c r="BM22" s="129" t="str">
        <f t="shared" ref="BM22" si="112">IF(ISBLANK(C22),"",IF(BL22=SX1_LS,SX1_LSD,IF(BL22=SX2_LS,SX2_LSD,IF(BL22=SX3_LS,SX3_LSD,IF(BL22=SX4_LS,SX4_LSD,IF(BL22=SX5_LS,SX5_LSD,IF(BL22=SX6_LS,SX6_LSD,IF(BL22=SX7_LS,SX7_LSD,IF(BL22=SX8_LS,SX8_LSD,IF(BL22=SX9_LS,SX9_LSD,IF(BL22=SX10_LS,SX10_LSD,IF(BL22=SX11_LS,SX11_LSD,IF(BL22=SX12_LS,SX12_LSD)))))))))))))</f>
        <v>NA</v>
      </c>
      <c r="BN22" s="130"/>
      <c r="BO22" s="130"/>
      <c r="BP22" s="130"/>
      <c r="BQ22" s="130"/>
      <c r="BR22" s="131"/>
      <c r="BS22" s="119" t="str">
        <f t="shared" ref="BS22" si="113">IF(ISBLANK(C22),"",IF(NOT(ISNUMBER(station_number)),"NA",IF(MOD(station_number,1)=0,TEXT(station_number+X22,"0+00"),IF(NOT(MOD(station_number,1)=0),TEXT(station_number+X22,"0+00.00")))))</f>
        <v>NA</v>
      </c>
      <c r="BT22" s="119"/>
      <c r="BU22" s="119"/>
      <c r="BV22" s="119"/>
      <c r="BW22" s="119"/>
      <c r="BX22" s="120" t="str" cm="1">
        <f t="array" ref="BX22">IF(C22=FALSE,"",IF(AND(SX1_Start&lt;=X22,X22&lt;SX1_End),"Section 1",IF(AND(SX2_Start&lt;=X22,X22&lt;SX2_End),"Section 2",IF(AND(SX3_Start&lt;=X22,X22&lt;SX3_End),"Section 3",IF(AND(SX4_Start&lt;=X22,X22&lt;SX4_End),"Section 4",IF(AND(SX5_Start&lt;=X22,X22&lt;SX5_End),"Section 5",IF(AND(SX6_Start&lt;=X22,X22&lt;SX6_End),"Section 6",IF(AND(SX7_Start&lt;=X22,X22&lt;SX7_End),"Section 7",IF(AND(SX8_Start&lt;=X22,X22&lt;SX8_End),"Section 8",IF(AND(SX9_Start&lt;=X22,X22&lt;SX9_End),"Section 9",IF(AND(SX10_Start&lt;=X22,X22&lt;SX10_End),"Section 10",IF(AND(SX11_Start&lt;=X22,X22&lt;SX11_End),"Section 11",IF(AND(SX12_Start&lt;=X22,X22&lt;SX12_End),"Section 12",IF(AND(SX13_Start&lt;=X22,X22&lt;SX13_End),"Section 13",IF(AND(SX14_Start&lt;=X22,X22&lt;SX14_End),"Section 14",IF(AND(SX15_Start&lt;=X22,X22&lt;SX15_End),"Section 15",IF(AND(SX16_Start&lt;=X22,X22&lt;SX16_End),"Section 16",IF(AND(SX17_Start&lt;=X22,X22&lt;SX17_End),"Section 17",IF(AND(SX18_Start&lt;=X22,X22&lt;SX18_End),"Section 18",IF(AND(SX19_Start&lt;=X22,X22&lt;SX19_End),"Section 19",IF(AND(SX20_Start&lt;=X22,X22&lt;SX20_End),"Section 20",IF(AND(SX21_Start&lt;=X22,X22&lt;SX21_End),"Section 21",IF(AND(SX22_Start&lt;=X22,X22&lt;SX22_End),"Section 22",IF(AND(SX23_Start&lt;=X22,X22&lt;SX23_End),"Section 23",IF(AND(SX24_Start&lt;=X22,X22&lt;SX24_End),"Section 24")*IF(AND(SX25_Start&lt;=X22,X22&lt;SX25End),"Section 25")))))))))))))))))))))))))</f>
        <v>Section 1</v>
      </c>
      <c r="BY22" s="121"/>
      <c r="BZ22" s="121"/>
      <c r="CA22" s="121"/>
      <c r="CB22" s="121"/>
      <c r="CC22" s="121"/>
      <c r="CD22" s="121"/>
      <c r="CE22" s="121"/>
      <c r="CF22" s="121"/>
      <c r="CG22" s="121"/>
      <c r="CH22" s="122"/>
      <c r="CI22" s="123" t="s">
        <v>40</v>
      </c>
      <c r="CJ22" s="124"/>
      <c r="CK22" s="124"/>
      <c r="CL22" s="124"/>
      <c r="CM22" s="124"/>
      <c r="CN22" s="124"/>
      <c r="CO22" s="124"/>
      <c r="CP22" s="124"/>
      <c r="CQ22" s="124"/>
      <c r="CR22" s="124"/>
      <c r="CS22" s="125"/>
      <c r="CT22" s="123" t="s">
        <v>47</v>
      </c>
      <c r="CU22" s="124"/>
      <c r="CV22" s="124"/>
      <c r="CW22" s="124"/>
      <c r="CX22" s="124"/>
      <c r="CY22" s="124"/>
      <c r="CZ22" s="124"/>
      <c r="DA22" s="124"/>
      <c r="DB22" s="124"/>
      <c r="DC22" s="124"/>
      <c r="DD22" s="125"/>
      <c r="DE22" s="123"/>
      <c r="DF22" s="124"/>
      <c r="DG22" s="124"/>
      <c r="DH22" s="124"/>
      <c r="DI22" s="124"/>
      <c r="DJ22" s="124"/>
      <c r="DK22" s="124"/>
      <c r="DL22" s="124"/>
      <c r="DM22" s="124"/>
      <c r="DN22" s="125"/>
      <c r="DO22" s="126" t="s">
        <v>48</v>
      </c>
      <c r="DP22" s="127"/>
      <c r="DQ22" s="127"/>
      <c r="DR22" s="127"/>
      <c r="DS22" s="127"/>
      <c r="DT22" s="127"/>
      <c r="DU22" s="127"/>
      <c r="DV22" s="128"/>
      <c r="DW22" s="132">
        <f t="shared" si="42"/>
        <v>39.35</v>
      </c>
      <c r="DX22" s="102"/>
      <c r="DY22" s="102"/>
      <c r="DZ22" s="115">
        <f t="shared" si="43"/>
        <v>0.40525</v>
      </c>
      <c r="EA22" s="115"/>
      <c r="EB22" s="115"/>
      <c r="EC22" s="115"/>
      <c r="ED22" s="115"/>
      <c r="EE22" s="116">
        <v>1</v>
      </c>
      <c r="EF22" s="116"/>
      <c r="EG22" s="116"/>
      <c r="EH22" s="102">
        <v>2.8</v>
      </c>
      <c r="EI22" s="102"/>
      <c r="EJ22" s="102"/>
      <c r="EK22" s="117">
        <f t="shared" si="17"/>
        <v>303</v>
      </c>
      <c r="EL22" s="117"/>
      <c r="EM22" s="117"/>
      <c r="EN22" s="118">
        <v>296</v>
      </c>
      <c r="EO22" s="118"/>
      <c r="EP22" s="118"/>
      <c r="EQ22" s="102" t="s">
        <v>49</v>
      </c>
      <c r="ER22" s="102"/>
      <c r="ES22" s="102"/>
      <c r="ET22" s="102"/>
      <c r="EU22" s="20" t="str">
        <f t="shared" si="18"/>
        <v>ARCB-012</v>
      </c>
      <c r="EV22" s="26" t="str">
        <f t="shared" si="19"/>
        <v>Axd: 39.36' | Clock: 09:45 | L: 0.8'' | W: 1.7'' | D: 0.010'' | AWT: 0.303''</v>
      </c>
      <c r="EW22" s="22"/>
      <c r="EX22" s="22"/>
      <c r="EY22" s="23"/>
      <c r="EZ22" s="23"/>
      <c r="FA22" s="23"/>
      <c r="FB22" s="23"/>
      <c r="FC22" s="28"/>
      <c r="FD22" s="28"/>
      <c r="FE22" s="28"/>
      <c r="FF22" s="28"/>
      <c r="FG22" s="28"/>
      <c r="FH22" s="28"/>
      <c r="FI22" s="28"/>
      <c r="FJ22" s="28"/>
      <c r="FK22" s="28"/>
      <c r="FL22" s="28"/>
      <c r="FM22" s="28"/>
      <c r="FN22" s="30"/>
      <c r="FO22" s="30"/>
      <c r="FP22" s="30"/>
      <c r="FQ22" s="30"/>
      <c r="FR22" s="30"/>
      <c r="FS22" s="30"/>
      <c r="FT22" s="30"/>
      <c r="FU22" s="30"/>
      <c r="FV22" s="30"/>
      <c r="FW22" s="30"/>
      <c r="FX22" s="30"/>
      <c r="FY22" s="30"/>
      <c r="FZ22" s="30"/>
      <c r="GA22" s="30"/>
      <c r="GB22" s="30"/>
      <c r="GC22" s="23"/>
      <c r="GD22" s="23"/>
      <c r="GE22" s="23"/>
      <c r="GF22" s="23"/>
      <c r="GG22" s="23"/>
      <c r="GH22" s="23"/>
    </row>
    <row r="23" spans="1:190" s="25" customFormat="1" ht="57.75" customHeight="1" x14ac:dyDescent="0.25">
      <c r="A23" s="103">
        <f t="shared" si="20"/>
        <v>16</v>
      </c>
      <c r="B23" s="103"/>
      <c r="C23" s="104" t="s">
        <v>46</v>
      </c>
      <c r="D23" s="105"/>
      <c r="E23" s="105"/>
      <c r="F23" s="105"/>
      <c r="G23" s="105"/>
      <c r="H23" s="105"/>
      <c r="I23" s="105"/>
      <c r="J23" s="105"/>
      <c r="K23" s="106"/>
      <c r="L23" s="107">
        <v>13</v>
      </c>
      <c r="M23" s="108"/>
      <c r="N23" s="108"/>
      <c r="O23" s="108"/>
      <c r="P23" s="108"/>
      <c r="Q23" s="108"/>
      <c r="R23" s="109"/>
      <c r="S23" s="110" t="s">
        <v>39</v>
      </c>
      <c r="T23" s="111"/>
      <c r="U23" s="111"/>
      <c r="V23" s="111"/>
      <c r="W23" s="112"/>
      <c r="X23" s="79">
        <v>39.380000000000003</v>
      </c>
      <c r="Y23" s="80"/>
      <c r="Z23" s="80"/>
      <c r="AA23" s="80"/>
      <c r="AB23" s="11">
        <f t="shared" si="8"/>
        <v>472.56000000000006</v>
      </c>
      <c r="AC23" s="12">
        <v>0.47361111111111109</v>
      </c>
      <c r="AD23" s="13">
        <f t="shared" si="0"/>
        <v>11.366666666666667</v>
      </c>
      <c r="AE23" s="14">
        <f t="shared" ref="AE23" si="114">IF(ISBLANK(C23),"",IF(BL23=SX1_LS,SX1_PD,IF(BL23=SX2_LS,SX2_PD,IF(BL23=SX3_LS,SX3_PD,IF(BL23=SX4_LS,SX4_PD,IF(BL23=SX5_LS,SX5_PD,IF(BL23=SX6_LS,SX6_PD,IF(BL23=SX7_LS,SX7_PD,IF(BL23=SX8_LS,SX8_PD,IF(BL23=SX9_LS,SX9_PD,IF(BL23=SX10_LS,SX10_PD,IF(BL23=SX11_LS,SX11_PD,IF(BL23=SX12_LS,SX12_PD)))))))))))))</f>
        <v>24</v>
      </c>
      <c r="AF23" s="15">
        <f t="shared" si="10"/>
        <v>73.22</v>
      </c>
      <c r="AG23" s="16">
        <f t="shared" ref="AG23" si="115">IF(ISBLANK(AC23),"",IF(AND(BL23=SX1_LS,AC23&gt;=0.5),(ROUND((PI()*AD23*AE23)/12,2)-PI()*SX1_PD),IF(AND(BL23=SX2_LS,AC23&gt;=0.5),(ROUND((PI()*AD23*AE23)/12,2)-PI()*SX2_PD),IF(AND(BL23=SX3_LS,AC23&gt;=0.5),(ROUND((PI()*AD23*AE23)/12,2)-PI()*SX3_PD),IF(AND(BL23=SX4_LS,AC23&gt;=0.5),(ROUND((PI()*AD23*AE23)/12,2)-PI()*SX4_PD),IF(AND(BL23=SX5_LS,AC23&gt;=0.5),(ROUND((PI()*AD23*AE23)/12,2)-PI()*SX5_PD),IF(AND(BL23=SX6_LS,AC23&gt;=0.5),(ROUND((PI()*AD23*AE23)/12,2)-PI()*SX6_PD),IF(AND(BL23=SX7_LS,AC23&gt;=0.5),(ROUND((PI()*AD23*AE23)/12,2)-PI()*SX7_PD),IF(AND(BL23=SX8_LS,AC23&gt;=0.5),(ROUND((PI()*AD23*AE23)/12,2)-PI()*SX8_PD),IF(AND(BL23=SX9_LS,AC23&gt;=0.5),(ROUND((PI()*AD23*AE23)/12,2)-PI()*SX9_PD),IF(AND(BL23=SX10_LS,AC23&gt;=0.5),(ROUND((PI()*AD23*AE23)/12,2)-PI()*SX10_PD),IF(AND(BL23=SX11_LS,AC23&gt;=0.5),(ROUND((PI()*AD23*AE23)/12,2)-PI()*SX11_PD),IF(AND(BL23=SX12_LS,AC23&gt;=0.5),(ROUND((PI()*AD23*AE23)/12,2)-PI()*SX12_PD),ROUND((PI()*AD23*AE23)/12,2))))))))))))))</f>
        <v>71.42</v>
      </c>
      <c r="AH23" s="81">
        <v>0.6</v>
      </c>
      <c r="AI23" s="81"/>
      <c r="AJ23" s="81"/>
      <c r="AK23" s="81"/>
      <c r="AL23" s="81">
        <v>1.8</v>
      </c>
      <c r="AM23" s="81"/>
      <c r="AN23" s="81"/>
      <c r="AO23" s="81"/>
      <c r="AP23" s="17"/>
      <c r="AQ23" s="113">
        <v>25</v>
      </c>
      <c r="AR23" s="113"/>
      <c r="AS23" s="113"/>
      <c r="AT23" s="113"/>
      <c r="AU23" s="113"/>
      <c r="AV23" s="114">
        <f t="shared" ref="AV23" si="116">IF(C23=FALSE,"",IF(C23="DNT",(AQ23/(Nominal_Pipe_Diameter*10)),IF(AQ23="NV","NV",IF(AQ23="NA","NA",IF(BE23="","",IF(BL23="SMLS",AQ23*100/BE23,AQ23*100/BD23))))))</f>
        <v>8.1967213114754092</v>
      </c>
      <c r="AW23" s="114"/>
      <c r="AX23" s="114"/>
      <c r="AY23" s="114"/>
      <c r="AZ23" s="114"/>
      <c r="BA23" s="114">
        <f t="shared" ref="BA23" si="117">IF(C23=FALSE,"",IF(GW_Log_Dist="","NA",GW_Log_Dist+X23))</f>
        <v>914.09</v>
      </c>
      <c r="BB23" s="114"/>
      <c r="BC23" s="114"/>
      <c r="BD23" s="18">
        <f t="shared" ref="BD23" si="118">IF(C23=FALSE,"",IF(AND(SX1_Start&lt;=X23,X23&lt;SX1_End),((SX1_NWT*1000)),IF(AND(SX2_Start&lt;=X23,X23&lt;SX2_End),((SX2_NWT*1000)),IF(AND(SX3_Start&lt;=X23,X23&lt;SX3_End),((SX3_NWT*1000)),IF(AND(SX4_Start&lt;=X23,X23&lt;SX4_End),((SX4_NWT*1000)),IF(AND(SX5_Start&lt;=X23,X23&lt;SX5_End),((SX5_NWT*1000)),IF(AND(SX6_Start&lt;=X23,X23&lt;SX6_End),((SX6_NWT*1000)),IF(AND(SX7_Start&lt;=X23,X23&lt;SX7_End),((SX7_NWT*1000)),IF(AND(SX8_Start&lt;=X23,X23&lt;SX8_End),((SX8_NWT*1000)),IF(AND(SX9_Start&lt;=X23,X23&lt;SX9_End),((SX9_NWT*1000)),IF(AND(SX10_Start&lt;=X23,X23&lt;SX10_End),((SX10_NWT*1000)),IF(AND(SX11_Start&lt;=X23,X23&lt;SX11_End),((SX11_NWT*1000)),IF(AND(SX12_Start&lt;=X23,X23&lt;SX12_End),((SX12_NWT*1000)),IF(AND(SX13_Start&lt;=X23,X23&lt;SX13_End),((SX13_NWT*1000)),IF(AND(SX14_Start&lt;=X23,X23&lt;SX14_End),((SX14_NWT*1000)),IF(AND(SX15_Start&lt;=X23,X23&lt;SX15_End),((SX15_NWT*1000)),IF(AND(SX16_Start&lt;=X23,X23&lt;SX16_End),((SX16_NWT*1000)),IF(AND(SX17_Start&lt;=X23,X23&lt;SX17_End),((SX17_NWT*1000)),IF(AND(SX18_Start&lt;=X23,X23&lt;SX18_End),((SX18_NWT*1000)),IF(AND(SX19_Start&lt;=X23,X23&lt;SX19_End),((SX19_NWT*1000)),IF(AND(SX20_Start&lt;=X23,X23&lt;SX20_End),((SX20_NWT*1000)),IF(AND(SX21_Start&lt;=X23,X23&lt;SX21_End),((SX21_NWT*1000)),IF(AND(SX22_Start&lt;=X23,X23&lt;SX22_End),((SX22_NWT*1000)),IF(AND(SX23_Start&lt;=X23,X23&lt;SX23_End),((SX23_NWT*1000)),IF(AND(SX24_Start&lt;=X23,X23&lt;SX24_End),((SX24_NWT*1000)),IF(AND(SX25_Start&lt;=X23,X23&lt;SX25_End),((SX25_NWT*1000))))))))))))))))))))))))))))</f>
        <v>313</v>
      </c>
      <c r="BE23" s="113">
        <v>305</v>
      </c>
      <c r="BF23" s="113"/>
      <c r="BG23" s="113"/>
      <c r="BH23" s="113"/>
      <c r="BI23" s="113"/>
      <c r="BJ23" s="113"/>
      <c r="BK23" s="113"/>
      <c r="BL23" s="19" t="str" cm="1">
        <f t="array" ref="BL23">IF(C23=FALSE,"",IF(AND(SX1_Start&lt;=X23,X23&lt;SX1_End),SX1_LS,IF(AND(SX2_Start&lt;=X23,X23&lt;SX2_End),SX2_LS,IF(AND(SX3_Start&lt;=X23,X23&lt;SX3_End),SX3_LS,IF(AND(SX4_Start&lt;=X23,X23&lt;SX4_End),SX4_LS,IF(AND(SX5_Start&lt;=X23,X23&lt;SX5_End),SX5_LS,IF(AND(SX6_Start&lt;=X23,X23&lt;SX6_End),SX6_LS,IF(AND(SX7_Start&lt;=X23,X23&lt;SX7_End),SX7_LS,IF(AND(SX8_Start&lt;=X23,X23&lt;SX8_End),SX8_LS,IF(AND(SX9_Start&lt;=X23,X23&lt;SX9_End),SX9_LS,IF(AND(SX10_Start&lt;=X23,X23&lt;SX10_End),SX10_LS,IF(AND(SX11_Start&lt;=X23,X23&lt;SX11_End),SX11_LS,IF(AND(SX12_Start&lt;=X23,X23&lt;SX12_End),SX12_LS,IF(AND(SX13_Start&lt;=X23,X23&lt;SX13_End),SX13_LS,IF(AND(SX14_Start&lt;=X23,X23&lt;SX14_End),SX14_LS,IF(AND(SX15_Start&lt;=X23,X23&lt;SX15_End),SX15_LS,IF(AND(SX16_Start&lt;=X23,X23&lt;SX16_End),SX16_LS,IF(AND(SX17_Start&lt;=X23,X23&lt;SX17_End),SX17_LS,IF(AND(SX18_Start&lt;=X23,X23&lt;SX18_End),SX18_LS,IF(AND(SX19_Start&lt;=X23,X23&lt;SX19_End),SX19_LS,IF(AND(SX20_Start&lt;=X23,X23&lt;SX20_End),SX20_LS,IF(AND(SX21_Start&lt;=X23,X23&lt;SX21_End),SX21_LS,IF(AND(SX22_Start&lt;=X23,X23&lt;SX22_End),SX22_LS,IF(AND(SX23_Start&lt;=X23,X23&lt;SX23_End),SX23_LS,IF(AND(SX24_Start&lt;=X23,X23&lt;SX24_End),SX24_LS)*IF(AND(SX25_Start&lt;=X23,X23&lt;SX25End),SX25_LS)))))))))))))))))))))))))</f>
        <v>SMLS</v>
      </c>
      <c r="BM23" s="129" t="str">
        <f t="shared" ref="BM23" si="119">IF(ISBLANK(C23),"",IF(BL23=SX1_LS,SX1_LSD,IF(BL23=SX2_LS,SX2_LSD,IF(BL23=SX3_LS,SX3_LSD,IF(BL23=SX4_LS,SX4_LSD,IF(BL23=SX5_LS,SX5_LSD,IF(BL23=SX6_LS,SX6_LSD,IF(BL23=SX7_LS,SX7_LSD,IF(BL23=SX8_LS,SX8_LSD,IF(BL23=SX9_LS,SX9_LSD,IF(BL23=SX10_LS,SX10_LSD,IF(BL23=SX11_LS,SX11_LSD,IF(BL23=SX12_LS,SX12_LSD)))))))))))))</f>
        <v>NA</v>
      </c>
      <c r="BN23" s="130"/>
      <c r="BO23" s="130"/>
      <c r="BP23" s="130"/>
      <c r="BQ23" s="130"/>
      <c r="BR23" s="131"/>
      <c r="BS23" s="119" t="str">
        <f t="shared" ref="BS23" si="120">IF(ISBLANK(C23),"",IF(NOT(ISNUMBER(station_number)),"NA",IF(MOD(station_number,1)=0,TEXT(station_number+X23,"0+00"),IF(NOT(MOD(station_number,1)=0),TEXT(station_number+X23,"0+00.00")))))</f>
        <v>NA</v>
      </c>
      <c r="BT23" s="119"/>
      <c r="BU23" s="119"/>
      <c r="BV23" s="119"/>
      <c r="BW23" s="119"/>
      <c r="BX23" s="120" t="str" cm="1">
        <f t="array" ref="BX23">IF(C23=FALSE,"",IF(AND(SX1_Start&lt;=X23,X23&lt;SX1_End),"Section 1",IF(AND(SX2_Start&lt;=X23,X23&lt;SX2_End),"Section 2",IF(AND(SX3_Start&lt;=X23,X23&lt;SX3_End),"Section 3",IF(AND(SX4_Start&lt;=X23,X23&lt;SX4_End),"Section 4",IF(AND(SX5_Start&lt;=X23,X23&lt;SX5_End),"Section 5",IF(AND(SX6_Start&lt;=X23,X23&lt;SX6_End),"Section 6",IF(AND(SX7_Start&lt;=X23,X23&lt;SX7_End),"Section 7",IF(AND(SX8_Start&lt;=X23,X23&lt;SX8_End),"Section 8",IF(AND(SX9_Start&lt;=X23,X23&lt;SX9_End),"Section 9",IF(AND(SX10_Start&lt;=X23,X23&lt;SX10_End),"Section 10",IF(AND(SX11_Start&lt;=X23,X23&lt;SX11_End),"Section 11",IF(AND(SX12_Start&lt;=X23,X23&lt;SX12_End),"Section 12",IF(AND(SX13_Start&lt;=X23,X23&lt;SX13_End),"Section 13",IF(AND(SX14_Start&lt;=X23,X23&lt;SX14_End),"Section 14",IF(AND(SX15_Start&lt;=X23,X23&lt;SX15_End),"Section 15",IF(AND(SX16_Start&lt;=X23,X23&lt;SX16_End),"Section 16",IF(AND(SX17_Start&lt;=X23,X23&lt;SX17_End),"Section 17",IF(AND(SX18_Start&lt;=X23,X23&lt;SX18_End),"Section 18",IF(AND(SX19_Start&lt;=X23,X23&lt;SX19_End),"Section 19",IF(AND(SX20_Start&lt;=X23,X23&lt;SX20_End),"Section 20",IF(AND(SX21_Start&lt;=X23,X23&lt;SX21_End),"Section 21",IF(AND(SX22_Start&lt;=X23,X23&lt;SX22_End),"Section 22",IF(AND(SX23_Start&lt;=X23,X23&lt;SX23_End),"Section 23",IF(AND(SX24_Start&lt;=X23,X23&lt;SX24_End),"Section 24")*IF(AND(SX25_Start&lt;=X23,X23&lt;SX25End),"Section 25")))))))))))))))))))))))))</f>
        <v>Section 1</v>
      </c>
      <c r="BY23" s="121"/>
      <c r="BZ23" s="121"/>
      <c r="CA23" s="121"/>
      <c r="CB23" s="121"/>
      <c r="CC23" s="121"/>
      <c r="CD23" s="121"/>
      <c r="CE23" s="121"/>
      <c r="CF23" s="121"/>
      <c r="CG23" s="121"/>
      <c r="CH23" s="122"/>
      <c r="CI23" s="123" t="s">
        <v>40</v>
      </c>
      <c r="CJ23" s="124"/>
      <c r="CK23" s="124"/>
      <c r="CL23" s="124"/>
      <c r="CM23" s="124"/>
      <c r="CN23" s="124"/>
      <c r="CO23" s="124"/>
      <c r="CP23" s="124"/>
      <c r="CQ23" s="124"/>
      <c r="CR23" s="124"/>
      <c r="CS23" s="125"/>
      <c r="CT23" s="123" t="s">
        <v>47</v>
      </c>
      <c r="CU23" s="124"/>
      <c r="CV23" s="124"/>
      <c r="CW23" s="124"/>
      <c r="CX23" s="124"/>
      <c r="CY23" s="124"/>
      <c r="CZ23" s="124"/>
      <c r="DA23" s="124"/>
      <c r="DB23" s="124"/>
      <c r="DC23" s="124"/>
      <c r="DD23" s="125"/>
      <c r="DE23" s="123"/>
      <c r="DF23" s="124"/>
      <c r="DG23" s="124"/>
      <c r="DH23" s="124"/>
      <c r="DI23" s="124"/>
      <c r="DJ23" s="124"/>
      <c r="DK23" s="124"/>
      <c r="DL23" s="124"/>
      <c r="DM23" s="124"/>
      <c r="DN23" s="125"/>
      <c r="DO23" s="126" t="s">
        <v>48</v>
      </c>
      <c r="DP23" s="127"/>
      <c r="DQ23" s="127"/>
      <c r="DR23" s="127"/>
      <c r="DS23" s="127"/>
      <c r="DT23" s="127"/>
      <c r="DU23" s="127"/>
      <c r="DV23" s="128"/>
      <c r="DW23" s="132">
        <f t="shared" si="42"/>
        <v>39.370000000000005</v>
      </c>
      <c r="DX23" s="102"/>
      <c r="DY23" s="102"/>
      <c r="DZ23" s="115">
        <f t="shared" si="43"/>
        <v>0.47261111111111109</v>
      </c>
      <c r="EA23" s="115"/>
      <c r="EB23" s="115"/>
      <c r="EC23" s="115"/>
      <c r="ED23" s="115"/>
      <c r="EE23" s="116">
        <v>1.5</v>
      </c>
      <c r="EF23" s="116"/>
      <c r="EG23" s="116"/>
      <c r="EH23" s="102">
        <v>2</v>
      </c>
      <c r="EI23" s="102"/>
      <c r="EJ23" s="102"/>
      <c r="EK23" s="117">
        <f t="shared" si="17"/>
        <v>305</v>
      </c>
      <c r="EL23" s="117"/>
      <c r="EM23" s="117"/>
      <c r="EN23" s="118">
        <v>292</v>
      </c>
      <c r="EO23" s="118"/>
      <c r="EP23" s="118"/>
      <c r="EQ23" s="102" t="s">
        <v>49</v>
      </c>
      <c r="ER23" s="102"/>
      <c r="ES23" s="102"/>
      <c r="ET23" s="102"/>
      <c r="EU23" s="20" t="str">
        <f t="shared" si="18"/>
        <v>ARCB-013</v>
      </c>
      <c r="EV23" s="26" t="str">
        <f t="shared" si="19"/>
        <v>Axd: 39.38' | Clock: 11:22 | L: 0.6'' | W: 1.8'' | D: 0.025'' | AWT: 0.305''</v>
      </c>
      <c r="EW23" s="22"/>
      <c r="EX23" s="22"/>
      <c r="EY23" s="23"/>
      <c r="EZ23" s="23"/>
      <c r="FA23" s="23"/>
      <c r="FB23" s="23"/>
      <c r="FC23" s="28"/>
      <c r="FD23" s="28"/>
      <c r="FE23" s="28"/>
      <c r="FF23" s="28"/>
      <c r="FG23" s="28"/>
      <c r="FH23" s="28"/>
      <c r="FI23" s="28"/>
      <c r="FJ23" s="28"/>
      <c r="FK23" s="28"/>
      <c r="FL23" s="28"/>
      <c r="FM23" s="28"/>
      <c r="FN23" s="30"/>
      <c r="FO23" s="30"/>
      <c r="FP23" s="30"/>
      <c r="FQ23" s="30"/>
      <c r="FR23" s="30"/>
      <c r="FS23" s="30"/>
      <c r="FT23" s="30"/>
      <c r="FU23" s="30"/>
      <c r="FV23" s="30"/>
      <c r="FW23" s="30"/>
      <c r="FX23" s="30"/>
      <c r="FY23" s="30"/>
      <c r="FZ23" s="30"/>
      <c r="GA23" s="30"/>
      <c r="GB23" s="30"/>
      <c r="GC23" s="23"/>
      <c r="GD23" s="23"/>
      <c r="GE23" s="23"/>
      <c r="GF23" s="23"/>
      <c r="GG23" s="23"/>
      <c r="GH23" s="23"/>
    </row>
    <row r="24" spans="1:190" s="25" customFormat="1" ht="57.75" customHeight="1" x14ac:dyDescent="0.25">
      <c r="A24" s="103">
        <f t="shared" si="20"/>
        <v>17</v>
      </c>
      <c r="B24" s="103"/>
      <c r="C24" s="104" t="s">
        <v>46</v>
      </c>
      <c r="D24" s="105"/>
      <c r="E24" s="105"/>
      <c r="F24" s="105"/>
      <c r="G24" s="105"/>
      <c r="H24" s="105"/>
      <c r="I24" s="105"/>
      <c r="J24" s="105"/>
      <c r="K24" s="106"/>
      <c r="L24" s="107">
        <v>14</v>
      </c>
      <c r="M24" s="108"/>
      <c r="N24" s="108"/>
      <c r="O24" s="108"/>
      <c r="P24" s="108"/>
      <c r="Q24" s="108"/>
      <c r="R24" s="109"/>
      <c r="S24" s="110" t="s">
        <v>39</v>
      </c>
      <c r="T24" s="111"/>
      <c r="U24" s="111"/>
      <c r="V24" s="111"/>
      <c r="W24" s="112"/>
      <c r="X24" s="79">
        <v>39.299999999999997</v>
      </c>
      <c r="Y24" s="80"/>
      <c r="Z24" s="80"/>
      <c r="AA24" s="80"/>
      <c r="AB24" s="11">
        <f t="shared" si="8"/>
        <v>471.59999999999997</v>
      </c>
      <c r="AC24" s="12">
        <v>0.4861111111111111</v>
      </c>
      <c r="AD24" s="13">
        <f t="shared" si="0"/>
        <v>11.666666666666666</v>
      </c>
      <c r="AE24" s="14">
        <f t="shared" ref="AE24" si="121">IF(ISBLANK(C24),"",IF(BL24=SX1_LS,SX1_PD,IF(BL24=SX2_LS,SX2_PD,IF(BL24=SX3_LS,SX3_PD,IF(BL24=SX4_LS,SX4_PD,IF(BL24=SX5_LS,SX5_PD,IF(BL24=SX6_LS,SX6_PD,IF(BL24=SX7_LS,SX7_PD,IF(BL24=SX8_LS,SX8_PD,IF(BL24=SX9_LS,SX9_PD,IF(BL24=SX10_LS,SX10_PD,IF(BL24=SX11_LS,SX11_PD,IF(BL24=SX12_LS,SX12_PD)))))))))))))</f>
        <v>24</v>
      </c>
      <c r="AF24" s="15">
        <f t="shared" si="10"/>
        <v>74.7</v>
      </c>
      <c r="AG24" s="16">
        <f t="shared" ref="AG24" si="122">IF(ISBLANK(AC24),"",IF(AND(BL24=SX1_LS,AC24&gt;=0.5),(ROUND((PI()*AD24*AE24)/12,2)-PI()*SX1_PD),IF(AND(BL24=SX2_LS,AC24&gt;=0.5),(ROUND((PI()*AD24*AE24)/12,2)-PI()*SX2_PD),IF(AND(BL24=SX3_LS,AC24&gt;=0.5),(ROUND((PI()*AD24*AE24)/12,2)-PI()*SX3_PD),IF(AND(BL24=SX4_LS,AC24&gt;=0.5),(ROUND((PI()*AD24*AE24)/12,2)-PI()*SX4_PD),IF(AND(BL24=SX5_LS,AC24&gt;=0.5),(ROUND((PI()*AD24*AE24)/12,2)-PI()*SX5_PD),IF(AND(BL24=SX6_LS,AC24&gt;=0.5),(ROUND((PI()*AD24*AE24)/12,2)-PI()*SX6_PD),IF(AND(BL24=SX7_LS,AC24&gt;=0.5),(ROUND((PI()*AD24*AE24)/12,2)-PI()*SX7_PD),IF(AND(BL24=SX8_LS,AC24&gt;=0.5),(ROUND((PI()*AD24*AE24)/12,2)-PI()*SX8_PD),IF(AND(BL24=SX9_LS,AC24&gt;=0.5),(ROUND((PI()*AD24*AE24)/12,2)-PI()*SX9_PD),IF(AND(BL24=SX10_LS,AC24&gt;=0.5),(ROUND((PI()*AD24*AE24)/12,2)-PI()*SX10_PD),IF(AND(BL24=SX11_LS,AC24&gt;=0.5),(ROUND((PI()*AD24*AE24)/12,2)-PI()*SX11_PD),IF(AND(BL24=SX12_LS,AC24&gt;=0.5),(ROUND((PI()*AD24*AE24)/12,2)-PI()*SX12_PD),ROUND((PI()*AD24*AE24)/12,2))))))))))))))</f>
        <v>73.3</v>
      </c>
      <c r="AH24" s="81">
        <v>1.3</v>
      </c>
      <c r="AI24" s="81"/>
      <c r="AJ24" s="81"/>
      <c r="AK24" s="81"/>
      <c r="AL24" s="81">
        <v>1.4</v>
      </c>
      <c r="AM24" s="81"/>
      <c r="AN24" s="81"/>
      <c r="AO24" s="81"/>
      <c r="AP24" s="17"/>
      <c r="AQ24" s="113">
        <v>17</v>
      </c>
      <c r="AR24" s="113"/>
      <c r="AS24" s="113"/>
      <c r="AT24" s="113"/>
      <c r="AU24" s="113"/>
      <c r="AV24" s="114">
        <f t="shared" ref="AV24" si="123">IF(C24=FALSE,"",IF(C24="DNT",(AQ24/(Nominal_Pipe_Diameter*10)),IF(AQ24="NV","NV",IF(AQ24="NA","NA",IF(BE24="","",IF(BL24="SMLS",AQ24*100/BE24,AQ24*100/BD24))))))</f>
        <v>5.666666666666667</v>
      </c>
      <c r="AW24" s="114"/>
      <c r="AX24" s="114"/>
      <c r="AY24" s="114"/>
      <c r="AZ24" s="114"/>
      <c r="BA24" s="114">
        <f t="shared" ref="BA24" si="124">IF(C24=FALSE,"",IF(GW_Log_Dist="","NA",GW_Log_Dist+X24))</f>
        <v>914.01</v>
      </c>
      <c r="BB24" s="114"/>
      <c r="BC24" s="114"/>
      <c r="BD24" s="18">
        <f t="shared" ref="BD24" si="125">IF(C24=FALSE,"",IF(AND(SX1_Start&lt;=X24,X24&lt;SX1_End),((SX1_NWT*1000)),IF(AND(SX2_Start&lt;=X24,X24&lt;SX2_End),((SX2_NWT*1000)),IF(AND(SX3_Start&lt;=X24,X24&lt;SX3_End),((SX3_NWT*1000)),IF(AND(SX4_Start&lt;=X24,X24&lt;SX4_End),((SX4_NWT*1000)),IF(AND(SX5_Start&lt;=X24,X24&lt;SX5_End),((SX5_NWT*1000)),IF(AND(SX6_Start&lt;=X24,X24&lt;SX6_End),((SX6_NWT*1000)),IF(AND(SX7_Start&lt;=X24,X24&lt;SX7_End),((SX7_NWT*1000)),IF(AND(SX8_Start&lt;=X24,X24&lt;SX8_End),((SX8_NWT*1000)),IF(AND(SX9_Start&lt;=X24,X24&lt;SX9_End),((SX9_NWT*1000)),IF(AND(SX10_Start&lt;=X24,X24&lt;SX10_End),((SX10_NWT*1000)),IF(AND(SX11_Start&lt;=X24,X24&lt;SX11_End),((SX11_NWT*1000)),IF(AND(SX12_Start&lt;=X24,X24&lt;SX12_End),((SX12_NWT*1000)),IF(AND(SX13_Start&lt;=X24,X24&lt;SX13_End),((SX13_NWT*1000)),IF(AND(SX14_Start&lt;=X24,X24&lt;SX14_End),((SX14_NWT*1000)),IF(AND(SX15_Start&lt;=X24,X24&lt;SX15_End),((SX15_NWT*1000)),IF(AND(SX16_Start&lt;=X24,X24&lt;SX16_End),((SX16_NWT*1000)),IF(AND(SX17_Start&lt;=X24,X24&lt;SX17_End),((SX17_NWT*1000)),IF(AND(SX18_Start&lt;=X24,X24&lt;SX18_End),((SX18_NWT*1000)),IF(AND(SX19_Start&lt;=X24,X24&lt;SX19_End),((SX19_NWT*1000)),IF(AND(SX20_Start&lt;=X24,X24&lt;SX20_End),((SX20_NWT*1000)),IF(AND(SX21_Start&lt;=X24,X24&lt;SX21_End),((SX21_NWT*1000)),IF(AND(SX22_Start&lt;=X24,X24&lt;SX22_End),((SX22_NWT*1000)),IF(AND(SX23_Start&lt;=X24,X24&lt;SX23_End),((SX23_NWT*1000)),IF(AND(SX24_Start&lt;=X24,X24&lt;SX24_End),((SX24_NWT*1000)),IF(AND(SX25_Start&lt;=X24,X24&lt;SX25_End),((SX25_NWT*1000))))))))))))))))))))))))))))</f>
        <v>313</v>
      </c>
      <c r="BE24" s="113">
        <v>300</v>
      </c>
      <c r="BF24" s="113"/>
      <c r="BG24" s="113"/>
      <c r="BH24" s="113"/>
      <c r="BI24" s="113"/>
      <c r="BJ24" s="113"/>
      <c r="BK24" s="113"/>
      <c r="BL24" s="19" t="str" cm="1">
        <f t="array" ref="BL24">IF(C24=FALSE,"",IF(AND(SX1_Start&lt;=X24,X24&lt;SX1_End),SX1_LS,IF(AND(SX2_Start&lt;=X24,X24&lt;SX2_End),SX2_LS,IF(AND(SX3_Start&lt;=X24,X24&lt;SX3_End),SX3_LS,IF(AND(SX4_Start&lt;=X24,X24&lt;SX4_End),SX4_LS,IF(AND(SX5_Start&lt;=X24,X24&lt;SX5_End),SX5_LS,IF(AND(SX6_Start&lt;=X24,X24&lt;SX6_End),SX6_LS,IF(AND(SX7_Start&lt;=X24,X24&lt;SX7_End),SX7_LS,IF(AND(SX8_Start&lt;=X24,X24&lt;SX8_End),SX8_LS,IF(AND(SX9_Start&lt;=X24,X24&lt;SX9_End),SX9_LS,IF(AND(SX10_Start&lt;=X24,X24&lt;SX10_End),SX10_LS,IF(AND(SX11_Start&lt;=X24,X24&lt;SX11_End),SX11_LS,IF(AND(SX12_Start&lt;=X24,X24&lt;SX12_End),SX12_LS,IF(AND(SX13_Start&lt;=X24,X24&lt;SX13_End),SX13_LS,IF(AND(SX14_Start&lt;=X24,X24&lt;SX14_End),SX14_LS,IF(AND(SX15_Start&lt;=X24,X24&lt;SX15_End),SX15_LS,IF(AND(SX16_Start&lt;=X24,X24&lt;SX16_End),SX16_LS,IF(AND(SX17_Start&lt;=X24,X24&lt;SX17_End),SX17_LS,IF(AND(SX18_Start&lt;=X24,X24&lt;SX18_End),SX18_LS,IF(AND(SX19_Start&lt;=X24,X24&lt;SX19_End),SX19_LS,IF(AND(SX20_Start&lt;=X24,X24&lt;SX20_End),SX20_LS,IF(AND(SX21_Start&lt;=X24,X24&lt;SX21_End),SX21_LS,IF(AND(SX22_Start&lt;=X24,X24&lt;SX22_End),SX22_LS,IF(AND(SX23_Start&lt;=X24,X24&lt;SX23_End),SX23_LS,IF(AND(SX24_Start&lt;=X24,X24&lt;SX24_End),SX24_LS)*IF(AND(SX25_Start&lt;=X24,X24&lt;SX25End),SX25_LS)))))))))))))))))))))))))</f>
        <v>SMLS</v>
      </c>
      <c r="BM24" s="129" t="str">
        <f t="shared" ref="BM24" si="126">IF(ISBLANK(C24),"",IF(BL24=SX1_LS,SX1_LSD,IF(BL24=SX2_LS,SX2_LSD,IF(BL24=SX3_LS,SX3_LSD,IF(BL24=SX4_LS,SX4_LSD,IF(BL24=SX5_LS,SX5_LSD,IF(BL24=SX6_LS,SX6_LSD,IF(BL24=SX7_LS,SX7_LSD,IF(BL24=SX8_LS,SX8_LSD,IF(BL24=SX9_LS,SX9_LSD,IF(BL24=SX10_LS,SX10_LSD,IF(BL24=SX11_LS,SX11_LSD,IF(BL24=SX12_LS,SX12_LSD)))))))))))))</f>
        <v>NA</v>
      </c>
      <c r="BN24" s="130"/>
      <c r="BO24" s="130"/>
      <c r="BP24" s="130"/>
      <c r="BQ24" s="130"/>
      <c r="BR24" s="131"/>
      <c r="BS24" s="119" t="str">
        <f t="shared" ref="BS24" si="127">IF(ISBLANK(C24),"",IF(NOT(ISNUMBER(station_number)),"NA",IF(MOD(station_number,1)=0,TEXT(station_number+X24,"0+00"),IF(NOT(MOD(station_number,1)=0),TEXT(station_number+X24,"0+00.00")))))</f>
        <v>NA</v>
      </c>
      <c r="BT24" s="119"/>
      <c r="BU24" s="119"/>
      <c r="BV24" s="119"/>
      <c r="BW24" s="119"/>
      <c r="BX24" s="120" t="str" cm="1">
        <f t="array" ref="BX24">IF(C24=FALSE,"",IF(AND(SX1_Start&lt;=X24,X24&lt;SX1_End),"Section 1",IF(AND(SX2_Start&lt;=X24,X24&lt;SX2_End),"Section 2",IF(AND(SX3_Start&lt;=X24,X24&lt;SX3_End),"Section 3",IF(AND(SX4_Start&lt;=X24,X24&lt;SX4_End),"Section 4",IF(AND(SX5_Start&lt;=X24,X24&lt;SX5_End),"Section 5",IF(AND(SX6_Start&lt;=X24,X24&lt;SX6_End),"Section 6",IF(AND(SX7_Start&lt;=X24,X24&lt;SX7_End),"Section 7",IF(AND(SX8_Start&lt;=X24,X24&lt;SX8_End),"Section 8",IF(AND(SX9_Start&lt;=X24,X24&lt;SX9_End),"Section 9",IF(AND(SX10_Start&lt;=X24,X24&lt;SX10_End),"Section 10",IF(AND(SX11_Start&lt;=X24,X24&lt;SX11_End),"Section 11",IF(AND(SX12_Start&lt;=X24,X24&lt;SX12_End),"Section 12",IF(AND(SX13_Start&lt;=X24,X24&lt;SX13_End),"Section 13",IF(AND(SX14_Start&lt;=X24,X24&lt;SX14_End),"Section 14",IF(AND(SX15_Start&lt;=X24,X24&lt;SX15_End),"Section 15",IF(AND(SX16_Start&lt;=X24,X24&lt;SX16_End),"Section 16",IF(AND(SX17_Start&lt;=X24,X24&lt;SX17_End),"Section 17",IF(AND(SX18_Start&lt;=X24,X24&lt;SX18_End),"Section 18",IF(AND(SX19_Start&lt;=X24,X24&lt;SX19_End),"Section 19",IF(AND(SX20_Start&lt;=X24,X24&lt;SX20_End),"Section 20",IF(AND(SX21_Start&lt;=X24,X24&lt;SX21_End),"Section 21",IF(AND(SX22_Start&lt;=X24,X24&lt;SX22_End),"Section 22",IF(AND(SX23_Start&lt;=X24,X24&lt;SX23_End),"Section 23",IF(AND(SX24_Start&lt;=X24,X24&lt;SX24_End),"Section 24")*IF(AND(SX25_Start&lt;=X24,X24&lt;SX25End),"Section 25")))))))))))))))))))))))))</f>
        <v>Section 1</v>
      </c>
      <c r="BY24" s="121"/>
      <c r="BZ24" s="121"/>
      <c r="CA24" s="121"/>
      <c r="CB24" s="121"/>
      <c r="CC24" s="121"/>
      <c r="CD24" s="121"/>
      <c r="CE24" s="121"/>
      <c r="CF24" s="121"/>
      <c r="CG24" s="121"/>
      <c r="CH24" s="122"/>
      <c r="CI24" s="123" t="s">
        <v>40</v>
      </c>
      <c r="CJ24" s="124"/>
      <c r="CK24" s="124"/>
      <c r="CL24" s="124"/>
      <c r="CM24" s="124"/>
      <c r="CN24" s="124"/>
      <c r="CO24" s="124"/>
      <c r="CP24" s="124"/>
      <c r="CQ24" s="124"/>
      <c r="CR24" s="124"/>
      <c r="CS24" s="125"/>
      <c r="CT24" s="123" t="s">
        <v>47</v>
      </c>
      <c r="CU24" s="124"/>
      <c r="CV24" s="124"/>
      <c r="CW24" s="124"/>
      <c r="CX24" s="124"/>
      <c r="CY24" s="124"/>
      <c r="CZ24" s="124"/>
      <c r="DA24" s="124"/>
      <c r="DB24" s="124"/>
      <c r="DC24" s="124"/>
      <c r="DD24" s="125"/>
      <c r="DE24" s="123"/>
      <c r="DF24" s="124"/>
      <c r="DG24" s="124"/>
      <c r="DH24" s="124"/>
      <c r="DI24" s="124"/>
      <c r="DJ24" s="124"/>
      <c r="DK24" s="124"/>
      <c r="DL24" s="124"/>
      <c r="DM24" s="124"/>
      <c r="DN24" s="125"/>
      <c r="DO24" s="126" t="s">
        <v>48</v>
      </c>
      <c r="DP24" s="127"/>
      <c r="DQ24" s="127"/>
      <c r="DR24" s="127"/>
      <c r="DS24" s="127"/>
      <c r="DT24" s="127"/>
      <c r="DU24" s="127"/>
      <c r="DV24" s="128"/>
      <c r="DW24" s="132">
        <f t="shared" si="42"/>
        <v>39.29</v>
      </c>
      <c r="DX24" s="102"/>
      <c r="DY24" s="102"/>
      <c r="DZ24" s="115">
        <f t="shared" si="43"/>
        <v>0.4851111111111111</v>
      </c>
      <c r="EA24" s="115"/>
      <c r="EB24" s="115"/>
      <c r="EC24" s="115"/>
      <c r="ED24" s="115"/>
      <c r="EE24" s="116">
        <v>1.6</v>
      </c>
      <c r="EF24" s="116"/>
      <c r="EG24" s="116"/>
      <c r="EH24" s="102">
        <v>1.6</v>
      </c>
      <c r="EI24" s="102"/>
      <c r="EJ24" s="102"/>
      <c r="EK24" s="117">
        <f t="shared" si="17"/>
        <v>300</v>
      </c>
      <c r="EL24" s="117"/>
      <c r="EM24" s="117"/>
      <c r="EN24" s="118">
        <v>288</v>
      </c>
      <c r="EO24" s="118"/>
      <c r="EP24" s="118"/>
      <c r="EQ24" s="102" t="s">
        <v>49</v>
      </c>
      <c r="ER24" s="102"/>
      <c r="ES24" s="102"/>
      <c r="ET24" s="102"/>
      <c r="EU24" s="20" t="str">
        <f t="shared" si="18"/>
        <v>ARCB-014</v>
      </c>
      <c r="EV24" s="26" t="str">
        <f t="shared" si="19"/>
        <v>Axd: 39.3' | Clock: 11:40 | L: 1.3'' | W: 1.4'' | D: 0.017'' | AWT: 0.300''</v>
      </c>
      <c r="EW24" s="22"/>
      <c r="EX24" s="22"/>
      <c r="EY24" s="23"/>
      <c r="EZ24" s="23"/>
      <c r="FA24" s="23"/>
      <c r="FB24" s="23"/>
      <c r="FC24" s="28"/>
      <c r="FD24" s="28"/>
      <c r="FE24" s="28"/>
      <c r="FF24" s="28"/>
      <c r="FG24" s="28"/>
      <c r="FH24" s="28"/>
      <c r="FI24" s="28"/>
      <c r="FJ24" s="28"/>
      <c r="FK24" s="28"/>
      <c r="FL24" s="28"/>
      <c r="FM24" s="28"/>
      <c r="FN24" s="30"/>
      <c r="FO24" s="30"/>
      <c r="FP24" s="30"/>
      <c r="FQ24" s="30"/>
      <c r="FR24" s="30"/>
      <c r="FS24" s="30"/>
      <c r="FT24" s="30"/>
      <c r="FU24" s="30"/>
      <c r="FV24" s="30"/>
      <c r="FW24" s="30"/>
      <c r="FX24" s="30"/>
      <c r="FY24" s="30"/>
      <c r="FZ24" s="30"/>
      <c r="GA24" s="30"/>
      <c r="GB24" s="30"/>
      <c r="GC24" s="23"/>
      <c r="GD24" s="23"/>
      <c r="GE24" s="23"/>
      <c r="GF24" s="23"/>
      <c r="GG24" s="23"/>
      <c r="GH24" s="23"/>
    </row>
    <row r="25" spans="1:190" s="25" customFormat="1" ht="57.75" customHeight="1" x14ac:dyDescent="0.25">
      <c r="A25" s="103">
        <f t="shared" si="20"/>
        <v>18</v>
      </c>
      <c r="B25" s="103"/>
      <c r="C25" s="104" t="s">
        <v>46</v>
      </c>
      <c r="D25" s="105"/>
      <c r="E25" s="105"/>
      <c r="F25" s="105"/>
      <c r="G25" s="105"/>
      <c r="H25" s="105"/>
      <c r="I25" s="105"/>
      <c r="J25" s="105"/>
      <c r="K25" s="106"/>
      <c r="L25" s="107">
        <v>15</v>
      </c>
      <c r="M25" s="108"/>
      <c r="N25" s="108"/>
      <c r="O25" s="108"/>
      <c r="P25" s="108"/>
      <c r="Q25" s="108"/>
      <c r="R25" s="109"/>
      <c r="S25" s="110" t="s">
        <v>39</v>
      </c>
      <c r="T25" s="111"/>
      <c r="U25" s="111"/>
      <c r="V25" s="111"/>
      <c r="W25" s="112"/>
      <c r="X25" s="79">
        <v>39.369999999999997</v>
      </c>
      <c r="Y25" s="80"/>
      <c r="Z25" s="80"/>
      <c r="AA25" s="80"/>
      <c r="AB25" s="11">
        <f t="shared" si="8"/>
        <v>472.43999999999994</v>
      </c>
      <c r="AC25" s="12">
        <v>0.49791666666666667</v>
      </c>
      <c r="AD25" s="13">
        <f t="shared" si="0"/>
        <v>11.95</v>
      </c>
      <c r="AE25" s="14">
        <f t="shared" ref="AE25" si="128">IF(ISBLANK(C25),"",IF(BL25=SX1_LS,SX1_PD,IF(BL25=SX2_LS,SX2_PD,IF(BL25=SX3_LS,SX3_PD,IF(BL25=SX4_LS,SX4_PD,IF(BL25=SX5_LS,SX5_PD,IF(BL25=SX6_LS,SX6_PD,IF(BL25=SX7_LS,SX7_PD,IF(BL25=SX8_LS,SX8_PD,IF(BL25=SX9_LS,SX9_PD,IF(BL25=SX10_LS,SX10_PD,IF(BL25=SX11_LS,SX11_PD,IF(BL25=SX12_LS,SX12_PD)))))))))))))</f>
        <v>24</v>
      </c>
      <c r="AF25" s="15">
        <f t="shared" si="10"/>
        <v>76.38</v>
      </c>
      <c r="AG25" s="16">
        <f t="shared" ref="AG25" si="129">IF(ISBLANK(AC25),"",IF(AND(BL25=SX1_LS,AC25&gt;=0.5),(ROUND((PI()*AD25*AE25)/12,2)-PI()*SX1_PD),IF(AND(BL25=SX2_LS,AC25&gt;=0.5),(ROUND((PI()*AD25*AE25)/12,2)-PI()*SX2_PD),IF(AND(BL25=SX3_LS,AC25&gt;=0.5),(ROUND((PI()*AD25*AE25)/12,2)-PI()*SX3_PD),IF(AND(BL25=SX4_LS,AC25&gt;=0.5),(ROUND((PI()*AD25*AE25)/12,2)-PI()*SX4_PD),IF(AND(BL25=SX5_LS,AC25&gt;=0.5),(ROUND((PI()*AD25*AE25)/12,2)-PI()*SX5_PD),IF(AND(BL25=SX6_LS,AC25&gt;=0.5),(ROUND((PI()*AD25*AE25)/12,2)-PI()*SX6_PD),IF(AND(BL25=SX7_LS,AC25&gt;=0.5),(ROUND((PI()*AD25*AE25)/12,2)-PI()*SX7_PD),IF(AND(BL25=SX8_LS,AC25&gt;=0.5),(ROUND((PI()*AD25*AE25)/12,2)-PI()*SX8_PD),IF(AND(BL25=SX9_LS,AC25&gt;=0.5),(ROUND((PI()*AD25*AE25)/12,2)-PI()*SX9_PD),IF(AND(BL25=SX10_LS,AC25&gt;=0.5),(ROUND((PI()*AD25*AE25)/12,2)-PI()*SX10_PD),IF(AND(BL25=SX11_LS,AC25&gt;=0.5),(ROUND((PI()*AD25*AE25)/12,2)-PI()*SX11_PD),IF(AND(BL25=SX12_LS,AC25&gt;=0.5),(ROUND((PI()*AD25*AE25)/12,2)-PI()*SX12_PD),ROUND((PI()*AD25*AE25)/12,2))))))))))))))</f>
        <v>75.08</v>
      </c>
      <c r="AH25" s="81">
        <v>0.4</v>
      </c>
      <c r="AI25" s="81"/>
      <c r="AJ25" s="81"/>
      <c r="AK25" s="81"/>
      <c r="AL25" s="81">
        <v>1.3</v>
      </c>
      <c r="AM25" s="81"/>
      <c r="AN25" s="81"/>
      <c r="AO25" s="81"/>
      <c r="AP25" s="17"/>
      <c r="AQ25" s="113">
        <v>16</v>
      </c>
      <c r="AR25" s="113"/>
      <c r="AS25" s="113"/>
      <c r="AT25" s="113"/>
      <c r="AU25" s="113"/>
      <c r="AV25" s="114">
        <f t="shared" ref="AV25" si="130">IF(C25=FALSE,"",IF(C25="DNT",(AQ25/(Nominal_Pipe_Diameter*10)),IF(AQ25="NV","NV",IF(AQ25="NA","NA",IF(BE25="","",IF(BL25="SMLS",AQ25*100/BE25,AQ25*100/BD25))))))</f>
        <v>5.3156146179401995</v>
      </c>
      <c r="AW25" s="114"/>
      <c r="AX25" s="114"/>
      <c r="AY25" s="114"/>
      <c r="AZ25" s="114"/>
      <c r="BA25" s="114">
        <f t="shared" ref="BA25" si="131">IF(C25=FALSE,"",IF(GW_Log_Dist="","NA",GW_Log_Dist+X25))</f>
        <v>914.08</v>
      </c>
      <c r="BB25" s="114"/>
      <c r="BC25" s="114"/>
      <c r="BD25" s="18">
        <f t="shared" ref="BD25" si="132">IF(C25=FALSE,"",IF(AND(SX1_Start&lt;=X25,X25&lt;SX1_End),((SX1_NWT*1000)),IF(AND(SX2_Start&lt;=X25,X25&lt;SX2_End),((SX2_NWT*1000)),IF(AND(SX3_Start&lt;=X25,X25&lt;SX3_End),((SX3_NWT*1000)),IF(AND(SX4_Start&lt;=X25,X25&lt;SX4_End),((SX4_NWT*1000)),IF(AND(SX5_Start&lt;=X25,X25&lt;SX5_End),((SX5_NWT*1000)),IF(AND(SX6_Start&lt;=X25,X25&lt;SX6_End),((SX6_NWT*1000)),IF(AND(SX7_Start&lt;=X25,X25&lt;SX7_End),((SX7_NWT*1000)),IF(AND(SX8_Start&lt;=X25,X25&lt;SX8_End),((SX8_NWT*1000)),IF(AND(SX9_Start&lt;=X25,X25&lt;SX9_End),((SX9_NWT*1000)),IF(AND(SX10_Start&lt;=X25,X25&lt;SX10_End),((SX10_NWT*1000)),IF(AND(SX11_Start&lt;=X25,X25&lt;SX11_End),((SX11_NWT*1000)),IF(AND(SX12_Start&lt;=X25,X25&lt;SX12_End),((SX12_NWT*1000)),IF(AND(SX13_Start&lt;=X25,X25&lt;SX13_End),((SX13_NWT*1000)),IF(AND(SX14_Start&lt;=X25,X25&lt;SX14_End),((SX14_NWT*1000)),IF(AND(SX15_Start&lt;=X25,X25&lt;SX15_End),((SX15_NWT*1000)),IF(AND(SX16_Start&lt;=X25,X25&lt;SX16_End),((SX16_NWT*1000)),IF(AND(SX17_Start&lt;=X25,X25&lt;SX17_End),((SX17_NWT*1000)),IF(AND(SX18_Start&lt;=X25,X25&lt;SX18_End),((SX18_NWT*1000)),IF(AND(SX19_Start&lt;=X25,X25&lt;SX19_End),((SX19_NWT*1000)),IF(AND(SX20_Start&lt;=X25,X25&lt;SX20_End),((SX20_NWT*1000)),IF(AND(SX21_Start&lt;=X25,X25&lt;SX21_End),((SX21_NWT*1000)),IF(AND(SX22_Start&lt;=X25,X25&lt;SX22_End),((SX22_NWT*1000)),IF(AND(SX23_Start&lt;=X25,X25&lt;SX23_End),((SX23_NWT*1000)),IF(AND(SX24_Start&lt;=X25,X25&lt;SX24_End),((SX24_NWT*1000)),IF(AND(SX25_Start&lt;=X25,X25&lt;SX25_End),((SX25_NWT*1000))))))))))))))))))))))))))))</f>
        <v>313</v>
      </c>
      <c r="BE25" s="113">
        <v>301</v>
      </c>
      <c r="BF25" s="113"/>
      <c r="BG25" s="113"/>
      <c r="BH25" s="113"/>
      <c r="BI25" s="113"/>
      <c r="BJ25" s="113"/>
      <c r="BK25" s="113"/>
      <c r="BL25" s="19" t="str" cm="1">
        <f t="array" ref="BL25">IF(C25=FALSE,"",IF(AND(SX1_Start&lt;=X25,X25&lt;SX1_End),SX1_LS,IF(AND(SX2_Start&lt;=X25,X25&lt;SX2_End),SX2_LS,IF(AND(SX3_Start&lt;=X25,X25&lt;SX3_End),SX3_LS,IF(AND(SX4_Start&lt;=X25,X25&lt;SX4_End),SX4_LS,IF(AND(SX5_Start&lt;=X25,X25&lt;SX5_End),SX5_LS,IF(AND(SX6_Start&lt;=X25,X25&lt;SX6_End),SX6_LS,IF(AND(SX7_Start&lt;=X25,X25&lt;SX7_End),SX7_LS,IF(AND(SX8_Start&lt;=X25,X25&lt;SX8_End),SX8_LS,IF(AND(SX9_Start&lt;=X25,X25&lt;SX9_End),SX9_LS,IF(AND(SX10_Start&lt;=X25,X25&lt;SX10_End),SX10_LS,IF(AND(SX11_Start&lt;=X25,X25&lt;SX11_End),SX11_LS,IF(AND(SX12_Start&lt;=X25,X25&lt;SX12_End),SX12_LS,IF(AND(SX13_Start&lt;=X25,X25&lt;SX13_End),SX13_LS,IF(AND(SX14_Start&lt;=X25,X25&lt;SX14_End),SX14_LS,IF(AND(SX15_Start&lt;=X25,X25&lt;SX15_End),SX15_LS,IF(AND(SX16_Start&lt;=X25,X25&lt;SX16_End),SX16_LS,IF(AND(SX17_Start&lt;=X25,X25&lt;SX17_End),SX17_LS,IF(AND(SX18_Start&lt;=X25,X25&lt;SX18_End),SX18_LS,IF(AND(SX19_Start&lt;=X25,X25&lt;SX19_End),SX19_LS,IF(AND(SX20_Start&lt;=X25,X25&lt;SX20_End),SX20_LS,IF(AND(SX21_Start&lt;=X25,X25&lt;SX21_End),SX21_LS,IF(AND(SX22_Start&lt;=X25,X25&lt;SX22_End),SX22_LS,IF(AND(SX23_Start&lt;=X25,X25&lt;SX23_End),SX23_LS,IF(AND(SX24_Start&lt;=X25,X25&lt;SX24_End),SX24_LS)*IF(AND(SX25_Start&lt;=X25,X25&lt;SX25End),SX25_LS)))))))))))))))))))))))))</f>
        <v>SMLS</v>
      </c>
      <c r="BM25" s="129" t="str">
        <f t="shared" ref="BM25" si="133">IF(ISBLANK(C25),"",IF(BL25=SX1_LS,SX1_LSD,IF(BL25=SX2_LS,SX2_LSD,IF(BL25=SX3_LS,SX3_LSD,IF(BL25=SX4_LS,SX4_LSD,IF(BL25=SX5_LS,SX5_LSD,IF(BL25=SX6_LS,SX6_LSD,IF(BL25=SX7_LS,SX7_LSD,IF(BL25=SX8_LS,SX8_LSD,IF(BL25=SX9_LS,SX9_LSD,IF(BL25=SX10_LS,SX10_LSD,IF(BL25=SX11_LS,SX11_LSD,IF(BL25=SX12_LS,SX12_LSD)))))))))))))</f>
        <v>NA</v>
      </c>
      <c r="BN25" s="130"/>
      <c r="BO25" s="130"/>
      <c r="BP25" s="130"/>
      <c r="BQ25" s="130"/>
      <c r="BR25" s="131"/>
      <c r="BS25" s="119" t="str">
        <f t="shared" ref="BS25" si="134">IF(ISBLANK(C25),"",IF(NOT(ISNUMBER(station_number)),"NA",IF(MOD(station_number,1)=0,TEXT(station_number+X25,"0+00"),IF(NOT(MOD(station_number,1)=0),TEXT(station_number+X25,"0+00.00")))))</f>
        <v>NA</v>
      </c>
      <c r="BT25" s="119"/>
      <c r="BU25" s="119"/>
      <c r="BV25" s="119"/>
      <c r="BW25" s="119"/>
      <c r="BX25" s="120" t="str" cm="1">
        <f t="array" ref="BX25">IF(C25=FALSE,"",IF(AND(SX1_Start&lt;=X25,X25&lt;SX1_End),"Section 1",IF(AND(SX2_Start&lt;=X25,X25&lt;SX2_End),"Section 2",IF(AND(SX3_Start&lt;=X25,X25&lt;SX3_End),"Section 3",IF(AND(SX4_Start&lt;=X25,X25&lt;SX4_End),"Section 4",IF(AND(SX5_Start&lt;=X25,X25&lt;SX5_End),"Section 5",IF(AND(SX6_Start&lt;=X25,X25&lt;SX6_End),"Section 6",IF(AND(SX7_Start&lt;=X25,X25&lt;SX7_End),"Section 7",IF(AND(SX8_Start&lt;=X25,X25&lt;SX8_End),"Section 8",IF(AND(SX9_Start&lt;=X25,X25&lt;SX9_End),"Section 9",IF(AND(SX10_Start&lt;=X25,X25&lt;SX10_End),"Section 10",IF(AND(SX11_Start&lt;=X25,X25&lt;SX11_End),"Section 11",IF(AND(SX12_Start&lt;=X25,X25&lt;SX12_End),"Section 12",IF(AND(SX13_Start&lt;=X25,X25&lt;SX13_End),"Section 13",IF(AND(SX14_Start&lt;=X25,X25&lt;SX14_End),"Section 14",IF(AND(SX15_Start&lt;=X25,X25&lt;SX15_End),"Section 15",IF(AND(SX16_Start&lt;=X25,X25&lt;SX16_End),"Section 16",IF(AND(SX17_Start&lt;=X25,X25&lt;SX17_End),"Section 17",IF(AND(SX18_Start&lt;=X25,X25&lt;SX18_End),"Section 18",IF(AND(SX19_Start&lt;=X25,X25&lt;SX19_End),"Section 19",IF(AND(SX20_Start&lt;=X25,X25&lt;SX20_End),"Section 20",IF(AND(SX21_Start&lt;=X25,X25&lt;SX21_End),"Section 21",IF(AND(SX22_Start&lt;=X25,X25&lt;SX22_End),"Section 22",IF(AND(SX23_Start&lt;=X25,X25&lt;SX23_End),"Section 23",IF(AND(SX24_Start&lt;=X25,X25&lt;SX24_End),"Section 24")*IF(AND(SX25_Start&lt;=X25,X25&lt;SX25End),"Section 25")))))))))))))))))))))))))</f>
        <v>Section 1</v>
      </c>
      <c r="BY25" s="121"/>
      <c r="BZ25" s="121"/>
      <c r="CA25" s="121"/>
      <c r="CB25" s="121"/>
      <c r="CC25" s="121"/>
      <c r="CD25" s="121"/>
      <c r="CE25" s="121"/>
      <c r="CF25" s="121"/>
      <c r="CG25" s="121"/>
      <c r="CH25" s="122"/>
      <c r="CI25" s="123" t="s">
        <v>40</v>
      </c>
      <c r="CJ25" s="124"/>
      <c r="CK25" s="124"/>
      <c r="CL25" s="124"/>
      <c r="CM25" s="124"/>
      <c r="CN25" s="124"/>
      <c r="CO25" s="124"/>
      <c r="CP25" s="124"/>
      <c r="CQ25" s="124"/>
      <c r="CR25" s="124"/>
      <c r="CS25" s="125"/>
      <c r="CT25" s="123" t="s">
        <v>47</v>
      </c>
      <c r="CU25" s="124"/>
      <c r="CV25" s="124"/>
      <c r="CW25" s="124"/>
      <c r="CX25" s="124"/>
      <c r="CY25" s="124"/>
      <c r="CZ25" s="124"/>
      <c r="DA25" s="124"/>
      <c r="DB25" s="124"/>
      <c r="DC25" s="124"/>
      <c r="DD25" s="125"/>
      <c r="DE25" s="123"/>
      <c r="DF25" s="124"/>
      <c r="DG25" s="124"/>
      <c r="DH25" s="124"/>
      <c r="DI25" s="124"/>
      <c r="DJ25" s="124"/>
      <c r="DK25" s="124"/>
      <c r="DL25" s="124"/>
      <c r="DM25" s="124"/>
      <c r="DN25" s="125"/>
      <c r="DO25" s="126" t="s">
        <v>48</v>
      </c>
      <c r="DP25" s="127"/>
      <c r="DQ25" s="127"/>
      <c r="DR25" s="127"/>
      <c r="DS25" s="127"/>
      <c r="DT25" s="127"/>
      <c r="DU25" s="127"/>
      <c r="DV25" s="128"/>
      <c r="DW25" s="132">
        <f t="shared" si="42"/>
        <v>39.36</v>
      </c>
      <c r="DX25" s="102"/>
      <c r="DY25" s="102"/>
      <c r="DZ25" s="115">
        <f t="shared" si="43"/>
        <v>0.49691666666666667</v>
      </c>
      <c r="EA25" s="115"/>
      <c r="EB25" s="115"/>
      <c r="EC25" s="115"/>
      <c r="ED25" s="115"/>
      <c r="EE25" s="116">
        <v>1.2</v>
      </c>
      <c r="EF25" s="116"/>
      <c r="EG25" s="116"/>
      <c r="EH25" s="102">
        <v>1.5</v>
      </c>
      <c r="EI25" s="102"/>
      <c r="EJ25" s="102"/>
      <c r="EK25" s="117">
        <f t="shared" si="17"/>
        <v>301</v>
      </c>
      <c r="EL25" s="117"/>
      <c r="EM25" s="117"/>
      <c r="EN25" s="118">
        <v>289</v>
      </c>
      <c r="EO25" s="118"/>
      <c r="EP25" s="118"/>
      <c r="EQ25" s="102" t="s">
        <v>49</v>
      </c>
      <c r="ER25" s="102"/>
      <c r="ES25" s="102"/>
      <c r="ET25" s="102"/>
      <c r="EU25" s="20" t="str">
        <f t="shared" si="18"/>
        <v>ARCB-015</v>
      </c>
      <c r="EV25" s="26" t="str">
        <f t="shared" si="19"/>
        <v>Axd: 39.37' | Clock: 11:57 | L: 0.4'' | W: 1.3'' | D: 0.016'' | AWT: 0.301''</v>
      </c>
      <c r="EW25" s="22"/>
      <c r="EX25" s="22"/>
      <c r="EY25" s="23"/>
      <c r="EZ25" s="23"/>
      <c r="FA25" s="23"/>
      <c r="FB25" s="23"/>
      <c r="FC25" s="28"/>
      <c r="FD25" s="28"/>
      <c r="FE25" s="28"/>
      <c r="FF25" s="28"/>
      <c r="FG25" s="28"/>
      <c r="FH25" s="28"/>
      <c r="FI25" s="28"/>
      <c r="FJ25" s="28"/>
      <c r="FK25" s="28"/>
      <c r="FL25" s="28"/>
      <c r="FM25" s="28"/>
      <c r="FN25" s="31"/>
      <c r="FO25" s="31"/>
      <c r="FP25" s="31"/>
      <c r="FQ25" s="31"/>
      <c r="FR25" s="31"/>
      <c r="FS25" s="31"/>
      <c r="FT25" s="31"/>
      <c r="FU25" s="31"/>
      <c r="FV25" s="31"/>
      <c r="FW25" s="31"/>
      <c r="FX25" s="31"/>
      <c r="FY25" s="31"/>
      <c r="FZ25" s="31"/>
      <c r="GA25" s="31"/>
      <c r="GB25" s="31"/>
      <c r="GC25" s="23"/>
      <c r="GD25" s="23"/>
      <c r="GE25" s="23"/>
      <c r="GF25" s="23"/>
      <c r="GG25" s="23"/>
      <c r="GH25" s="23"/>
    </row>
    <row r="26" spans="1:190" s="25" customFormat="1" ht="57.75" customHeight="1" x14ac:dyDescent="0.25">
      <c r="A26" s="103">
        <f t="shared" si="20"/>
        <v>19</v>
      </c>
      <c r="B26" s="103"/>
      <c r="C26" s="104" t="s">
        <v>50</v>
      </c>
      <c r="D26" s="105"/>
      <c r="E26" s="105"/>
      <c r="F26" s="105"/>
      <c r="G26" s="105"/>
      <c r="H26" s="105"/>
      <c r="I26" s="105"/>
      <c r="J26" s="105"/>
      <c r="K26" s="106"/>
      <c r="L26" s="107">
        <v>1</v>
      </c>
      <c r="M26" s="108"/>
      <c r="N26" s="108"/>
      <c r="O26" s="108"/>
      <c r="P26" s="108"/>
      <c r="Q26" s="108"/>
      <c r="R26" s="109"/>
      <c r="S26" s="137" t="s">
        <v>51</v>
      </c>
      <c r="T26" s="137"/>
      <c r="U26" s="137"/>
      <c r="V26" s="137"/>
      <c r="W26" s="137"/>
      <c r="X26" s="79">
        <v>37.659999999999997</v>
      </c>
      <c r="Y26" s="80"/>
      <c r="Z26" s="80"/>
      <c r="AA26" s="80"/>
      <c r="AB26" s="11">
        <f t="shared" si="8"/>
        <v>451.91999999999996</v>
      </c>
      <c r="AC26" s="12">
        <v>0.22430555555555556</v>
      </c>
      <c r="AD26" s="13">
        <f t="shared" si="0"/>
        <v>5.3833333333333337</v>
      </c>
      <c r="AE26" s="14">
        <f t="shared" ref="AE26" si="135">IF(ISBLANK(C26),"",IF(BL26=SX1_LS,SX1_PD,IF(BL26=SX2_LS,SX2_PD,IF(BL26=SX3_LS,SX3_PD,IF(BL26=SX4_LS,SX4_PD,IF(BL26=SX5_LS,SX5_PD,IF(BL26=SX6_LS,SX6_PD,IF(BL26=SX7_LS,SX7_PD,IF(BL26=SX8_LS,SX8_PD,IF(BL26=SX9_LS,SX9_PD,IF(BL26=SX10_LS,SX10_PD,IF(BL26=SX11_LS,SX11_PD,IF(BL26=SX12_LS,SX12_PD)))))))))))))</f>
        <v>24</v>
      </c>
      <c r="AF26" s="15">
        <f t="shared" si="10"/>
        <v>34.119999999999997</v>
      </c>
      <c r="AG26" s="16">
        <f t="shared" ref="AG26" si="136">IF(ISBLANK(AC26),"",IF(AND(BL26=SX1_LS,AC26&gt;=0.5),(ROUND((PI()*AD26*AE26)/12,2)-PI()*SX1_PD),IF(AND(BL26=SX2_LS,AC26&gt;=0.5),(ROUND((PI()*AD26*AE26)/12,2)-PI()*SX2_PD),IF(AND(BL26=SX3_LS,AC26&gt;=0.5),(ROUND((PI()*AD26*AE26)/12,2)-PI()*SX3_PD),IF(AND(BL26=SX4_LS,AC26&gt;=0.5),(ROUND((PI()*AD26*AE26)/12,2)-PI()*SX4_PD),IF(AND(BL26=SX5_LS,AC26&gt;=0.5),(ROUND((PI()*AD26*AE26)/12,2)-PI()*SX5_PD),IF(AND(BL26=SX6_LS,AC26&gt;=0.5),(ROUND((PI()*AD26*AE26)/12,2)-PI()*SX6_PD),IF(AND(BL26=SX7_LS,AC26&gt;=0.5),(ROUND((PI()*AD26*AE26)/12,2)-PI()*SX7_PD),IF(AND(BL26=SX8_LS,AC26&gt;=0.5),(ROUND((PI()*AD26*AE26)/12,2)-PI()*SX8_PD),IF(AND(BL26=SX9_LS,AC26&gt;=0.5),(ROUND((PI()*AD26*AE26)/12,2)-PI()*SX9_PD),IF(AND(BL26=SX10_LS,AC26&gt;=0.5),(ROUND((PI()*AD26*AE26)/12,2)-PI()*SX10_PD),IF(AND(BL26=SX11_LS,AC26&gt;=0.5),(ROUND((PI()*AD26*AE26)/12,2)-PI()*SX11_PD),IF(AND(BL26=SX12_LS,AC26&gt;=0.5),(ROUND((PI()*AD26*AE26)/12,2)-PI()*SX12_PD),ROUND((PI()*AD26*AE26)/12,2))))))))))))))</f>
        <v>33.82</v>
      </c>
      <c r="AH26" s="81">
        <v>0.6</v>
      </c>
      <c r="AI26" s="81"/>
      <c r="AJ26" s="81"/>
      <c r="AK26" s="81"/>
      <c r="AL26" s="81">
        <v>0.3</v>
      </c>
      <c r="AM26" s="81"/>
      <c r="AN26" s="81"/>
      <c r="AO26" s="81"/>
      <c r="AP26" s="17"/>
      <c r="AQ26" s="113">
        <v>36</v>
      </c>
      <c r="AR26" s="113"/>
      <c r="AS26" s="113"/>
      <c r="AT26" s="113"/>
      <c r="AU26" s="113"/>
      <c r="AV26" s="114">
        <f t="shared" ref="AV26" si="137">IF(C26=FALSE,"",IF(C26="DNT",(AQ26/(Nominal_Pipe_Diameter*10)),IF(AQ26="NV","NV",IF(AQ26="NA","NA",IF(BE26="","",IF(BL26="SMLS",AQ26*100/BE26,AQ26*100/BD26))))))</f>
        <v>12.040133779264215</v>
      </c>
      <c r="AW26" s="114"/>
      <c r="AX26" s="114"/>
      <c r="AY26" s="114"/>
      <c r="AZ26" s="114"/>
      <c r="BA26" s="114">
        <f t="shared" ref="BA26" si="138">IF(C26=FALSE,"",IF(GW_Log_Dist="","NA",GW_Log_Dist+X26))</f>
        <v>912.37</v>
      </c>
      <c r="BB26" s="114"/>
      <c r="BC26" s="114"/>
      <c r="BD26" s="18">
        <f t="shared" ref="BD26" si="139">IF(C26=FALSE,"",IF(AND(SX1_Start&lt;=X26,X26&lt;SX1_End),((SX1_NWT*1000)),IF(AND(SX2_Start&lt;=X26,X26&lt;SX2_End),((SX2_NWT*1000)),IF(AND(SX3_Start&lt;=X26,X26&lt;SX3_End),((SX3_NWT*1000)),IF(AND(SX4_Start&lt;=X26,X26&lt;SX4_End),((SX4_NWT*1000)),IF(AND(SX5_Start&lt;=X26,X26&lt;SX5_End),((SX5_NWT*1000)),IF(AND(SX6_Start&lt;=X26,X26&lt;SX6_End),((SX6_NWT*1000)),IF(AND(SX7_Start&lt;=X26,X26&lt;SX7_End),((SX7_NWT*1000)),IF(AND(SX8_Start&lt;=X26,X26&lt;SX8_End),((SX8_NWT*1000)),IF(AND(SX9_Start&lt;=X26,X26&lt;SX9_End),((SX9_NWT*1000)),IF(AND(SX10_Start&lt;=X26,X26&lt;SX10_End),((SX10_NWT*1000)),IF(AND(SX11_Start&lt;=X26,X26&lt;SX11_End),((SX11_NWT*1000)),IF(AND(SX12_Start&lt;=X26,X26&lt;SX12_End),((SX12_NWT*1000)),IF(AND(SX13_Start&lt;=X26,X26&lt;SX13_End),((SX13_NWT*1000)),IF(AND(SX14_Start&lt;=X26,X26&lt;SX14_End),((SX14_NWT*1000)),IF(AND(SX15_Start&lt;=X26,X26&lt;SX15_End),((SX15_NWT*1000)),IF(AND(SX16_Start&lt;=X26,X26&lt;SX16_End),((SX16_NWT*1000)),IF(AND(SX17_Start&lt;=X26,X26&lt;SX17_End),((SX17_NWT*1000)),IF(AND(SX18_Start&lt;=X26,X26&lt;SX18_End),((SX18_NWT*1000)),IF(AND(SX19_Start&lt;=X26,X26&lt;SX19_End),((SX19_NWT*1000)),IF(AND(SX20_Start&lt;=X26,X26&lt;SX20_End),((SX20_NWT*1000)),IF(AND(SX21_Start&lt;=X26,X26&lt;SX21_End),((SX21_NWT*1000)),IF(AND(SX22_Start&lt;=X26,X26&lt;SX22_End),((SX22_NWT*1000)),IF(AND(SX23_Start&lt;=X26,X26&lt;SX23_End),((SX23_NWT*1000)),IF(AND(SX24_Start&lt;=X26,X26&lt;SX24_End),((SX24_NWT*1000)),IF(AND(SX25_Start&lt;=X26,X26&lt;SX25_End),((SX25_NWT*1000))))))))))))))))))))))))))))</f>
        <v>313</v>
      </c>
      <c r="BE26" s="113">
        <v>299</v>
      </c>
      <c r="BF26" s="113"/>
      <c r="BG26" s="113"/>
      <c r="BH26" s="113"/>
      <c r="BI26" s="113"/>
      <c r="BJ26" s="113"/>
      <c r="BK26" s="113"/>
      <c r="BL26" s="19" t="str" cm="1">
        <f t="array" ref="BL26">IF(C26=FALSE,"",IF(AND(SX1_Start&lt;=X26,X26&lt;SX1_End),SX1_LS,IF(AND(SX2_Start&lt;=X26,X26&lt;SX2_End),SX2_LS,IF(AND(SX3_Start&lt;=X26,X26&lt;SX3_End),SX3_LS,IF(AND(SX4_Start&lt;=X26,X26&lt;SX4_End),SX4_LS,IF(AND(SX5_Start&lt;=X26,X26&lt;SX5_End),SX5_LS,IF(AND(SX6_Start&lt;=X26,X26&lt;SX6_End),SX6_LS,IF(AND(SX7_Start&lt;=X26,X26&lt;SX7_End),SX7_LS,IF(AND(SX8_Start&lt;=X26,X26&lt;SX8_End),SX8_LS,IF(AND(SX9_Start&lt;=X26,X26&lt;SX9_End),SX9_LS,IF(AND(SX10_Start&lt;=X26,X26&lt;SX10_End),SX10_LS,IF(AND(SX11_Start&lt;=X26,X26&lt;SX11_End),SX11_LS,IF(AND(SX12_Start&lt;=X26,X26&lt;SX12_End),SX12_LS,IF(AND(SX13_Start&lt;=X26,X26&lt;SX13_End),SX13_LS,IF(AND(SX14_Start&lt;=X26,X26&lt;SX14_End),SX14_LS,IF(AND(SX15_Start&lt;=X26,X26&lt;SX15_End),SX15_LS,IF(AND(SX16_Start&lt;=X26,X26&lt;SX16_End),SX16_LS,IF(AND(SX17_Start&lt;=X26,X26&lt;SX17_End),SX17_LS,IF(AND(SX18_Start&lt;=X26,X26&lt;SX18_End),SX18_LS,IF(AND(SX19_Start&lt;=X26,X26&lt;SX19_End),SX19_LS,IF(AND(SX20_Start&lt;=X26,X26&lt;SX20_End),SX20_LS,IF(AND(SX21_Start&lt;=X26,X26&lt;SX21_End),SX21_LS,IF(AND(SX22_Start&lt;=X26,X26&lt;SX22_End),SX22_LS,IF(AND(SX23_Start&lt;=X26,X26&lt;SX23_End),SX23_LS,IF(AND(SX24_Start&lt;=X26,X26&lt;SX24_End),SX24_LS)*IF(AND(SX25_Start&lt;=X26,X26&lt;SX25End),SX25_LS)))))))))))))))))))))))))</f>
        <v>SMLS</v>
      </c>
      <c r="BM26" s="129" t="str">
        <f t="shared" ref="BM26" si="140">IF(ISBLANK(C26),"",IF(BL26=SX1_LS,SX1_LSD,IF(BL26=SX2_LS,SX2_LSD,IF(BL26=SX3_LS,SX3_LSD,IF(BL26=SX4_LS,SX4_LSD,IF(BL26=SX5_LS,SX5_LSD,IF(BL26=SX6_LS,SX6_LSD,IF(BL26=SX7_LS,SX7_LSD,IF(BL26=SX8_LS,SX8_LSD,IF(BL26=SX9_LS,SX9_LSD,IF(BL26=SX10_LS,SX10_LSD,IF(BL26=SX11_LS,SX11_LSD,IF(BL26=SX12_LS,SX12_LSD)))))))))))))</f>
        <v>NA</v>
      </c>
      <c r="BN26" s="130"/>
      <c r="BO26" s="130"/>
      <c r="BP26" s="130"/>
      <c r="BQ26" s="130"/>
      <c r="BR26" s="131"/>
      <c r="BS26" s="119" t="str">
        <f t="shared" ref="BS26" si="141">IF(ISBLANK(C26),"",IF(NOT(ISNUMBER(station_number)),"NA",IF(MOD(station_number,1)=0,TEXT(station_number+X26,"0+00"),IF(NOT(MOD(station_number,1)=0),TEXT(station_number+X26,"0+00.00")))))</f>
        <v>NA</v>
      </c>
      <c r="BT26" s="119"/>
      <c r="BU26" s="119"/>
      <c r="BV26" s="119"/>
      <c r="BW26" s="119"/>
      <c r="BX26" s="120" t="str" cm="1">
        <f t="array" ref="BX26">IF(C26=FALSE,"",IF(AND(SX1_Start&lt;=X26,X26&lt;SX1_End),"Section 1",IF(AND(SX2_Start&lt;=X26,X26&lt;SX2_End),"Section 2",IF(AND(SX3_Start&lt;=X26,X26&lt;SX3_End),"Section 3",IF(AND(SX4_Start&lt;=X26,X26&lt;SX4_End),"Section 4",IF(AND(SX5_Start&lt;=X26,X26&lt;SX5_End),"Section 5",IF(AND(SX6_Start&lt;=X26,X26&lt;SX6_End),"Section 6",IF(AND(SX7_Start&lt;=X26,X26&lt;SX7_End),"Section 7",IF(AND(SX8_Start&lt;=X26,X26&lt;SX8_End),"Section 8",IF(AND(SX9_Start&lt;=X26,X26&lt;SX9_End),"Section 9",IF(AND(SX10_Start&lt;=X26,X26&lt;SX10_End),"Section 10",IF(AND(SX11_Start&lt;=X26,X26&lt;SX11_End),"Section 11",IF(AND(SX12_Start&lt;=X26,X26&lt;SX12_End),"Section 12",IF(AND(SX13_Start&lt;=X26,X26&lt;SX13_End),"Section 13",IF(AND(SX14_Start&lt;=X26,X26&lt;SX14_End),"Section 14",IF(AND(SX15_Start&lt;=X26,X26&lt;SX15_End),"Section 15",IF(AND(SX16_Start&lt;=X26,X26&lt;SX16_End),"Section 16",IF(AND(SX17_Start&lt;=X26,X26&lt;SX17_End),"Section 17",IF(AND(SX18_Start&lt;=X26,X26&lt;SX18_End),"Section 18",IF(AND(SX19_Start&lt;=X26,X26&lt;SX19_End),"Section 19",IF(AND(SX20_Start&lt;=X26,X26&lt;SX20_End),"Section 20",IF(AND(SX21_Start&lt;=X26,X26&lt;SX21_End),"Section 21",IF(AND(SX22_Start&lt;=X26,X26&lt;SX22_End),"Section 22",IF(AND(SX23_Start&lt;=X26,X26&lt;SX23_End),"Section 23",IF(AND(SX24_Start&lt;=X26,X26&lt;SX24_End),"Section 24")*IF(AND(SX25_Start&lt;=X26,X26&lt;SX25End),"Section 25")))))))))))))))))))))))))</f>
        <v>Section 1</v>
      </c>
      <c r="BY26" s="121"/>
      <c r="BZ26" s="121"/>
      <c r="CA26" s="121"/>
      <c r="CB26" s="121"/>
      <c r="CC26" s="121"/>
      <c r="CD26" s="121"/>
      <c r="CE26" s="121"/>
      <c r="CF26" s="121"/>
      <c r="CG26" s="121"/>
      <c r="CH26" s="122"/>
      <c r="CI26" s="123" t="s">
        <v>52</v>
      </c>
      <c r="CJ26" s="124"/>
      <c r="CK26" s="124"/>
      <c r="CL26" s="124"/>
      <c r="CM26" s="124"/>
      <c r="CN26" s="124"/>
      <c r="CO26" s="124"/>
      <c r="CP26" s="124"/>
      <c r="CQ26" s="124"/>
      <c r="CR26" s="124"/>
      <c r="CS26" s="125"/>
      <c r="CT26" s="123" t="s">
        <v>53</v>
      </c>
      <c r="CU26" s="124"/>
      <c r="CV26" s="124"/>
      <c r="CW26" s="124"/>
      <c r="CX26" s="124"/>
      <c r="CY26" s="124"/>
      <c r="CZ26" s="124"/>
      <c r="DA26" s="124"/>
      <c r="DB26" s="124"/>
      <c r="DC26" s="124"/>
      <c r="DD26" s="125"/>
      <c r="DE26" s="123"/>
      <c r="DF26" s="124"/>
      <c r="DG26" s="124"/>
      <c r="DH26" s="124"/>
      <c r="DI26" s="124"/>
      <c r="DJ26" s="124"/>
      <c r="DK26" s="124"/>
      <c r="DL26" s="124"/>
      <c r="DM26" s="124"/>
      <c r="DN26" s="125"/>
      <c r="DO26" s="126" t="s">
        <v>42</v>
      </c>
      <c r="DP26" s="127"/>
      <c r="DQ26" s="127"/>
      <c r="DR26" s="127"/>
      <c r="DS26" s="127"/>
      <c r="DT26" s="127"/>
      <c r="DU26" s="127"/>
      <c r="DV26" s="128"/>
      <c r="DW26" s="102"/>
      <c r="DX26" s="102"/>
      <c r="DY26" s="102"/>
      <c r="DZ26" s="115"/>
      <c r="EA26" s="115"/>
      <c r="EB26" s="115"/>
      <c r="EC26" s="115"/>
      <c r="ED26" s="115"/>
      <c r="EE26" s="116"/>
      <c r="EF26" s="116"/>
      <c r="EG26" s="116"/>
      <c r="EH26" s="102"/>
      <c r="EI26" s="102"/>
      <c r="EJ26" s="102"/>
      <c r="EK26" s="117" t="str">
        <f t="shared" si="17"/>
        <v/>
      </c>
      <c r="EL26" s="117"/>
      <c r="EM26" s="117"/>
      <c r="EN26" s="118"/>
      <c r="EO26" s="118"/>
      <c r="EP26" s="118"/>
      <c r="EQ26" s="102" t="s">
        <v>43</v>
      </c>
      <c r="ER26" s="102"/>
      <c r="ES26" s="102"/>
      <c r="ET26" s="102"/>
      <c r="EU26" s="20" t="str">
        <f t="shared" si="18"/>
        <v>LAM-001</v>
      </c>
      <c r="EV26" s="26" t="str">
        <f t="shared" si="19"/>
        <v>Axd: 37.66' | Clock: 05:23 | L: 0.6'' | W: 0.3'' | D: 0.036'' | AWT: 0.299''</v>
      </c>
      <c r="EW26" s="22"/>
      <c r="EX26" s="22"/>
      <c r="EY26" s="23"/>
      <c r="EZ26" s="23"/>
      <c r="FA26" s="23"/>
      <c r="FB26" s="23"/>
      <c r="FC26" s="28"/>
      <c r="FD26" s="28"/>
      <c r="FE26" s="28"/>
      <c r="FF26" s="28"/>
      <c r="FG26" s="28"/>
      <c r="FH26" s="28"/>
      <c r="FI26" s="28"/>
      <c r="FJ26" s="28"/>
      <c r="FK26" s="28"/>
      <c r="FL26" s="28"/>
      <c r="FM26" s="28"/>
      <c r="FN26" s="30"/>
      <c r="FO26" s="30"/>
      <c r="FP26" s="30"/>
      <c r="FQ26" s="30"/>
      <c r="FR26" s="30"/>
      <c r="FS26" s="30"/>
      <c r="FT26" s="30"/>
      <c r="FU26" s="30"/>
      <c r="FV26" s="30"/>
      <c r="FW26" s="30"/>
      <c r="FX26" s="30"/>
      <c r="FY26" s="30"/>
      <c r="FZ26" s="30"/>
      <c r="GA26" s="30"/>
      <c r="GB26" s="30"/>
      <c r="GC26" s="23"/>
      <c r="GD26" s="23"/>
      <c r="GE26" s="23"/>
      <c r="GF26" s="23"/>
      <c r="GG26" s="23"/>
      <c r="GH26" s="23"/>
    </row>
    <row r="27" spans="1:190" s="25" customFormat="1" ht="57.75" customHeight="1" x14ac:dyDescent="0.25">
      <c r="A27" s="103">
        <f t="shared" si="20"/>
        <v>20</v>
      </c>
      <c r="B27" s="103"/>
      <c r="C27" s="104" t="s">
        <v>54</v>
      </c>
      <c r="D27" s="105"/>
      <c r="E27" s="105"/>
      <c r="F27" s="105"/>
      <c r="G27" s="105"/>
      <c r="H27" s="105"/>
      <c r="I27" s="105"/>
      <c r="J27" s="105"/>
      <c r="K27" s="106"/>
      <c r="L27" s="138">
        <v>1</v>
      </c>
      <c r="M27" s="138"/>
      <c r="N27" s="138"/>
      <c r="O27" s="138"/>
      <c r="P27" s="138"/>
      <c r="Q27" s="138"/>
      <c r="R27" s="138"/>
      <c r="S27" s="137" t="s">
        <v>39</v>
      </c>
      <c r="T27" s="137"/>
      <c r="U27" s="137"/>
      <c r="V27" s="137"/>
      <c r="W27" s="137"/>
      <c r="X27" s="79">
        <v>39.42</v>
      </c>
      <c r="Y27" s="80"/>
      <c r="Z27" s="80"/>
      <c r="AA27" s="80"/>
      <c r="AB27" s="11">
        <f t="shared" si="8"/>
        <v>473.04</v>
      </c>
      <c r="AC27" s="12">
        <v>0.3034722222222222</v>
      </c>
      <c r="AD27" s="13">
        <f t="shared" si="0"/>
        <v>7.2833333333333332</v>
      </c>
      <c r="AE27" s="14">
        <f t="shared" ref="AE27" si="142">IF(ISBLANK(C27),"",IF(BL27=SX1_LS,SX1_PD,IF(BL27=SX2_LS,SX2_PD,IF(BL27=SX3_LS,SX3_PD,IF(BL27=SX4_LS,SX4_PD,IF(BL27=SX5_LS,SX5_PD,IF(BL27=SX6_LS,SX6_PD,IF(BL27=SX7_LS,SX7_PD,IF(BL27=SX8_LS,SX8_PD,IF(BL27=SX9_LS,SX9_PD,IF(BL27=SX10_LS,SX10_PD,IF(BL27=SX11_LS,SX11_PD,IF(BL27=SX12_LS,SX12_PD)))))))))))))</f>
        <v>24</v>
      </c>
      <c r="AF27" s="15">
        <f t="shared" si="10"/>
        <v>45.948</v>
      </c>
      <c r="AG27" s="16">
        <f t="shared" ref="AG27" si="143">IF(ISBLANK(AC27),"",IF(AND(BL27=SX1_LS,AC27&gt;=0.5),(ROUND((PI()*AD27*AE27)/12,2)-PI()*SX1_PD),IF(AND(BL27=SX2_LS,AC27&gt;=0.5),(ROUND((PI()*AD27*AE27)/12,2)-PI()*SX2_PD),IF(AND(BL27=SX3_LS,AC27&gt;=0.5),(ROUND((PI()*AD27*AE27)/12,2)-PI()*SX3_PD),IF(AND(BL27=SX4_LS,AC27&gt;=0.5),(ROUND((PI()*AD27*AE27)/12,2)-PI()*SX4_PD),IF(AND(BL27=SX5_LS,AC27&gt;=0.5),(ROUND((PI()*AD27*AE27)/12,2)-PI()*SX5_PD),IF(AND(BL27=SX6_LS,AC27&gt;=0.5),(ROUND((PI()*AD27*AE27)/12,2)-PI()*SX6_PD),IF(AND(BL27=SX7_LS,AC27&gt;=0.5),(ROUND((PI()*AD27*AE27)/12,2)-PI()*SX7_PD),IF(AND(BL27=SX8_LS,AC27&gt;=0.5),(ROUND((PI()*AD27*AE27)/12,2)-PI()*SX8_PD),IF(AND(BL27=SX9_LS,AC27&gt;=0.5),(ROUND((PI()*AD27*AE27)/12,2)-PI()*SX9_PD),IF(AND(BL27=SX10_LS,AC27&gt;=0.5),(ROUND((PI()*AD27*AE27)/12,2)-PI()*SX10_PD),IF(AND(BL27=SX11_LS,AC27&gt;=0.5),(ROUND((PI()*AD27*AE27)/12,2)-PI()*SX11_PD),IF(AND(BL27=SX12_LS,AC27&gt;=0.5),(ROUND((PI()*AD27*AE27)/12,2)-PI()*SX12_PD),ROUND((PI()*AD27*AE27)/12,2))))))))))))))</f>
        <v>45.76</v>
      </c>
      <c r="AH27" s="139">
        <v>0.156</v>
      </c>
      <c r="AI27" s="139"/>
      <c r="AJ27" s="139"/>
      <c r="AK27" s="139"/>
      <c r="AL27" s="139">
        <v>0.188</v>
      </c>
      <c r="AM27" s="139"/>
      <c r="AN27" s="139"/>
      <c r="AO27" s="139"/>
      <c r="AP27" s="17"/>
      <c r="AQ27" s="113">
        <v>52</v>
      </c>
      <c r="AR27" s="113"/>
      <c r="AS27" s="113"/>
      <c r="AT27" s="113"/>
      <c r="AU27" s="113"/>
      <c r="AV27" s="114">
        <f t="shared" ref="AV27" si="144">IF(C27=FALSE,"",IF(C27="DNT",(AQ27/(Nominal_Pipe_Diameter*10)),IF(AQ27="NV","NV",IF(AQ27="NA","NA",IF(BE27="","",IF(BL27="SMLS",AQ27*100/BE27,AQ27*100/BD27))))))</f>
        <v>17.218543046357617</v>
      </c>
      <c r="AW27" s="114"/>
      <c r="AX27" s="114"/>
      <c r="AY27" s="114"/>
      <c r="AZ27" s="114"/>
      <c r="BA27" s="114">
        <f t="shared" ref="BA27" si="145">IF(C27=FALSE,"",IF(GW_Log_Dist="","NA",GW_Log_Dist+X27))</f>
        <v>914.13</v>
      </c>
      <c r="BB27" s="114"/>
      <c r="BC27" s="114"/>
      <c r="BD27" s="18">
        <f t="shared" ref="BD27" si="146">IF(C27=FALSE,"",IF(AND(SX1_Start&lt;=X27,X27&lt;SX1_End),((SX1_NWT*1000)),IF(AND(SX2_Start&lt;=X27,X27&lt;SX2_End),((SX2_NWT*1000)),IF(AND(SX3_Start&lt;=X27,X27&lt;SX3_End),((SX3_NWT*1000)),IF(AND(SX4_Start&lt;=X27,X27&lt;SX4_End),((SX4_NWT*1000)),IF(AND(SX5_Start&lt;=X27,X27&lt;SX5_End),((SX5_NWT*1000)),IF(AND(SX6_Start&lt;=X27,X27&lt;SX6_End),((SX6_NWT*1000)),IF(AND(SX7_Start&lt;=X27,X27&lt;SX7_End),((SX7_NWT*1000)),IF(AND(SX8_Start&lt;=X27,X27&lt;SX8_End),((SX8_NWT*1000)),IF(AND(SX9_Start&lt;=X27,X27&lt;SX9_End),((SX9_NWT*1000)),IF(AND(SX10_Start&lt;=X27,X27&lt;SX10_End),((SX10_NWT*1000)),IF(AND(SX11_Start&lt;=X27,X27&lt;SX11_End),((SX11_NWT*1000)),IF(AND(SX12_Start&lt;=X27,X27&lt;SX12_End),((SX12_NWT*1000)),IF(AND(SX13_Start&lt;=X27,X27&lt;SX13_End),((SX13_NWT*1000)),IF(AND(SX14_Start&lt;=X27,X27&lt;SX14_End),((SX14_NWT*1000)),IF(AND(SX15_Start&lt;=X27,X27&lt;SX15_End),((SX15_NWT*1000)),IF(AND(SX16_Start&lt;=X27,X27&lt;SX16_End),((SX16_NWT*1000)),IF(AND(SX17_Start&lt;=X27,X27&lt;SX17_End),((SX17_NWT*1000)),IF(AND(SX18_Start&lt;=X27,X27&lt;SX18_End),((SX18_NWT*1000)),IF(AND(SX19_Start&lt;=X27,X27&lt;SX19_End),((SX19_NWT*1000)),IF(AND(SX20_Start&lt;=X27,X27&lt;SX20_End),((SX20_NWT*1000)),IF(AND(SX21_Start&lt;=X27,X27&lt;SX21_End),((SX21_NWT*1000)),IF(AND(SX22_Start&lt;=X27,X27&lt;SX22_End),((SX22_NWT*1000)),IF(AND(SX23_Start&lt;=X27,X27&lt;SX23_End),((SX23_NWT*1000)),IF(AND(SX24_Start&lt;=X27,X27&lt;SX24_End),((SX24_NWT*1000)),IF(AND(SX25_Start&lt;=X27,X27&lt;SX25_End),((SX25_NWT*1000))))))))))))))))))))))))))))</f>
        <v>313</v>
      </c>
      <c r="BE27" s="113">
        <v>302</v>
      </c>
      <c r="BF27" s="113"/>
      <c r="BG27" s="113"/>
      <c r="BH27" s="113"/>
      <c r="BI27" s="113"/>
      <c r="BJ27" s="113"/>
      <c r="BK27" s="113"/>
      <c r="BL27" s="19" t="str" cm="1">
        <f t="array" ref="BL27">IF(C27=FALSE,"",IF(AND(SX1_Start&lt;=X27,X27&lt;SX1_End),SX1_LS,IF(AND(SX2_Start&lt;=X27,X27&lt;SX2_End),SX2_LS,IF(AND(SX3_Start&lt;=X27,X27&lt;SX3_End),SX3_LS,IF(AND(SX4_Start&lt;=X27,X27&lt;SX4_End),SX4_LS,IF(AND(SX5_Start&lt;=X27,X27&lt;SX5_End),SX5_LS,IF(AND(SX6_Start&lt;=X27,X27&lt;SX6_End),SX6_LS,IF(AND(SX7_Start&lt;=X27,X27&lt;SX7_End),SX7_LS,IF(AND(SX8_Start&lt;=X27,X27&lt;SX8_End),SX8_LS,IF(AND(SX9_Start&lt;=X27,X27&lt;SX9_End),SX9_LS,IF(AND(SX10_Start&lt;=X27,X27&lt;SX10_End),SX10_LS,IF(AND(SX11_Start&lt;=X27,X27&lt;SX11_End),SX11_LS,IF(AND(SX12_Start&lt;=X27,X27&lt;SX12_End),SX12_LS,IF(AND(SX13_Start&lt;=X27,X27&lt;SX13_End),SX13_LS,IF(AND(SX14_Start&lt;=X27,X27&lt;SX14_End),SX14_LS,IF(AND(SX15_Start&lt;=X27,X27&lt;SX15_End),SX15_LS,IF(AND(SX16_Start&lt;=X27,X27&lt;SX16_End),SX16_LS,IF(AND(SX17_Start&lt;=X27,X27&lt;SX17_End),SX17_LS,IF(AND(SX18_Start&lt;=X27,X27&lt;SX18_End),SX18_LS,IF(AND(SX19_Start&lt;=X27,X27&lt;SX19_End),SX19_LS,IF(AND(SX20_Start&lt;=X27,X27&lt;SX20_End),SX20_LS,IF(AND(SX21_Start&lt;=X27,X27&lt;SX21_End),SX21_LS,IF(AND(SX22_Start&lt;=X27,X27&lt;SX22_End),SX22_LS,IF(AND(SX23_Start&lt;=X27,X27&lt;SX23_End),SX23_LS,IF(AND(SX24_Start&lt;=X27,X27&lt;SX24_End),SX24_LS)*IF(AND(SX25_Start&lt;=X27,X27&lt;SX25End),SX25_LS)))))))))))))))))))))))))</f>
        <v>SMLS</v>
      </c>
      <c r="BM27" s="129" t="str">
        <f t="shared" ref="BM27" si="147">IF(ISBLANK(C27),"",IF(BL27=SX1_LS,SX1_LSD,IF(BL27=SX2_LS,SX2_LSD,IF(BL27=SX3_LS,SX3_LSD,IF(BL27=SX4_LS,SX4_LSD,IF(BL27=SX5_LS,SX5_LSD,IF(BL27=SX6_LS,SX6_LSD,IF(BL27=SX7_LS,SX7_LSD,IF(BL27=SX8_LS,SX8_LSD,IF(BL27=SX9_LS,SX9_LSD,IF(BL27=SX10_LS,SX10_LSD,IF(BL27=SX11_LS,SX11_LSD,IF(BL27=SX12_LS,SX12_LSD)))))))))))))</f>
        <v>NA</v>
      </c>
      <c r="BN27" s="130"/>
      <c r="BO27" s="130"/>
      <c r="BP27" s="130"/>
      <c r="BQ27" s="130"/>
      <c r="BR27" s="131"/>
      <c r="BS27" s="119" t="str">
        <f t="shared" ref="BS27" si="148">IF(ISBLANK(C27),"",IF(NOT(ISNUMBER(station_number)),"NA",IF(MOD(station_number,1)=0,TEXT(station_number+X27,"0+00"),IF(NOT(MOD(station_number,1)=0),TEXT(station_number+X27,"0+00.00")))))</f>
        <v>NA</v>
      </c>
      <c r="BT27" s="119"/>
      <c r="BU27" s="119"/>
      <c r="BV27" s="119"/>
      <c r="BW27" s="119"/>
      <c r="BX27" s="120" t="str" cm="1">
        <f t="array" ref="BX27">IF(C27=FALSE,"",IF(AND(SX1_Start&lt;=X27,X27&lt;SX1_End),"Section 1",IF(AND(SX2_Start&lt;=X27,X27&lt;SX2_End),"Section 2",IF(AND(SX3_Start&lt;=X27,X27&lt;SX3_End),"Section 3",IF(AND(SX4_Start&lt;=X27,X27&lt;SX4_End),"Section 4",IF(AND(SX5_Start&lt;=X27,X27&lt;SX5_End),"Section 5",IF(AND(SX6_Start&lt;=X27,X27&lt;SX6_End),"Section 6",IF(AND(SX7_Start&lt;=X27,X27&lt;SX7_End),"Section 7",IF(AND(SX8_Start&lt;=X27,X27&lt;SX8_End),"Section 8",IF(AND(SX9_Start&lt;=X27,X27&lt;SX9_End),"Section 9",IF(AND(SX10_Start&lt;=X27,X27&lt;SX10_End),"Section 10",IF(AND(SX11_Start&lt;=X27,X27&lt;SX11_End),"Section 11",IF(AND(SX12_Start&lt;=X27,X27&lt;SX12_End),"Section 12",IF(AND(SX13_Start&lt;=X27,X27&lt;SX13_End),"Section 13",IF(AND(SX14_Start&lt;=X27,X27&lt;SX14_End),"Section 14",IF(AND(SX15_Start&lt;=X27,X27&lt;SX15_End),"Section 15",IF(AND(SX16_Start&lt;=X27,X27&lt;SX16_End),"Section 16",IF(AND(SX17_Start&lt;=X27,X27&lt;SX17_End),"Section 17",IF(AND(SX18_Start&lt;=X27,X27&lt;SX18_End),"Section 18",IF(AND(SX19_Start&lt;=X27,X27&lt;SX19_End),"Section 19",IF(AND(SX20_Start&lt;=X27,X27&lt;SX20_End),"Section 20",IF(AND(SX21_Start&lt;=X27,X27&lt;SX21_End),"Section 21",IF(AND(SX22_Start&lt;=X27,X27&lt;SX22_End),"Section 22",IF(AND(SX23_Start&lt;=X27,X27&lt;SX23_End),"Section 23",IF(AND(SX24_Start&lt;=X27,X27&lt;SX24_End),"Section 24")*IF(AND(SX25_Start&lt;=X27,X27&lt;SX25End),"Section 25")))))))))))))))))))))))))</f>
        <v>Section 1</v>
      </c>
      <c r="BY27" s="121"/>
      <c r="BZ27" s="121"/>
      <c r="CA27" s="121"/>
      <c r="CB27" s="121"/>
      <c r="CC27" s="121"/>
      <c r="CD27" s="121"/>
      <c r="CE27" s="121"/>
      <c r="CF27" s="121"/>
      <c r="CG27" s="121"/>
      <c r="CH27" s="122"/>
      <c r="CI27" s="123" t="s">
        <v>40</v>
      </c>
      <c r="CJ27" s="124"/>
      <c r="CK27" s="124"/>
      <c r="CL27" s="124"/>
      <c r="CM27" s="124"/>
      <c r="CN27" s="124"/>
      <c r="CO27" s="124"/>
      <c r="CP27" s="124"/>
      <c r="CQ27" s="124"/>
      <c r="CR27" s="124"/>
      <c r="CS27" s="125"/>
      <c r="CT27" s="123" t="s">
        <v>47</v>
      </c>
      <c r="CU27" s="124"/>
      <c r="CV27" s="124"/>
      <c r="CW27" s="124"/>
      <c r="CX27" s="124"/>
      <c r="CY27" s="124"/>
      <c r="CZ27" s="124"/>
      <c r="DA27" s="124"/>
      <c r="DB27" s="124"/>
      <c r="DC27" s="124"/>
      <c r="DD27" s="125"/>
      <c r="DE27" s="123"/>
      <c r="DF27" s="124"/>
      <c r="DG27" s="124"/>
      <c r="DH27" s="124"/>
      <c r="DI27" s="124"/>
      <c r="DJ27" s="124"/>
      <c r="DK27" s="124"/>
      <c r="DL27" s="124"/>
      <c r="DM27" s="124"/>
      <c r="DN27" s="125"/>
      <c r="DO27" s="126" t="s">
        <v>55</v>
      </c>
      <c r="DP27" s="127"/>
      <c r="DQ27" s="127"/>
      <c r="DR27" s="127"/>
      <c r="DS27" s="127"/>
      <c r="DT27" s="127"/>
      <c r="DU27" s="127"/>
      <c r="DV27" s="128"/>
      <c r="DW27" s="102"/>
      <c r="DX27" s="102"/>
      <c r="DY27" s="102"/>
      <c r="DZ27" s="115"/>
      <c r="EA27" s="115"/>
      <c r="EB27" s="115"/>
      <c r="EC27" s="115"/>
      <c r="ED27" s="115"/>
      <c r="EE27" s="116"/>
      <c r="EF27" s="116"/>
      <c r="EG27" s="116"/>
      <c r="EH27" s="102"/>
      <c r="EI27" s="102"/>
      <c r="EJ27" s="102"/>
      <c r="EK27" s="117" t="str">
        <f t="shared" si="17"/>
        <v/>
      </c>
      <c r="EL27" s="117"/>
      <c r="EM27" s="117"/>
      <c r="EN27" s="118"/>
      <c r="EO27" s="118"/>
      <c r="EP27" s="118"/>
      <c r="EQ27" s="102" t="s">
        <v>56</v>
      </c>
      <c r="ER27" s="102"/>
      <c r="ES27" s="102"/>
      <c r="ET27" s="102"/>
      <c r="EU27" s="20" t="str">
        <f t="shared" si="18"/>
        <v>POR-001</v>
      </c>
      <c r="EV27" s="26" t="str">
        <f t="shared" si="19"/>
        <v>Axd: 39.42' | Clock: 07:17 | L: 0.156'' | W: 0.188'' | D: 0.052'' | AWT: 0.302''</v>
      </c>
      <c r="EW27" s="22"/>
      <c r="EX27" s="22"/>
      <c r="EY27" s="23"/>
      <c r="EZ27" s="23"/>
      <c r="FA27" s="23"/>
      <c r="FB27" s="23"/>
      <c r="FC27" s="28"/>
      <c r="FD27" s="28"/>
      <c r="FE27" s="28"/>
      <c r="FF27" s="28"/>
      <c r="FG27" s="28"/>
      <c r="FH27" s="28"/>
      <c r="FI27" s="28"/>
      <c r="FJ27" s="28"/>
      <c r="FK27" s="28"/>
      <c r="FL27" s="28"/>
      <c r="FM27" s="28"/>
      <c r="FN27" s="30"/>
      <c r="FO27" s="30"/>
      <c r="FP27" s="30"/>
      <c r="FQ27" s="30"/>
      <c r="FR27" s="30"/>
      <c r="FS27" s="30"/>
      <c r="FT27" s="30"/>
      <c r="FU27" s="30"/>
      <c r="FV27" s="30"/>
      <c r="FW27" s="30"/>
      <c r="FX27" s="30"/>
      <c r="FY27" s="30"/>
      <c r="FZ27" s="30"/>
      <c r="GA27" s="30"/>
      <c r="GB27" s="30"/>
      <c r="GC27" s="23"/>
      <c r="GD27" s="23"/>
      <c r="GE27" s="23"/>
      <c r="GF27" s="23"/>
      <c r="GG27" s="23"/>
      <c r="GH27" s="23"/>
    </row>
    <row r="28" spans="1:190" s="25" customFormat="1" ht="57.75" customHeight="1" x14ac:dyDescent="0.25">
      <c r="A28" s="103">
        <f t="shared" si="20"/>
        <v>21</v>
      </c>
      <c r="B28" s="103"/>
      <c r="C28" s="104"/>
      <c r="D28" s="105"/>
      <c r="E28" s="105"/>
      <c r="F28" s="105"/>
      <c r="G28" s="105"/>
      <c r="H28" s="105"/>
      <c r="I28" s="105"/>
      <c r="J28" s="105"/>
      <c r="K28" s="106"/>
      <c r="L28" s="138"/>
      <c r="M28" s="138"/>
      <c r="N28" s="138"/>
      <c r="O28" s="138"/>
      <c r="P28" s="138"/>
      <c r="Q28" s="138"/>
      <c r="R28" s="138"/>
      <c r="S28" s="137"/>
      <c r="T28" s="137"/>
      <c r="U28" s="137"/>
      <c r="V28" s="137"/>
      <c r="W28" s="137"/>
      <c r="X28" s="79"/>
      <c r="Y28" s="80"/>
      <c r="Z28" s="80"/>
      <c r="AA28" s="80"/>
      <c r="AB28" s="11" t="str">
        <f t="shared" si="8"/>
        <v/>
      </c>
      <c r="AC28" s="12"/>
      <c r="AD28" s="13">
        <f t="shared" si="0"/>
        <v>0</v>
      </c>
      <c r="AE28" s="14" t="str">
        <f t="shared" ref="AE28" si="149">IF(ISBLANK(C28),"",IF(BL28=SX1_LS,SX1_PD,IF(BL28=SX2_LS,SX2_PD,IF(BL28=SX3_LS,SX3_PD,IF(BL28=SX4_LS,SX4_PD,IF(BL28=SX5_LS,SX5_PD,IF(BL28=SX6_LS,SX6_PD,IF(BL28=SX7_LS,SX7_PD,IF(BL28=SX8_LS,SX8_PD,IF(BL28=SX9_LS,SX9_PD,IF(BL28=SX10_LS,SX10_PD,IF(BL28=SX11_LS,SX11_PD,IF(BL28=SX12_LS,SX12_PD)))))))))))))</f>
        <v/>
      </c>
      <c r="AF28" s="15" t="str">
        <f t="shared" si="10"/>
        <v>!</v>
      </c>
      <c r="AG28" s="16" t="str">
        <f t="shared" ref="AG28" si="150">IF(ISBLANK(AC28),"",IF(AND(BL28=SX1_LS,AC28&gt;=0.5),(ROUND((PI()*AD28*AE28)/12,2)-PI()*SX1_PD),IF(AND(BL28=SX2_LS,AC28&gt;=0.5),(ROUND((PI()*AD28*AE28)/12,2)-PI()*SX2_PD),IF(AND(BL28=SX3_LS,AC28&gt;=0.5),(ROUND((PI()*AD28*AE28)/12,2)-PI()*SX3_PD),IF(AND(BL28=SX4_LS,AC28&gt;=0.5),(ROUND((PI()*AD28*AE28)/12,2)-PI()*SX4_PD),IF(AND(BL28=SX5_LS,AC28&gt;=0.5),(ROUND((PI()*AD28*AE28)/12,2)-PI()*SX5_PD),IF(AND(BL28=SX6_LS,AC28&gt;=0.5),(ROUND((PI()*AD28*AE28)/12,2)-PI()*SX6_PD),IF(AND(BL28=SX7_LS,AC28&gt;=0.5),(ROUND((PI()*AD28*AE28)/12,2)-PI()*SX7_PD),IF(AND(BL28=SX8_LS,AC28&gt;=0.5),(ROUND((PI()*AD28*AE28)/12,2)-PI()*SX8_PD),IF(AND(BL28=SX9_LS,AC28&gt;=0.5),(ROUND((PI()*AD28*AE28)/12,2)-PI()*SX9_PD),IF(AND(BL28=SX10_LS,AC28&gt;=0.5),(ROUND((PI()*AD28*AE28)/12,2)-PI()*SX10_PD),IF(AND(BL28=SX11_LS,AC28&gt;=0.5),(ROUND((PI()*AD28*AE28)/12,2)-PI()*SX11_PD),IF(AND(BL28=SX12_LS,AC28&gt;=0.5),(ROUND((PI()*AD28*AE28)/12,2)-PI()*SX12_PD),ROUND((PI()*AD28*AE28)/12,2))))))))))))))</f>
        <v/>
      </c>
      <c r="AH28" s="81"/>
      <c r="AI28" s="81"/>
      <c r="AJ28" s="81"/>
      <c r="AK28" s="81"/>
      <c r="AL28" s="81"/>
      <c r="AM28" s="81"/>
      <c r="AN28" s="81"/>
      <c r="AO28" s="81"/>
      <c r="AP28" s="17"/>
      <c r="AQ28" s="113"/>
      <c r="AR28" s="113"/>
      <c r="AS28" s="113"/>
      <c r="AT28" s="113"/>
      <c r="AU28" s="113"/>
      <c r="AV28" s="114" t="str">
        <f t="shared" ref="AV28" si="151">IF(C28=FALSE,"",IF(C28="DNT",(AQ28/(Nominal_Pipe_Diameter*10)),IF(AQ28="NV","NV",IF(AQ28="NA","NA",IF(BE28="","",IF(BL28="SMLS",AQ28*100/BE28,AQ28*100/BD28))))))</f>
        <v/>
      </c>
      <c r="AW28" s="114"/>
      <c r="AX28" s="114"/>
      <c r="AY28" s="114"/>
      <c r="AZ28" s="114"/>
      <c r="BA28" s="114" t="str">
        <f t="shared" ref="BA28" si="152">IF(C28=FALSE,"",IF(GW_Log_Dist="","NA",GW_Log_Dist+X28))</f>
        <v/>
      </c>
      <c r="BB28" s="114"/>
      <c r="BC28" s="114"/>
      <c r="BD28" s="18" t="str">
        <f t="shared" ref="BD28" si="153">IF(C28=FALSE,"",IF(AND(SX1_Start&lt;=X28,X28&lt;SX1_End),((SX1_NWT*1000)),IF(AND(SX2_Start&lt;=X28,X28&lt;SX2_End),((SX2_NWT*1000)),IF(AND(SX3_Start&lt;=X28,X28&lt;SX3_End),((SX3_NWT*1000)),IF(AND(SX4_Start&lt;=X28,X28&lt;SX4_End),((SX4_NWT*1000)),IF(AND(SX5_Start&lt;=X28,X28&lt;SX5_End),((SX5_NWT*1000)),IF(AND(SX6_Start&lt;=X28,X28&lt;SX6_End),((SX6_NWT*1000)),IF(AND(SX7_Start&lt;=X28,X28&lt;SX7_End),((SX7_NWT*1000)),IF(AND(SX8_Start&lt;=X28,X28&lt;SX8_End),((SX8_NWT*1000)),IF(AND(SX9_Start&lt;=X28,X28&lt;SX9_End),((SX9_NWT*1000)),IF(AND(SX10_Start&lt;=X28,X28&lt;SX10_End),((SX10_NWT*1000)),IF(AND(SX11_Start&lt;=X28,X28&lt;SX11_End),((SX11_NWT*1000)),IF(AND(SX12_Start&lt;=X28,X28&lt;SX12_End),((SX12_NWT*1000)),IF(AND(SX13_Start&lt;=X28,X28&lt;SX13_End),((SX13_NWT*1000)),IF(AND(SX14_Start&lt;=X28,X28&lt;SX14_End),((SX14_NWT*1000)),IF(AND(SX15_Start&lt;=X28,X28&lt;SX15_End),((SX15_NWT*1000)),IF(AND(SX16_Start&lt;=X28,X28&lt;SX16_End),((SX16_NWT*1000)),IF(AND(SX17_Start&lt;=X28,X28&lt;SX17_End),((SX17_NWT*1000)),IF(AND(SX18_Start&lt;=X28,X28&lt;SX18_End),((SX18_NWT*1000)),IF(AND(SX19_Start&lt;=X28,X28&lt;SX19_End),((SX19_NWT*1000)),IF(AND(SX20_Start&lt;=X28,X28&lt;SX20_End),((SX20_NWT*1000)),IF(AND(SX21_Start&lt;=X28,X28&lt;SX21_End),((SX21_NWT*1000)),IF(AND(SX22_Start&lt;=X28,X28&lt;SX22_End),((SX22_NWT*1000)),IF(AND(SX23_Start&lt;=X28,X28&lt;SX23_End),((SX23_NWT*1000)),IF(AND(SX24_Start&lt;=X28,X28&lt;SX24_End),((SX24_NWT*1000)),IF(AND(SX25_Start&lt;=X28,X28&lt;SX25_End),((SX25_NWT*1000))))))))))))))))))))))))))))</f>
        <v/>
      </c>
      <c r="BE28" s="113"/>
      <c r="BF28" s="113"/>
      <c r="BG28" s="113"/>
      <c r="BH28" s="113"/>
      <c r="BI28" s="113"/>
      <c r="BJ28" s="113"/>
      <c r="BK28" s="113"/>
      <c r="BL28" s="19" t="str" cm="1">
        <f t="array" ref="BL28">IF(C28=FALSE,"",IF(AND(SX1_Start&lt;=X28,X28&lt;SX1_End),SX1_LS,IF(AND(SX2_Start&lt;=X28,X28&lt;SX2_End),SX2_LS,IF(AND(SX3_Start&lt;=X28,X28&lt;SX3_End),SX3_LS,IF(AND(SX4_Start&lt;=X28,X28&lt;SX4_End),SX4_LS,IF(AND(SX5_Start&lt;=X28,X28&lt;SX5_End),SX5_LS,IF(AND(SX6_Start&lt;=X28,X28&lt;SX6_End),SX6_LS,IF(AND(SX7_Start&lt;=X28,X28&lt;SX7_End),SX7_LS,IF(AND(SX8_Start&lt;=X28,X28&lt;SX8_End),SX8_LS,IF(AND(SX9_Start&lt;=X28,X28&lt;SX9_End),SX9_LS,IF(AND(SX10_Start&lt;=X28,X28&lt;SX10_End),SX10_LS,IF(AND(SX11_Start&lt;=X28,X28&lt;SX11_End),SX11_LS,IF(AND(SX12_Start&lt;=X28,X28&lt;SX12_End),SX12_LS,IF(AND(SX13_Start&lt;=X28,X28&lt;SX13_End),SX13_LS,IF(AND(SX14_Start&lt;=X28,X28&lt;SX14_End),SX14_LS,IF(AND(SX15_Start&lt;=X28,X28&lt;SX15_End),SX15_LS,IF(AND(SX16_Start&lt;=X28,X28&lt;SX16_End),SX16_LS,IF(AND(SX17_Start&lt;=X28,X28&lt;SX17_End),SX17_LS,IF(AND(SX18_Start&lt;=X28,X28&lt;SX18_End),SX18_LS,IF(AND(SX19_Start&lt;=X28,X28&lt;SX19_End),SX19_LS,IF(AND(SX20_Start&lt;=X28,X28&lt;SX20_End),SX20_LS,IF(AND(SX21_Start&lt;=X28,X28&lt;SX21_End),SX21_LS,IF(AND(SX22_Start&lt;=X28,X28&lt;SX22_End),SX22_LS,IF(AND(SX23_Start&lt;=X28,X28&lt;SX23_End),SX23_LS,IF(AND(SX24_Start&lt;=X28,X28&lt;SX24_End),SX24_LS)*IF(AND(SX25_Start&lt;=X28,X28&lt;SX25End),SX25_LS)))))))))))))))))))))))))</f>
        <v/>
      </c>
      <c r="BM28" s="129" t="str">
        <f t="shared" ref="BM28" si="154">IF(ISBLANK(C28),"",IF(BL28=SX1_LS,SX1_LSD,IF(BL28=SX2_LS,SX2_LSD,IF(BL28=SX3_LS,SX3_LSD,IF(BL28=SX4_LS,SX4_LSD,IF(BL28=SX5_LS,SX5_LSD,IF(BL28=SX6_LS,SX6_LSD,IF(BL28=SX7_LS,SX7_LSD,IF(BL28=SX8_LS,SX8_LSD,IF(BL28=SX9_LS,SX9_LSD,IF(BL28=SX10_LS,SX10_LSD,IF(BL28=SX11_LS,SX11_LSD,IF(BL28=SX12_LS,SX12_LSD)))))))))))))</f>
        <v/>
      </c>
      <c r="BN28" s="130"/>
      <c r="BO28" s="130"/>
      <c r="BP28" s="130"/>
      <c r="BQ28" s="130"/>
      <c r="BR28" s="131"/>
      <c r="BS28" s="119" t="str">
        <f t="shared" ref="BS28" si="155">IF(ISBLANK(C28),"",IF(NOT(ISNUMBER(station_number)),"NA",IF(MOD(station_number,1)=0,TEXT(station_number+X28,"0+00"),IF(NOT(MOD(station_number,1)=0),TEXT(station_number+X28,"0+00.00")))))</f>
        <v/>
      </c>
      <c r="BT28" s="119"/>
      <c r="BU28" s="119"/>
      <c r="BV28" s="119"/>
      <c r="BW28" s="119"/>
      <c r="BX28" s="120" t="str" cm="1">
        <f t="array" ref="BX28">IF(C28=FALSE,"",IF(AND(SX1_Start&lt;=X28,X28&lt;SX1_End),"Section 1",IF(AND(SX2_Start&lt;=X28,X28&lt;SX2_End),"Section 2",IF(AND(SX3_Start&lt;=X28,X28&lt;SX3_End),"Section 3",IF(AND(SX4_Start&lt;=X28,X28&lt;SX4_End),"Section 4",IF(AND(SX5_Start&lt;=X28,X28&lt;SX5_End),"Section 5",IF(AND(SX6_Start&lt;=X28,X28&lt;SX6_End),"Section 6",IF(AND(SX7_Start&lt;=X28,X28&lt;SX7_End),"Section 7",IF(AND(SX8_Start&lt;=X28,X28&lt;SX8_End),"Section 8",IF(AND(SX9_Start&lt;=X28,X28&lt;SX9_End),"Section 9",IF(AND(SX10_Start&lt;=X28,X28&lt;SX10_End),"Section 10",IF(AND(SX11_Start&lt;=X28,X28&lt;SX11_End),"Section 11",IF(AND(SX12_Start&lt;=X28,X28&lt;SX12_End),"Section 12",IF(AND(SX13_Start&lt;=X28,X28&lt;SX13_End),"Section 13",IF(AND(SX14_Start&lt;=X28,X28&lt;SX14_End),"Section 14",IF(AND(SX15_Start&lt;=X28,X28&lt;SX15_End),"Section 15",IF(AND(SX16_Start&lt;=X28,X28&lt;SX16_End),"Section 16",IF(AND(SX17_Start&lt;=X28,X28&lt;SX17_End),"Section 17",IF(AND(SX18_Start&lt;=X28,X28&lt;SX18_End),"Section 18",IF(AND(SX19_Start&lt;=X28,X28&lt;SX19_End),"Section 19",IF(AND(SX20_Start&lt;=X28,X28&lt;SX20_End),"Section 20",IF(AND(SX21_Start&lt;=X28,X28&lt;SX21_End),"Section 21",IF(AND(SX22_Start&lt;=X28,X28&lt;SX22_End),"Section 22",IF(AND(SX23_Start&lt;=X28,X28&lt;SX23_End),"Section 23",IF(AND(SX24_Start&lt;=X28,X28&lt;SX24_End),"Section 24")*IF(AND(SX25_Start&lt;=X28,X28&lt;SX25End),"Section 25")))))))))))))))))))))))))</f>
        <v/>
      </c>
      <c r="BY28" s="121"/>
      <c r="BZ28" s="121"/>
      <c r="CA28" s="121"/>
      <c r="CB28" s="121"/>
      <c r="CC28" s="121"/>
      <c r="CD28" s="121"/>
      <c r="CE28" s="121"/>
      <c r="CF28" s="121"/>
      <c r="CG28" s="121"/>
      <c r="CH28" s="122"/>
      <c r="CI28" s="123"/>
      <c r="CJ28" s="124"/>
      <c r="CK28" s="124"/>
      <c r="CL28" s="124"/>
      <c r="CM28" s="124"/>
      <c r="CN28" s="124"/>
      <c r="CO28" s="124"/>
      <c r="CP28" s="124"/>
      <c r="CQ28" s="124"/>
      <c r="CR28" s="124"/>
      <c r="CS28" s="125"/>
      <c r="CT28" s="123"/>
      <c r="CU28" s="124"/>
      <c r="CV28" s="124"/>
      <c r="CW28" s="124"/>
      <c r="CX28" s="124"/>
      <c r="CY28" s="124"/>
      <c r="CZ28" s="124"/>
      <c r="DA28" s="124"/>
      <c r="DB28" s="124"/>
      <c r="DC28" s="124"/>
      <c r="DD28" s="125"/>
      <c r="DE28" s="123"/>
      <c r="DF28" s="124"/>
      <c r="DG28" s="124"/>
      <c r="DH28" s="124"/>
      <c r="DI28" s="124"/>
      <c r="DJ28" s="124"/>
      <c r="DK28" s="124"/>
      <c r="DL28" s="124"/>
      <c r="DM28" s="124"/>
      <c r="DN28" s="125"/>
      <c r="DO28" s="126"/>
      <c r="DP28" s="127"/>
      <c r="DQ28" s="127"/>
      <c r="DR28" s="127"/>
      <c r="DS28" s="127"/>
      <c r="DT28" s="127"/>
      <c r="DU28" s="127"/>
      <c r="DV28" s="128"/>
      <c r="DW28" s="102"/>
      <c r="DX28" s="102"/>
      <c r="DY28" s="102"/>
      <c r="DZ28" s="115"/>
      <c r="EA28" s="115"/>
      <c r="EB28" s="115"/>
      <c r="EC28" s="115"/>
      <c r="ED28" s="115"/>
      <c r="EE28" s="132"/>
      <c r="EF28" s="132"/>
      <c r="EG28" s="132"/>
      <c r="EH28" s="102"/>
      <c r="EI28" s="102"/>
      <c r="EJ28" s="102"/>
      <c r="EK28" s="117" t="str">
        <f t="shared" si="17"/>
        <v/>
      </c>
      <c r="EL28" s="117"/>
      <c r="EM28" s="117"/>
      <c r="EN28" s="118"/>
      <c r="EO28" s="118"/>
      <c r="EP28" s="118"/>
      <c r="EQ28" s="102"/>
      <c r="ER28" s="102"/>
      <c r="ES28" s="102"/>
      <c r="ET28" s="102"/>
      <c r="EU28" s="20" t="str">
        <f t="shared" si="18"/>
        <v/>
      </c>
      <c r="EV28" s="26" t="str">
        <f t="shared" si="19"/>
        <v/>
      </c>
      <c r="EW28" s="22"/>
      <c r="EX28" s="22"/>
      <c r="EY28" s="23"/>
      <c r="EZ28" s="23"/>
      <c r="FA28" s="23"/>
      <c r="FB28" s="23"/>
      <c r="FC28" s="28"/>
      <c r="FD28" s="28"/>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3"/>
      <c r="GE28" s="23"/>
      <c r="GF28" s="23"/>
      <c r="GG28" s="23"/>
      <c r="GH28" s="23"/>
    </row>
    <row r="29" spans="1:190" s="25" customFormat="1" ht="57.75" customHeight="1" x14ac:dyDescent="0.25">
      <c r="A29" s="103">
        <f t="shared" si="20"/>
        <v>22</v>
      </c>
      <c r="B29" s="103"/>
      <c r="C29" s="104"/>
      <c r="D29" s="105"/>
      <c r="E29" s="105"/>
      <c r="F29" s="105"/>
      <c r="G29" s="105"/>
      <c r="H29" s="105"/>
      <c r="I29" s="105"/>
      <c r="J29" s="105"/>
      <c r="K29" s="106"/>
      <c r="L29" s="138"/>
      <c r="M29" s="138"/>
      <c r="N29" s="138"/>
      <c r="O29" s="138"/>
      <c r="P29" s="138"/>
      <c r="Q29" s="138"/>
      <c r="R29" s="138"/>
      <c r="S29" s="137"/>
      <c r="T29" s="137"/>
      <c r="U29" s="137"/>
      <c r="V29" s="137"/>
      <c r="W29" s="137"/>
      <c r="X29" s="79"/>
      <c r="Y29" s="80"/>
      <c r="Z29" s="80"/>
      <c r="AA29" s="80"/>
      <c r="AB29" s="11" t="str">
        <f t="shared" si="8"/>
        <v/>
      </c>
      <c r="AC29" s="12"/>
      <c r="AD29" s="13">
        <f t="shared" si="0"/>
        <v>0</v>
      </c>
      <c r="AE29" s="14" t="str">
        <f t="shared" ref="AE29" si="156">IF(ISBLANK(C29),"",IF(BL29=SX1_LS,SX1_PD,IF(BL29=SX2_LS,SX2_PD,IF(BL29=SX3_LS,SX3_PD,IF(BL29=SX4_LS,SX4_PD,IF(BL29=SX5_LS,SX5_PD,IF(BL29=SX6_LS,SX6_PD,IF(BL29=SX7_LS,SX7_PD,IF(BL29=SX8_LS,SX8_PD,IF(BL29=SX9_LS,SX9_PD,IF(BL29=SX10_LS,SX10_PD,IF(BL29=SX11_LS,SX11_PD,IF(BL29=SX12_LS,SX12_PD)))))))))))))</f>
        <v/>
      </c>
      <c r="AF29" s="15" t="str">
        <f t="shared" si="10"/>
        <v>!</v>
      </c>
      <c r="AG29" s="16" t="str">
        <f t="shared" ref="AG29" si="157">IF(ISBLANK(AC29),"",IF(AND(BL29=SX1_LS,AC29&gt;=0.5),(ROUND((PI()*AD29*AE29)/12,2)-PI()*SX1_PD),IF(AND(BL29=SX2_LS,AC29&gt;=0.5),(ROUND((PI()*AD29*AE29)/12,2)-PI()*SX2_PD),IF(AND(BL29=SX3_LS,AC29&gt;=0.5),(ROUND((PI()*AD29*AE29)/12,2)-PI()*SX3_PD),IF(AND(BL29=SX4_LS,AC29&gt;=0.5),(ROUND((PI()*AD29*AE29)/12,2)-PI()*SX4_PD),IF(AND(BL29=SX5_LS,AC29&gt;=0.5),(ROUND((PI()*AD29*AE29)/12,2)-PI()*SX5_PD),IF(AND(BL29=SX6_LS,AC29&gt;=0.5),(ROUND((PI()*AD29*AE29)/12,2)-PI()*SX6_PD),IF(AND(BL29=SX7_LS,AC29&gt;=0.5),(ROUND((PI()*AD29*AE29)/12,2)-PI()*SX7_PD),IF(AND(BL29=SX8_LS,AC29&gt;=0.5),(ROUND((PI()*AD29*AE29)/12,2)-PI()*SX8_PD),IF(AND(BL29=SX9_LS,AC29&gt;=0.5),(ROUND((PI()*AD29*AE29)/12,2)-PI()*SX9_PD),IF(AND(BL29=SX10_LS,AC29&gt;=0.5),(ROUND((PI()*AD29*AE29)/12,2)-PI()*SX10_PD),IF(AND(BL29=SX11_LS,AC29&gt;=0.5),(ROUND((PI()*AD29*AE29)/12,2)-PI()*SX11_PD),IF(AND(BL29=SX12_LS,AC29&gt;=0.5),(ROUND((PI()*AD29*AE29)/12,2)-PI()*SX12_PD),ROUND((PI()*AD29*AE29)/12,2))))))))))))))</f>
        <v/>
      </c>
      <c r="AH29" s="81"/>
      <c r="AI29" s="81"/>
      <c r="AJ29" s="81"/>
      <c r="AK29" s="81"/>
      <c r="AL29" s="81"/>
      <c r="AM29" s="81"/>
      <c r="AN29" s="81"/>
      <c r="AO29" s="81"/>
      <c r="AP29" s="17"/>
      <c r="AQ29" s="113"/>
      <c r="AR29" s="113"/>
      <c r="AS29" s="113"/>
      <c r="AT29" s="113"/>
      <c r="AU29" s="113"/>
      <c r="AV29" s="114" t="str">
        <f t="shared" ref="AV29" si="158">IF(C29=FALSE,"",IF(C29="DNT",(AQ29/(Nominal_Pipe_Diameter*10)),IF(AQ29="NV","NV",IF(AQ29="NA","NA",IF(BE29="","",IF(BL29="SMLS",AQ29*100/BE29,AQ29*100/BD29))))))</f>
        <v/>
      </c>
      <c r="AW29" s="114"/>
      <c r="AX29" s="114"/>
      <c r="AY29" s="114"/>
      <c r="AZ29" s="114"/>
      <c r="BA29" s="114" t="str">
        <f t="shared" ref="BA29" si="159">IF(C29=FALSE,"",IF(GW_Log_Dist="","NA",GW_Log_Dist+X29))</f>
        <v/>
      </c>
      <c r="BB29" s="114"/>
      <c r="BC29" s="114"/>
      <c r="BD29" s="18" t="str">
        <f t="shared" ref="BD29" si="160">IF(C29=FALSE,"",IF(AND(SX1_Start&lt;=X29,X29&lt;SX1_End),((SX1_NWT*1000)),IF(AND(SX2_Start&lt;=X29,X29&lt;SX2_End),((SX2_NWT*1000)),IF(AND(SX3_Start&lt;=X29,X29&lt;SX3_End),((SX3_NWT*1000)),IF(AND(SX4_Start&lt;=X29,X29&lt;SX4_End),((SX4_NWT*1000)),IF(AND(SX5_Start&lt;=X29,X29&lt;SX5_End),((SX5_NWT*1000)),IF(AND(SX6_Start&lt;=X29,X29&lt;SX6_End),((SX6_NWT*1000)),IF(AND(SX7_Start&lt;=X29,X29&lt;SX7_End),((SX7_NWT*1000)),IF(AND(SX8_Start&lt;=X29,X29&lt;SX8_End),((SX8_NWT*1000)),IF(AND(SX9_Start&lt;=X29,X29&lt;SX9_End),((SX9_NWT*1000)),IF(AND(SX10_Start&lt;=X29,X29&lt;SX10_End),((SX10_NWT*1000)),IF(AND(SX11_Start&lt;=X29,X29&lt;SX11_End),((SX11_NWT*1000)),IF(AND(SX12_Start&lt;=X29,X29&lt;SX12_End),((SX12_NWT*1000)),IF(AND(SX13_Start&lt;=X29,X29&lt;SX13_End),((SX13_NWT*1000)),IF(AND(SX14_Start&lt;=X29,X29&lt;SX14_End),((SX14_NWT*1000)),IF(AND(SX15_Start&lt;=X29,X29&lt;SX15_End),((SX15_NWT*1000)),IF(AND(SX16_Start&lt;=X29,X29&lt;SX16_End),((SX16_NWT*1000)),IF(AND(SX17_Start&lt;=X29,X29&lt;SX17_End),((SX17_NWT*1000)),IF(AND(SX18_Start&lt;=X29,X29&lt;SX18_End),((SX18_NWT*1000)),IF(AND(SX19_Start&lt;=X29,X29&lt;SX19_End),((SX19_NWT*1000)),IF(AND(SX20_Start&lt;=X29,X29&lt;SX20_End),((SX20_NWT*1000)),IF(AND(SX21_Start&lt;=X29,X29&lt;SX21_End),((SX21_NWT*1000)),IF(AND(SX22_Start&lt;=X29,X29&lt;SX22_End),((SX22_NWT*1000)),IF(AND(SX23_Start&lt;=X29,X29&lt;SX23_End),((SX23_NWT*1000)),IF(AND(SX24_Start&lt;=X29,X29&lt;SX24_End),((SX24_NWT*1000)),IF(AND(SX25_Start&lt;=X29,X29&lt;SX25_End),((SX25_NWT*1000))))))))))))))))))))))))))))</f>
        <v/>
      </c>
      <c r="BE29" s="113"/>
      <c r="BF29" s="113"/>
      <c r="BG29" s="113"/>
      <c r="BH29" s="113"/>
      <c r="BI29" s="113"/>
      <c r="BJ29" s="113"/>
      <c r="BK29" s="113"/>
      <c r="BL29" s="19" t="str" cm="1">
        <f t="array" ref="BL29">IF(C29=FALSE,"",IF(AND(SX1_Start&lt;=X29,X29&lt;SX1_End),SX1_LS,IF(AND(SX2_Start&lt;=X29,X29&lt;SX2_End),SX2_LS,IF(AND(SX3_Start&lt;=X29,X29&lt;SX3_End),SX3_LS,IF(AND(SX4_Start&lt;=X29,X29&lt;SX4_End),SX4_LS,IF(AND(SX5_Start&lt;=X29,X29&lt;SX5_End),SX5_LS,IF(AND(SX6_Start&lt;=X29,X29&lt;SX6_End),SX6_LS,IF(AND(SX7_Start&lt;=X29,X29&lt;SX7_End),SX7_LS,IF(AND(SX8_Start&lt;=X29,X29&lt;SX8_End),SX8_LS,IF(AND(SX9_Start&lt;=X29,X29&lt;SX9_End),SX9_LS,IF(AND(SX10_Start&lt;=X29,X29&lt;SX10_End),SX10_LS,IF(AND(SX11_Start&lt;=X29,X29&lt;SX11_End),SX11_LS,IF(AND(SX12_Start&lt;=X29,X29&lt;SX12_End),SX12_LS,IF(AND(SX13_Start&lt;=X29,X29&lt;SX13_End),SX13_LS,IF(AND(SX14_Start&lt;=X29,X29&lt;SX14_End),SX14_LS,IF(AND(SX15_Start&lt;=X29,X29&lt;SX15_End),SX15_LS,IF(AND(SX16_Start&lt;=X29,X29&lt;SX16_End),SX16_LS,IF(AND(SX17_Start&lt;=X29,X29&lt;SX17_End),SX17_LS,IF(AND(SX18_Start&lt;=X29,X29&lt;SX18_End),SX18_LS,IF(AND(SX19_Start&lt;=X29,X29&lt;SX19_End),SX19_LS,IF(AND(SX20_Start&lt;=X29,X29&lt;SX20_End),SX20_LS,IF(AND(SX21_Start&lt;=X29,X29&lt;SX21_End),SX21_LS,IF(AND(SX22_Start&lt;=X29,X29&lt;SX22_End),SX22_LS,IF(AND(SX23_Start&lt;=X29,X29&lt;SX23_End),SX23_LS,IF(AND(SX24_Start&lt;=X29,X29&lt;SX24_End),SX24_LS)*IF(AND(SX25_Start&lt;=X29,X29&lt;SX25End),SX25_LS)))))))))))))))))))))))))</f>
        <v/>
      </c>
      <c r="BM29" s="129" t="str">
        <f t="shared" ref="BM29" si="161">IF(ISBLANK(C29),"",IF(BL29=SX1_LS,SX1_LSD,IF(BL29=SX2_LS,SX2_LSD,IF(BL29=SX3_LS,SX3_LSD,IF(BL29=SX4_LS,SX4_LSD,IF(BL29=SX5_LS,SX5_LSD,IF(BL29=SX6_LS,SX6_LSD,IF(BL29=SX7_LS,SX7_LSD,IF(BL29=SX8_LS,SX8_LSD,IF(BL29=SX9_LS,SX9_LSD,IF(BL29=SX10_LS,SX10_LSD,IF(BL29=SX11_LS,SX11_LSD,IF(BL29=SX12_LS,SX12_LSD)))))))))))))</f>
        <v/>
      </c>
      <c r="BN29" s="130"/>
      <c r="BO29" s="130"/>
      <c r="BP29" s="130"/>
      <c r="BQ29" s="130"/>
      <c r="BR29" s="131"/>
      <c r="BS29" s="119" t="str">
        <f t="shared" ref="BS29" si="162">IF(ISBLANK(C29),"",IF(NOT(ISNUMBER(station_number)),"NA",IF(MOD(station_number,1)=0,TEXT(station_number+X29,"0+00"),IF(NOT(MOD(station_number,1)=0),TEXT(station_number+X29,"0+00.00")))))</f>
        <v/>
      </c>
      <c r="BT29" s="119"/>
      <c r="BU29" s="119"/>
      <c r="BV29" s="119"/>
      <c r="BW29" s="119"/>
      <c r="BX29" s="120" t="str" cm="1">
        <f t="array" ref="BX29">IF(C29=FALSE,"",IF(AND(SX1_Start&lt;=X29,X29&lt;SX1_End),"Section 1",IF(AND(SX2_Start&lt;=X29,X29&lt;SX2_End),"Section 2",IF(AND(SX3_Start&lt;=X29,X29&lt;SX3_End),"Section 3",IF(AND(SX4_Start&lt;=X29,X29&lt;SX4_End),"Section 4",IF(AND(SX5_Start&lt;=X29,X29&lt;SX5_End),"Section 5",IF(AND(SX6_Start&lt;=X29,X29&lt;SX6_End),"Section 6",IF(AND(SX7_Start&lt;=X29,X29&lt;SX7_End),"Section 7",IF(AND(SX8_Start&lt;=X29,X29&lt;SX8_End),"Section 8",IF(AND(SX9_Start&lt;=X29,X29&lt;SX9_End),"Section 9",IF(AND(SX10_Start&lt;=X29,X29&lt;SX10_End),"Section 10",IF(AND(SX11_Start&lt;=X29,X29&lt;SX11_End),"Section 11",IF(AND(SX12_Start&lt;=X29,X29&lt;SX12_End),"Section 12",IF(AND(SX13_Start&lt;=X29,X29&lt;SX13_End),"Section 13",IF(AND(SX14_Start&lt;=X29,X29&lt;SX14_End),"Section 14",IF(AND(SX15_Start&lt;=X29,X29&lt;SX15_End),"Section 15",IF(AND(SX16_Start&lt;=X29,X29&lt;SX16_End),"Section 16",IF(AND(SX17_Start&lt;=X29,X29&lt;SX17_End),"Section 17",IF(AND(SX18_Start&lt;=X29,X29&lt;SX18_End),"Section 18",IF(AND(SX19_Start&lt;=X29,X29&lt;SX19_End),"Section 19",IF(AND(SX20_Start&lt;=X29,X29&lt;SX20_End),"Section 20",IF(AND(SX21_Start&lt;=X29,X29&lt;SX21_End),"Section 21",IF(AND(SX22_Start&lt;=X29,X29&lt;SX22_End),"Section 22",IF(AND(SX23_Start&lt;=X29,X29&lt;SX23_End),"Section 23",IF(AND(SX24_Start&lt;=X29,X29&lt;SX24_End),"Section 24")*IF(AND(SX25_Start&lt;=X29,X29&lt;SX25End),"Section 25")))))))))))))))))))))))))</f>
        <v/>
      </c>
      <c r="BY29" s="121"/>
      <c r="BZ29" s="121"/>
      <c r="CA29" s="121"/>
      <c r="CB29" s="121"/>
      <c r="CC29" s="121"/>
      <c r="CD29" s="121"/>
      <c r="CE29" s="121"/>
      <c r="CF29" s="121"/>
      <c r="CG29" s="121"/>
      <c r="CH29" s="122"/>
      <c r="CI29" s="123"/>
      <c r="CJ29" s="124"/>
      <c r="CK29" s="124"/>
      <c r="CL29" s="124"/>
      <c r="CM29" s="124"/>
      <c r="CN29" s="124"/>
      <c r="CO29" s="124"/>
      <c r="CP29" s="124"/>
      <c r="CQ29" s="124"/>
      <c r="CR29" s="124"/>
      <c r="CS29" s="125"/>
      <c r="CT29" s="123"/>
      <c r="CU29" s="124"/>
      <c r="CV29" s="124"/>
      <c r="CW29" s="124"/>
      <c r="CX29" s="124"/>
      <c r="CY29" s="124"/>
      <c r="CZ29" s="124"/>
      <c r="DA29" s="124"/>
      <c r="DB29" s="124"/>
      <c r="DC29" s="124"/>
      <c r="DD29" s="125"/>
      <c r="DE29" s="123"/>
      <c r="DF29" s="124"/>
      <c r="DG29" s="124"/>
      <c r="DH29" s="124"/>
      <c r="DI29" s="124"/>
      <c r="DJ29" s="124"/>
      <c r="DK29" s="124"/>
      <c r="DL29" s="124"/>
      <c r="DM29" s="124"/>
      <c r="DN29" s="125"/>
      <c r="DO29" s="126"/>
      <c r="DP29" s="127"/>
      <c r="DQ29" s="127"/>
      <c r="DR29" s="127"/>
      <c r="DS29" s="127"/>
      <c r="DT29" s="127"/>
      <c r="DU29" s="127"/>
      <c r="DV29" s="128"/>
      <c r="DW29" s="102"/>
      <c r="DX29" s="102"/>
      <c r="DY29" s="102"/>
      <c r="DZ29" s="115"/>
      <c r="EA29" s="115"/>
      <c r="EB29" s="115"/>
      <c r="EC29" s="115"/>
      <c r="ED29" s="115"/>
      <c r="EE29" s="132"/>
      <c r="EF29" s="132"/>
      <c r="EG29" s="132"/>
      <c r="EH29" s="102"/>
      <c r="EI29" s="102"/>
      <c r="EJ29" s="102"/>
      <c r="EK29" s="117" t="str">
        <f t="shared" si="17"/>
        <v/>
      </c>
      <c r="EL29" s="117"/>
      <c r="EM29" s="117"/>
      <c r="EN29" s="118"/>
      <c r="EO29" s="118"/>
      <c r="EP29" s="118"/>
      <c r="EQ29" s="102"/>
      <c r="ER29" s="102"/>
      <c r="ES29" s="102"/>
      <c r="ET29" s="102"/>
      <c r="EU29" s="20" t="str">
        <f t="shared" si="18"/>
        <v/>
      </c>
      <c r="EV29" s="26" t="str">
        <f t="shared" si="19"/>
        <v/>
      </c>
      <c r="EW29" s="22"/>
      <c r="EX29" s="22"/>
      <c r="EY29" s="23"/>
      <c r="EZ29" s="23"/>
      <c r="FA29" s="23"/>
      <c r="FB29" s="23"/>
      <c r="FC29" s="28"/>
      <c r="FD29" s="28"/>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3"/>
      <c r="GE29" s="23"/>
      <c r="GF29" s="23"/>
      <c r="GG29" s="23"/>
      <c r="GH29" s="23"/>
    </row>
    <row r="30" spans="1:190" s="25" customFormat="1" ht="57.75" customHeight="1" x14ac:dyDescent="0.25">
      <c r="A30" s="103">
        <f t="shared" si="20"/>
        <v>23</v>
      </c>
      <c r="B30" s="103"/>
      <c r="C30" s="104"/>
      <c r="D30" s="105"/>
      <c r="E30" s="105"/>
      <c r="F30" s="105"/>
      <c r="G30" s="105"/>
      <c r="H30" s="105"/>
      <c r="I30" s="105"/>
      <c r="J30" s="105"/>
      <c r="K30" s="106"/>
      <c r="L30" s="138"/>
      <c r="M30" s="138"/>
      <c r="N30" s="138"/>
      <c r="O30" s="138"/>
      <c r="P30" s="138"/>
      <c r="Q30" s="138"/>
      <c r="R30" s="138"/>
      <c r="S30" s="137"/>
      <c r="T30" s="137"/>
      <c r="U30" s="137"/>
      <c r="V30" s="137"/>
      <c r="W30" s="137"/>
      <c r="X30" s="79"/>
      <c r="Y30" s="80"/>
      <c r="Z30" s="80"/>
      <c r="AA30" s="80"/>
      <c r="AB30" s="11" t="str">
        <f t="shared" si="8"/>
        <v/>
      </c>
      <c r="AC30" s="12"/>
      <c r="AD30" s="13">
        <f t="shared" si="0"/>
        <v>0</v>
      </c>
      <c r="AE30" s="14" t="str">
        <f t="shared" ref="AE30" si="163">IF(ISBLANK(C30),"",IF(BL30=SX1_LS,SX1_PD,IF(BL30=SX2_LS,SX2_PD,IF(BL30=SX3_LS,SX3_PD,IF(BL30=SX4_LS,SX4_PD,IF(BL30=SX5_LS,SX5_PD,IF(BL30=SX6_LS,SX6_PD,IF(BL30=SX7_LS,SX7_PD,IF(BL30=SX8_LS,SX8_PD,IF(BL30=SX9_LS,SX9_PD,IF(BL30=SX10_LS,SX10_PD,IF(BL30=SX11_LS,SX11_PD,IF(BL30=SX12_LS,SX12_PD)))))))))))))</f>
        <v/>
      </c>
      <c r="AF30" s="15" t="str">
        <f t="shared" si="10"/>
        <v>!</v>
      </c>
      <c r="AG30" s="16" t="str">
        <f t="shared" ref="AG30" si="164">IF(ISBLANK(AC30),"",IF(AND(BL30=SX1_LS,AC30&gt;=0.5),(ROUND((PI()*AD30*AE30)/12,2)-PI()*SX1_PD),IF(AND(BL30=SX2_LS,AC30&gt;=0.5),(ROUND((PI()*AD30*AE30)/12,2)-PI()*SX2_PD),IF(AND(BL30=SX3_LS,AC30&gt;=0.5),(ROUND((PI()*AD30*AE30)/12,2)-PI()*SX3_PD),IF(AND(BL30=SX4_LS,AC30&gt;=0.5),(ROUND((PI()*AD30*AE30)/12,2)-PI()*SX4_PD),IF(AND(BL30=SX5_LS,AC30&gt;=0.5),(ROUND((PI()*AD30*AE30)/12,2)-PI()*SX5_PD),IF(AND(BL30=SX6_LS,AC30&gt;=0.5),(ROUND((PI()*AD30*AE30)/12,2)-PI()*SX6_PD),IF(AND(BL30=SX7_LS,AC30&gt;=0.5),(ROUND((PI()*AD30*AE30)/12,2)-PI()*SX7_PD),IF(AND(BL30=SX8_LS,AC30&gt;=0.5),(ROUND((PI()*AD30*AE30)/12,2)-PI()*SX8_PD),IF(AND(BL30=SX9_LS,AC30&gt;=0.5),(ROUND((PI()*AD30*AE30)/12,2)-PI()*SX9_PD),IF(AND(BL30=SX10_LS,AC30&gt;=0.5),(ROUND((PI()*AD30*AE30)/12,2)-PI()*SX10_PD),IF(AND(BL30=SX11_LS,AC30&gt;=0.5),(ROUND((PI()*AD30*AE30)/12,2)-PI()*SX11_PD),IF(AND(BL30=SX12_LS,AC30&gt;=0.5),(ROUND((PI()*AD30*AE30)/12,2)-PI()*SX12_PD),ROUND((PI()*AD30*AE30)/12,2))))))))))))))</f>
        <v/>
      </c>
      <c r="AH30" s="81"/>
      <c r="AI30" s="81"/>
      <c r="AJ30" s="81"/>
      <c r="AK30" s="81"/>
      <c r="AL30" s="81"/>
      <c r="AM30" s="81"/>
      <c r="AN30" s="81"/>
      <c r="AO30" s="81"/>
      <c r="AP30" s="17"/>
      <c r="AQ30" s="113"/>
      <c r="AR30" s="113"/>
      <c r="AS30" s="113"/>
      <c r="AT30" s="113"/>
      <c r="AU30" s="113"/>
      <c r="AV30" s="114" t="str">
        <f t="shared" ref="AV30" si="165">IF(C30=FALSE,"",IF(C30="DNT",(AQ30/(Nominal_Pipe_Diameter*10)),IF(AQ30="NV","NV",IF(AQ30="NA","NA",IF(BE30="","",IF(BL30="SMLS",AQ30*100/BE30,AQ30*100/BD30))))))</f>
        <v/>
      </c>
      <c r="AW30" s="114"/>
      <c r="AX30" s="114"/>
      <c r="AY30" s="114"/>
      <c r="AZ30" s="114"/>
      <c r="BA30" s="114" t="str">
        <f t="shared" ref="BA30" si="166">IF(C30=FALSE,"",IF(GW_Log_Dist="","NA",GW_Log_Dist+X30))</f>
        <v/>
      </c>
      <c r="BB30" s="114"/>
      <c r="BC30" s="114"/>
      <c r="BD30" s="18" t="str">
        <f t="shared" ref="BD30" si="167">IF(C30=FALSE,"",IF(AND(SX1_Start&lt;=X30,X30&lt;SX1_End),((SX1_NWT*1000)),IF(AND(SX2_Start&lt;=X30,X30&lt;SX2_End),((SX2_NWT*1000)),IF(AND(SX3_Start&lt;=X30,X30&lt;SX3_End),((SX3_NWT*1000)),IF(AND(SX4_Start&lt;=X30,X30&lt;SX4_End),((SX4_NWT*1000)),IF(AND(SX5_Start&lt;=X30,X30&lt;SX5_End),((SX5_NWT*1000)),IF(AND(SX6_Start&lt;=X30,X30&lt;SX6_End),((SX6_NWT*1000)),IF(AND(SX7_Start&lt;=X30,X30&lt;SX7_End),((SX7_NWT*1000)),IF(AND(SX8_Start&lt;=X30,X30&lt;SX8_End),((SX8_NWT*1000)),IF(AND(SX9_Start&lt;=X30,X30&lt;SX9_End),((SX9_NWT*1000)),IF(AND(SX10_Start&lt;=X30,X30&lt;SX10_End),((SX10_NWT*1000)),IF(AND(SX11_Start&lt;=X30,X30&lt;SX11_End),((SX11_NWT*1000)),IF(AND(SX12_Start&lt;=X30,X30&lt;SX12_End),((SX12_NWT*1000)),IF(AND(SX13_Start&lt;=X30,X30&lt;SX13_End),((SX13_NWT*1000)),IF(AND(SX14_Start&lt;=X30,X30&lt;SX14_End),((SX14_NWT*1000)),IF(AND(SX15_Start&lt;=X30,X30&lt;SX15_End),((SX15_NWT*1000)),IF(AND(SX16_Start&lt;=X30,X30&lt;SX16_End),((SX16_NWT*1000)),IF(AND(SX17_Start&lt;=X30,X30&lt;SX17_End),((SX17_NWT*1000)),IF(AND(SX18_Start&lt;=X30,X30&lt;SX18_End),((SX18_NWT*1000)),IF(AND(SX19_Start&lt;=X30,X30&lt;SX19_End),((SX19_NWT*1000)),IF(AND(SX20_Start&lt;=X30,X30&lt;SX20_End),((SX20_NWT*1000)),IF(AND(SX21_Start&lt;=X30,X30&lt;SX21_End),((SX21_NWT*1000)),IF(AND(SX22_Start&lt;=X30,X30&lt;SX22_End),((SX22_NWT*1000)),IF(AND(SX23_Start&lt;=X30,X30&lt;SX23_End),((SX23_NWT*1000)),IF(AND(SX24_Start&lt;=X30,X30&lt;SX24_End),((SX24_NWT*1000)),IF(AND(SX25_Start&lt;=X30,X30&lt;SX25_End),((SX25_NWT*1000))))))))))))))))))))))))))))</f>
        <v/>
      </c>
      <c r="BE30" s="113"/>
      <c r="BF30" s="113"/>
      <c r="BG30" s="113"/>
      <c r="BH30" s="113"/>
      <c r="BI30" s="113"/>
      <c r="BJ30" s="113"/>
      <c r="BK30" s="113"/>
      <c r="BL30" s="19" t="str" cm="1">
        <f t="array" ref="BL30">IF(C30=FALSE,"",IF(AND(SX1_Start&lt;=X30,X30&lt;SX1_End),SX1_LS,IF(AND(SX2_Start&lt;=X30,X30&lt;SX2_End),SX2_LS,IF(AND(SX3_Start&lt;=X30,X30&lt;SX3_End),SX3_LS,IF(AND(SX4_Start&lt;=X30,X30&lt;SX4_End),SX4_LS,IF(AND(SX5_Start&lt;=X30,X30&lt;SX5_End),SX5_LS,IF(AND(SX6_Start&lt;=X30,X30&lt;SX6_End),SX6_LS,IF(AND(SX7_Start&lt;=X30,X30&lt;SX7_End),SX7_LS,IF(AND(SX8_Start&lt;=X30,X30&lt;SX8_End),SX8_LS,IF(AND(SX9_Start&lt;=X30,X30&lt;SX9_End),SX9_LS,IF(AND(SX10_Start&lt;=X30,X30&lt;SX10_End),SX10_LS,IF(AND(SX11_Start&lt;=X30,X30&lt;SX11_End),SX11_LS,IF(AND(SX12_Start&lt;=X30,X30&lt;SX12_End),SX12_LS,IF(AND(SX13_Start&lt;=X30,X30&lt;SX13_End),SX13_LS,IF(AND(SX14_Start&lt;=X30,X30&lt;SX14_End),SX14_LS,IF(AND(SX15_Start&lt;=X30,X30&lt;SX15_End),SX15_LS,IF(AND(SX16_Start&lt;=X30,X30&lt;SX16_End),SX16_LS,IF(AND(SX17_Start&lt;=X30,X30&lt;SX17_End),SX17_LS,IF(AND(SX18_Start&lt;=X30,X30&lt;SX18_End),SX18_LS,IF(AND(SX19_Start&lt;=X30,X30&lt;SX19_End),SX19_LS,IF(AND(SX20_Start&lt;=X30,X30&lt;SX20_End),SX20_LS,IF(AND(SX21_Start&lt;=X30,X30&lt;SX21_End),SX21_LS,IF(AND(SX22_Start&lt;=X30,X30&lt;SX22_End),SX22_LS,IF(AND(SX23_Start&lt;=X30,X30&lt;SX23_End),SX23_LS,IF(AND(SX24_Start&lt;=X30,X30&lt;SX24_End),SX24_LS)*IF(AND(SX25_Start&lt;=X30,X30&lt;SX25End),SX25_LS)))))))))))))))))))))))))</f>
        <v/>
      </c>
      <c r="BM30" s="129" t="str">
        <f t="shared" ref="BM30" si="168">IF(ISBLANK(C30),"",IF(BL30=SX1_LS,SX1_LSD,IF(BL30=SX2_LS,SX2_LSD,IF(BL30=SX3_LS,SX3_LSD,IF(BL30=SX4_LS,SX4_LSD,IF(BL30=SX5_LS,SX5_LSD,IF(BL30=SX6_LS,SX6_LSD,IF(BL30=SX7_LS,SX7_LSD,IF(BL30=SX8_LS,SX8_LSD,IF(BL30=SX9_LS,SX9_LSD,IF(BL30=SX10_LS,SX10_LSD,IF(BL30=SX11_LS,SX11_LSD,IF(BL30=SX12_LS,SX12_LSD)))))))))))))</f>
        <v/>
      </c>
      <c r="BN30" s="130"/>
      <c r="BO30" s="130"/>
      <c r="BP30" s="130"/>
      <c r="BQ30" s="130"/>
      <c r="BR30" s="131"/>
      <c r="BS30" s="119" t="str">
        <f t="shared" ref="BS30" si="169">IF(ISBLANK(C30),"",IF(NOT(ISNUMBER(station_number)),"NA",IF(MOD(station_number,1)=0,TEXT(station_number+X30,"0+00"),IF(NOT(MOD(station_number,1)=0),TEXT(station_number+X30,"0+00.00")))))</f>
        <v/>
      </c>
      <c r="BT30" s="119"/>
      <c r="BU30" s="119"/>
      <c r="BV30" s="119"/>
      <c r="BW30" s="119"/>
      <c r="BX30" s="120" t="str" cm="1">
        <f t="array" ref="BX30">IF(C30=FALSE,"",IF(AND(SX1_Start&lt;=X30,X30&lt;SX1_End),"Section 1",IF(AND(SX2_Start&lt;=X30,X30&lt;SX2_End),"Section 2",IF(AND(SX3_Start&lt;=X30,X30&lt;SX3_End),"Section 3",IF(AND(SX4_Start&lt;=X30,X30&lt;SX4_End),"Section 4",IF(AND(SX5_Start&lt;=X30,X30&lt;SX5_End),"Section 5",IF(AND(SX6_Start&lt;=X30,X30&lt;SX6_End),"Section 6",IF(AND(SX7_Start&lt;=X30,X30&lt;SX7_End),"Section 7",IF(AND(SX8_Start&lt;=X30,X30&lt;SX8_End),"Section 8",IF(AND(SX9_Start&lt;=X30,X30&lt;SX9_End),"Section 9",IF(AND(SX10_Start&lt;=X30,X30&lt;SX10_End),"Section 10",IF(AND(SX11_Start&lt;=X30,X30&lt;SX11_End),"Section 11",IF(AND(SX12_Start&lt;=X30,X30&lt;SX12_End),"Section 12",IF(AND(SX13_Start&lt;=X30,X30&lt;SX13_End),"Section 13",IF(AND(SX14_Start&lt;=X30,X30&lt;SX14_End),"Section 14",IF(AND(SX15_Start&lt;=X30,X30&lt;SX15_End),"Section 15",IF(AND(SX16_Start&lt;=X30,X30&lt;SX16_End),"Section 16",IF(AND(SX17_Start&lt;=X30,X30&lt;SX17_End),"Section 17",IF(AND(SX18_Start&lt;=X30,X30&lt;SX18_End),"Section 18",IF(AND(SX19_Start&lt;=X30,X30&lt;SX19_End),"Section 19",IF(AND(SX20_Start&lt;=X30,X30&lt;SX20_End),"Section 20",IF(AND(SX21_Start&lt;=X30,X30&lt;SX21_End),"Section 21",IF(AND(SX22_Start&lt;=X30,X30&lt;SX22_End),"Section 22",IF(AND(SX23_Start&lt;=X30,X30&lt;SX23_End),"Section 23",IF(AND(SX24_Start&lt;=X30,X30&lt;SX24_End),"Section 24")*IF(AND(SX25_Start&lt;=X30,X30&lt;SX25End),"Section 25")))))))))))))))))))))))))</f>
        <v/>
      </c>
      <c r="BY30" s="121"/>
      <c r="BZ30" s="121"/>
      <c r="CA30" s="121"/>
      <c r="CB30" s="121"/>
      <c r="CC30" s="121"/>
      <c r="CD30" s="121"/>
      <c r="CE30" s="121"/>
      <c r="CF30" s="121"/>
      <c r="CG30" s="121"/>
      <c r="CH30" s="122"/>
      <c r="CI30" s="123"/>
      <c r="CJ30" s="124"/>
      <c r="CK30" s="124"/>
      <c r="CL30" s="124"/>
      <c r="CM30" s="124"/>
      <c r="CN30" s="124"/>
      <c r="CO30" s="124"/>
      <c r="CP30" s="124"/>
      <c r="CQ30" s="124"/>
      <c r="CR30" s="124"/>
      <c r="CS30" s="125"/>
      <c r="CT30" s="123"/>
      <c r="CU30" s="124"/>
      <c r="CV30" s="124"/>
      <c r="CW30" s="124"/>
      <c r="CX30" s="124"/>
      <c r="CY30" s="124"/>
      <c r="CZ30" s="124"/>
      <c r="DA30" s="124"/>
      <c r="DB30" s="124"/>
      <c r="DC30" s="124"/>
      <c r="DD30" s="125"/>
      <c r="DE30" s="123"/>
      <c r="DF30" s="124"/>
      <c r="DG30" s="124"/>
      <c r="DH30" s="124"/>
      <c r="DI30" s="124"/>
      <c r="DJ30" s="124"/>
      <c r="DK30" s="124"/>
      <c r="DL30" s="124"/>
      <c r="DM30" s="124"/>
      <c r="DN30" s="125"/>
      <c r="DO30" s="126"/>
      <c r="DP30" s="127"/>
      <c r="DQ30" s="127"/>
      <c r="DR30" s="127"/>
      <c r="DS30" s="127"/>
      <c r="DT30" s="127"/>
      <c r="DU30" s="127"/>
      <c r="DV30" s="128"/>
      <c r="DW30" s="102"/>
      <c r="DX30" s="102"/>
      <c r="DY30" s="102"/>
      <c r="DZ30" s="115"/>
      <c r="EA30" s="115"/>
      <c r="EB30" s="115"/>
      <c r="EC30" s="115"/>
      <c r="ED30" s="115"/>
      <c r="EE30" s="132"/>
      <c r="EF30" s="132"/>
      <c r="EG30" s="132"/>
      <c r="EH30" s="102"/>
      <c r="EI30" s="102"/>
      <c r="EJ30" s="102"/>
      <c r="EK30" s="117" t="str">
        <f t="shared" si="17"/>
        <v/>
      </c>
      <c r="EL30" s="117"/>
      <c r="EM30" s="117"/>
      <c r="EN30" s="118"/>
      <c r="EO30" s="118"/>
      <c r="EP30" s="118"/>
      <c r="EQ30" s="102"/>
      <c r="ER30" s="102"/>
      <c r="ES30" s="102"/>
      <c r="ET30" s="102"/>
      <c r="EU30" s="20" t="str">
        <f t="shared" si="18"/>
        <v/>
      </c>
      <c r="EV30" s="26" t="str">
        <f t="shared" si="19"/>
        <v/>
      </c>
      <c r="EW30" s="22"/>
      <c r="EX30" s="22"/>
      <c r="EY30" s="23"/>
      <c r="EZ30" s="23"/>
      <c r="FA30" s="27"/>
      <c r="FB30" s="27"/>
      <c r="FC30" s="28"/>
      <c r="FD30" s="28"/>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3"/>
      <c r="GD30" s="23"/>
      <c r="GE30" s="23"/>
      <c r="GF30" s="23"/>
      <c r="GG30" s="23"/>
      <c r="GH30" s="23"/>
    </row>
    <row r="31" spans="1:190" s="25" customFormat="1" ht="57.75" customHeight="1" x14ac:dyDescent="0.25">
      <c r="A31" s="103">
        <f t="shared" si="20"/>
        <v>24</v>
      </c>
      <c r="B31" s="103"/>
      <c r="C31" s="104"/>
      <c r="D31" s="105"/>
      <c r="E31" s="105"/>
      <c r="F31" s="105"/>
      <c r="G31" s="105"/>
      <c r="H31" s="105"/>
      <c r="I31" s="105"/>
      <c r="J31" s="105"/>
      <c r="K31" s="106"/>
      <c r="L31" s="138"/>
      <c r="M31" s="138"/>
      <c r="N31" s="138"/>
      <c r="O31" s="138"/>
      <c r="P31" s="138"/>
      <c r="Q31" s="138"/>
      <c r="R31" s="138"/>
      <c r="S31" s="137"/>
      <c r="T31" s="137"/>
      <c r="U31" s="137"/>
      <c r="V31" s="137"/>
      <c r="W31" s="137"/>
      <c r="X31" s="79"/>
      <c r="Y31" s="80"/>
      <c r="Z31" s="80"/>
      <c r="AA31" s="80"/>
      <c r="AB31" s="11" t="str">
        <f t="shared" si="8"/>
        <v/>
      </c>
      <c r="AC31" s="12"/>
      <c r="AD31" s="13">
        <f t="shared" si="0"/>
        <v>0</v>
      </c>
      <c r="AE31" s="14" t="str">
        <f t="shared" ref="AE31" si="170">IF(ISBLANK(C31),"",IF(BL31=SX1_LS,SX1_PD,IF(BL31=SX2_LS,SX2_PD,IF(BL31=SX3_LS,SX3_PD,IF(BL31=SX4_LS,SX4_PD,IF(BL31=SX5_LS,SX5_PD,IF(BL31=SX6_LS,SX6_PD,IF(BL31=SX7_LS,SX7_PD,IF(BL31=SX8_LS,SX8_PD,IF(BL31=SX9_LS,SX9_PD,IF(BL31=SX10_LS,SX10_PD,IF(BL31=SX11_LS,SX11_PD,IF(BL31=SX12_LS,SX12_PD)))))))))))))</f>
        <v/>
      </c>
      <c r="AF31" s="15" t="str">
        <f t="shared" si="10"/>
        <v>!</v>
      </c>
      <c r="AG31" s="16" t="str">
        <f t="shared" ref="AG31" si="171">IF(ISBLANK(AC31),"",IF(AND(BL31=SX1_LS,AC31&gt;=0.5),(ROUND((PI()*AD31*AE31)/12,2)-PI()*SX1_PD),IF(AND(BL31=SX2_LS,AC31&gt;=0.5),(ROUND((PI()*AD31*AE31)/12,2)-PI()*SX2_PD),IF(AND(BL31=SX3_LS,AC31&gt;=0.5),(ROUND((PI()*AD31*AE31)/12,2)-PI()*SX3_PD),IF(AND(BL31=SX4_LS,AC31&gt;=0.5),(ROUND((PI()*AD31*AE31)/12,2)-PI()*SX4_PD),IF(AND(BL31=SX5_LS,AC31&gt;=0.5),(ROUND((PI()*AD31*AE31)/12,2)-PI()*SX5_PD),IF(AND(BL31=SX6_LS,AC31&gt;=0.5),(ROUND((PI()*AD31*AE31)/12,2)-PI()*SX6_PD),IF(AND(BL31=SX7_LS,AC31&gt;=0.5),(ROUND((PI()*AD31*AE31)/12,2)-PI()*SX7_PD),IF(AND(BL31=SX8_LS,AC31&gt;=0.5),(ROUND((PI()*AD31*AE31)/12,2)-PI()*SX8_PD),IF(AND(BL31=SX9_LS,AC31&gt;=0.5),(ROUND((PI()*AD31*AE31)/12,2)-PI()*SX9_PD),IF(AND(BL31=SX10_LS,AC31&gt;=0.5),(ROUND((PI()*AD31*AE31)/12,2)-PI()*SX10_PD),IF(AND(BL31=SX11_LS,AC31&gt;=0.5),(ROUND((PI()*AD31*AE31)/12,2)-PI()*SX11_PD),IF(AND(BL31=SX12_LS,AC31&gt;=0.5),(ROUND((PI()*AD31*AE31)/12,2)-PI()*SX12_PD),ROUND((PI()*AD31*AE31)/12,2))))))))))))))</f>
        <v/>
      </c>
      <c r="AH31" s="81"/>
      <c r="AI31" s="81"/>
      <c r="AJ31" s="81"/>
      <c r="AK31" s="81"/>
      <c r="AL31" s="81"/>
      <c r="AM31" s="81"/>
      <c r="AN31" s="81"/>
      <c r="AO31" s="81"/>
      <c r="AP31" s="17"/>
      <c r="AQ31" s="133"/>
      <c r="AR31" s="134"/>
      <c r="AS31" s="134"/>
      <c r="AT31" s="134"/>
      <c r="AU31" s="135"/>
      <c r="AV31" s="114" t="str">
        <f t="shared" ref="AV31" si="172">IF(C31=FALSE,"",IF(C31="DNT",(AQ31/(Nominal_Pipe_Diameter*10)),IF(AQ31="NV","NV",IF(AQ31="NA","NA",IF(BE31="","",IF(BL31="SMLS",AQ31*100/BE31,AQ31*100/BD31))))))</f>
        <v/>
      </c>
      <c r="AW31" s="114"/>
      <c r="AX31" s="114"/>
      <c r="AY31" s="114"/>
      <c r="AZ31" s="114"/>
      <c r="BA31" s="114" t="str">
        <f t="shared" ref="BA31" si="173">IF(C31=FALSE,"",IF(GW_Log_Dist="","NA",GW_Log_Dist+X31))</f>
        <v/>
      </c>
      <c r="BB31" s="114"/>
      <c r="BC31" s="114"/>
      <c r="BD31" s="18" t="str">
        <f t="shared" ref="BD31" si="174">IF(C31=FALSE,"",IF(AND(SX1_Start&lt;=X31,X31&lt;SX1_End),((SX1_NWT*1000)),IF(AND(SX2_Start&lt;=X31,X31&lt;SX2_End),((SX2_NWT*1000)),IF(AND(SX3_Start&lt;=X31,X31&lt;SX3_End),((SX3_NWT*1000)),IF(AND(SX4_Start&lt;=X31,X31&lt;SX4_End),((SX4_NWT*1000)),IF(AND(SX5_Start&lt;=X31,X31&lt;SX5_End),((SX5_NWT*1000)),IF(AND(SX6_Start&lt;=X31,X31&lt;SX6_End),((SX6_NWT*1000)),IF(AND(SX7_Start&lt;=X31,X31&lt;SX7_End),((SX7_NWT*1000)),IF(AND(SX8_Start&lt;=X31,X31&lt;SX8_End),((SX8_NWT*1000)),IF(AND(SX9_Start&lt;=X31,X31&lt;SX9_End),((SX9_NWT*1000)),IF(AND(SX10_Start&lt;=X31,X31&lt;SX10_End),((SX10_NWT*1000)),IF(AND(SX11_Start&lt;=X31,X31&lt;SX11_End),((SX11_NWT*1000)),IF(AND(SX12_Start&lt;=X31,X31&lt;SX12_End),((SX12_NWT*1000)),IF(AND(SX13_Start&lt;=X31,X31&lt;SX13_End),((SX13_NWT*1000)),IF(AND(SX14_Start&lt;=X31,X31&lt;SX14_End),((SX14_NWT*1000)),IF(AND(SX15_Start&lt;=X31,X31&lt;SX15_End),((SX15_NWT*1000)),IF(AND(SX16_Start&lt;=X31,X31&lt;SX16_End),((SX16_NWT*1000)),IF(AND(SX17_Start&lt;=X31,X31&lt;SX17_End),((SX17_NWT*1000)),IF(AND(SX18_Start&lt;=X31,X31&lt;SX18_End),((SX18_NWT*1000)),IF(AND(SX19_Start&lt;=X31,X31&lt;SX19_End),((SX19_NWT*1000)),IF(AND(SX20_Start&lt;=X31,X31&lt;SX20_End),((SX20_NWT*1000)),IF(AND(SX21_Start&lt;=X31,X31&lt;SX21_End),((SX21_NWT*1000)),IF(AND(SX22_Start&lt;=X31,X31&lt;SX22_End),((SX22_NWT*1000)),IF(AND(SX23_Start&lt;=X31,X31&lt;SX23_End),((SX23_NWT*1000)),IF(AND(SX24_Start&lt;=X31,X31&lt;SX24_End),((SX24_NWT*1000)),IF(AND(SX25_Start&lt;=X31,X31&lt;SX25_End),((SX25_NWT*1000))))))))))))))))))))))))))))</f>
        <v/>
      </c>
      <c r="BE31" s="133"/>
      <c r="BF31" s="134"/>
      <c r="BG31" s="134"/>
      <c r="BH31" s="134"/>
      <c r="BI31" s="134"/>
      <c r="BJ31" s="134"/>
      <c r="BK31" s="135"/>
      <c r="BL31" s="19" t="str" cm="1">
        <f t="array" ref="BL31">IF(C31=FALSE,"",IF(AND(SX1_Start&lt;=X31,X31&lt;SX1_End),SX1_LS,IF(AND(SX2_Start&lt;=X31,X31&lt;SX2_End),SX2_LS,IF(AND(SX3_Start&lt;=X31,X31&lt;SX3_End),SX3_LS,IF(AND(SX4_Start&lt;=X31,X31&lt;SX4_End),SX4_LS,IF(AND(SX5_Start&lt;=X31,X31&lt;SX5_End),SX5_LS,IF(AND(SX6_Start&lt;=X31,X31&lt;SX6_End),SX6_LS,IF(AND(SX7_Start&lt;=X31,X31&lt;SX7_End),SX7_LS,IF(AND(SX8_Start&lt;=X31,X31&lt;SX8_End),SX8_LS,IF(AND(SX9_Start&lt;=X31,X31&lt;SX9_End),SX9_LS,IF(AND(SX10_Start&lt;=X31,X31&lt;SX10_End),SX10_LS,IF(AND(SX11_Start&lt;=X31,X31&lt;SX11_End),SX11_LS,IF(AND(SX12_Start&lt;=X31,X31&lt;SX12_End),SX12_LS,IF(AND(SX13_Start&lt;=X31,X31&lt;SX13_End),SX13_LS,IF(AND(SX14_Start&lt;=X31,X31&lt;SX14_End),SX14_LS,IF(AND(SX15_Start&lt;=X31,X31&lt;SX15_End),SX15_LS,IF(AND(SX16_Start&lt;=X31,X31&lt;SX16_End),SX16_LS,IF(AND(SX17_Start&lt;=X31,X31&lt;SX17_End),SX17_LS,IF(AND(SX18_Start&lt;=X31,X31&lt;SX18_End),SX18_LS,IF(AND(SX19_Start&lt;=X31,X31&lt;SX19_End),SX19_LS,IF(AND(SX20_Start&lt;=X31,X31&lt;SX20_End),SX20_LS,IF(AND(SX21_Start&lt;=X31,X31&lt;SX21_End),SX21_LS,IF(AND(SX22_Start&lt;=X31,X31&lt;SX22_End),SX22_LS,IF(AND(SX23_Start&lt;=X31,X31&lt;SX23_End),SX23_LS,IF(AND(SX24_Start&lt;=X31,X31&lt;SX24_End),SX24_LS)*IF(AND(SX25_Start&lt;=X31,X31&lt;SX25End),SX25_LS)))))))))))))))))))))))))</f>
        <v/>
      </c>
      <c r="BM31" s="129" t="str">
        <f t="shared" ref="BM31" si="175">IF(ISBLANK(C31),"",IF(BL31=SX1_LS,SX1_LSD,IF(BL31=SX2_LS,SX2_LSD,IF(BL31=SX3_LS,SX3_LSD,IF(BL31=SX4_LS,SX4_LSD,IF(BL31=SX5_LS,SX5_LSD,IF(BL31=SX6_LS,SX6_LSD,IF(BL31=SX7_LS,SX7_LSD,IF(BL31=SX8_LS,SX8_LSD,IF(BL31=SX9_LS,SX9_LSD,IF(BL31=SX10_LS,SX10_LSD,IF(BL31=SX11_LS,SX11_LSD,IF(BL31=SX12_LS,SX12_LSD)))))))))))))</f>
        <v/>
      </c>
      <c r="BN31" s="130"/>
      <c r="BO31" s="130"/>
      <c r="BP31" s="130"/>
      <c r="BQ31" s="130"/>
      <c r="BR31" s="131"/>
      <c r="BS31" s="119" t="str">
        <f t="shared" ref="BS31" si="176">IF(ISBLANK(C31),"",IF(NOT(ISNUMBER(station_number)),"NA",IF(MOD(station_number,1)=0,TEXT(station_number+X31,"0+00"),IF(NOT(MOD(station_number,1)=0),TEXT(station_number+X31,"0+00.00")))))</f>
        <v/>
      </c>
      <c r="BT31" s="119"/>
      <c r="BU31" s="119"/>
      <c r="BV31" s="119"/>
      <c r="BW31" s="119"/>
      <c r="BX31" s="120" t="str" cm="1">
        <f t="array" ref="BX31">IF(C31=FALSE,"",IF(AND(SX1_Start&lt;=X31,X31&lt;SX1_End),"Section 1",IF(AND(SX2_Start&lt;=X31,X31&lt;SX2_End),"Section 2",IF(AND(SX3_Start&lt;=X31,X31&lt;SX3_End),"Section 3",IF(AND(SX4_Start&lt;=X31,X31&lt;SX4_End),"Section 4",IF(AND(SX5_Start&lt;=X31,X31&lt;SX5_End),"Section 5",IF(AND(SX6_Start&lt;=X31,X31&lt;SX6_End),"Section 6",IF(AND(SX7_Start&lt;=X31,X31&lt;SX7_End),"Section 7",IF(AND(SX8_Start&lt;=X31,X31&lt;SX8_End),"Section 8",IF(AND(SX9_Start&lt;=X31,X31&lt;SX9_End),"Section 9",IF(AND(SX10_Start&lt;=X31,X31&lt;SX10_End),"Section 10",IF(AND(SX11_Start&lt;=X31,X31&lt;SX11_End),"Section 11",IF(AND(SX12_Start&lt;=X31,X31&lt;SX12_End),"Section 12",IF(AND(SX13_Start&lt;=X31,X31&lt;SX13_End),"Section 13",IF(AND(SX14_Start&lt;=X31,X31&lt;SX14_End),"Section 14",IF(AND(SX15_Start&lt;=X31,X31&lt;SX15_End),"Section 15",IF(AND(SX16_Start&lt;=X31,X31&lt;SX16_End),"Section 16",IF(AND(SX17_Start&lt;=X31,X31&lt;SX17_End),"Section 17",IF(AND(SX18_Start&lt;=X31,X31&lt;SX18_End),"Section 18",IF(AND(SX19_Start&lt;=X31,X31&lt;SX19_End),"Section 19",IF(AND(SX20_Start&lt;=X31,X31&lt;SX20_End),"Section 20",IF(AND(SX21_Start&lt;=X31,X31&lt;SX21_End),"Section 21",IF(AND(SX22_Start&lt;=X31,X31&lt;SX22_End),"Section 22",IF(AND(SX23_Start&lt;=X31,X31&lt;SX23_End),"Section 23",IF(AND(SX24_Start&lt;=X31,X31&lt;SX24_End),"Section 24")*IF(AND(SX25_Start&lt;=X31,X31&lt;SX25End),"Section 25")))))))))))))))))))))))))</f>
        <v/>
      </c>
      <c r="BY31" s="121"/>
      <c r="BZ31" s="121"/>
      <c r="CA31" s="121"/>
      <c r="CB31" s="121"/>
      <c r="CC31" s="121"/>
      <c r="CD31" s="121"/>
      <c r="CE31" s="121"/>
      <c r="CF31" s="121"/>
      <c r="CG31" s="121"/>
      <c r="CH31" s="122"/>
      <c r="CI31" s="123"/>
      <c r="CJ31" s="124"/>
      <c r="CK31" s="124"/>
      <c r="CL31" s="124"/>
      <c r="CM31" s="124"/>
      <c r="CN31" s="124"/>
      <c r="CO31" s="124"/>
      <c r="CP31" s="124"/>
      <c r="CQ31" s="124"/>
      <c r="CR31" s="124"/>
      <c r="CS31" s="125"/>
      <c r="CT31" s="123"/>
      <c r="CU31" s="124"/>
      <c r="CV31" s="124"/>
      <c r="CW31" s="124"/>
      <c r="CX31" s="124"/>
      <c r="CY31" s="124"/>
      <c r="CZ31" s="124"/>
      <c r="DA31" s="124"/>
      <c r="DB31" s="124"/>
      <c r="DC31" s="124"/>
      <c r="DD31" s="125"/>
      <c r="DE31" s="123"/>
      <c r="DF31" s="124"/>
      <c r="DG31" s="124"/>
      <c r="DH31" s="124"/>
      <c r="DI31" s="124"/>
      <c r="DJ31" s="124"/>
      <c r="DK31" s="124"/>
      <c r="DL31" s="124"/>
      <c r="DM31" s="124"/>
      <c r="DN31" s="125"/>
      <c r="DO31" s="126"/>
      <c r="DP31" s="127"/>
      <c r="DQ31" s="127"/>
      <c r="DR31" s="127"/>
      <c r="DS31" s="127"/>
      <c r="DT31" s="127"/>
      <c r="DU31" s="127"/>
      <c r="DV31" s="128"/>
      <c r="DW31" s="102"/>
      <c r="DX31" s="102"/>
      <c r="DY31" s="102"/>
      <c r="DZ31" s="115"/>
      <c r="EA31" s="115"/>
      <c r="EB31" s="115"/>
      <c r="EC31" s="115"/>
      <c r="ED31" s="115"/>
      <c r="EE31" s="132"/>
      <c r="EF31" s="132"/>
      <c r="EG31" s="132"/>
      <c r="EH31" s="102"/>
      <c r="EI31" s="102"/>
      <c r="EJ31" s="102"/>
      <c r="EK31" s="117" t="str">
        <f t="shared" si="17"/>
        <v/>
      </c>
      <c r="EL31" s="117"/>
      <c r="EM31" s="117"/>
      <c r="EN31" s="118"/>
      <c r="EO31" s="118"/>
      <c r="EP31" s="118"/>
      <c r="EQ31" s="102"/>
      <c r="ER31" s="102"/>
      <c r="ES31" s="102"/>
      <c r="ET31" s="102"/>
      <c r="EU31" s="20" t="str">
        <f t="shared" si="18"/>
        <v/>
      </c>
      <c r="EV31" s="26" t="str">
        <f t="shared" si="19"/>
        <v/>
      </c>
      <c r="EW31" s="22"/>
      <c r="EX31" s="22"/>
      <c r="EY31" s="23"/>
      <c r="EZ31" s="23"/>
      <c r="FA31" s="27"/>
      <c r="FB31" s="27"/>
      <c r="FC31" s="28"/>
      <c r="FD31" s="28"/>
      <c r="FE31" s="28"/>
      <c r="FF31" s="28"/>
      <c r="FG31" s="28"/>
      <c r="FH31" s="28"/>
      <c r="FI31" s="28"/>
      <c r="FJ31" s="28"/>
      <c r="FK31" s="28"/>
      <c r="FL31" s="28"/>
      <c r="FM31" s="28"/>
      <c r="FN31" s="29"/>
      <c r="FO31" s="29"/>
      <c r="FP31" s="29"/>
      <c r="FQ31" s="29"/>
      <c r="FR31" s="29"/>
      <c r="FS31" s="29"/>
      <c r="FT31" s="29"/>
      <c r="FU31" s="29"/>
      <c r="FV31" s="29"/>
      <c r="FW31" s="29"/>
      <c r="FX31" s="29"/>
      <c r="FY31" s="29"/>
      <c r="FZ31" s="29"/>
      <c r="GA31" s="29"/>
      <c r="GB31" s="29"/>
      <c r="GC31" s="23"/>
      <c r="GD31" s="23"/>
      <c r="GE31" s="23"/>
      <c r="GF31" s="23"/>
      <c r="GG31" s="23"/>
      <c r="GH31" s="23"/>
    </row>
    <row r="32" spans="1:190" s="25" customFormat="1" ht="57.75" customHeight="1" x14ac:dyDescent="0.25">
      <c r="A32" s="103">
        <f t="shared" si="20"/>
        <v>25</v>
      </c>
      <c r="B32" s="103"/>
      <c r="C32" s="104"/>
      <c r="D32" s="105"/>
      <c r="E32" s="105"/>
      <c r="F32" s="105"/>
      <c r="G32" s="105"/>
      <c r="H32" s="105"/>
      <c r="I32" s="105"/>
      <c r="J32" s="105"/>
      <c r="K32" s="106"/>
      <c r="L32" s="138"/>
      <c r="M32" s="138"/>
      <c r="N32" s="138"/>
      <c r="O32" s="138"/>
      <c r="P32" s="138"/>
      <c r="Q32" s="138"/>
      <c r="R32" s="138"/>
      <c r="S32" s="137"/>
      <c r="T32" s="137"/>
      <c r="U32" s="137"/>
      <c r="V32" s="137"/>
      <c r="W32" s="137"/>
      <c r="X32" s="79"/>
      <c r="Y32" s="80"/>
      <c r="Z32" s="80"/>
      <c r="AA32" s="80"/>
      <c r="AB32" s="11" t="str">
        <f t="shared" si="8"/>
        <v/>
      </c>
      <c r="AC32" s="12"/>
      <c r="AD32" s="13">
        <f t="shared" si="0"/>
        <v>0</v>
      </c>
      <c r="AE32" s="14" t="str">
        <f t="shared" ref="AE32" si="177">IF(ISBLANK(C32),"",IF(BL32=SX1_LS,SX1_PD,IF(BL32=SX2_LS,SX2_PD,IF(BL32=SX3_LS,SX3_PD,IF(BL32=SX4_LS,SX4_PD,IF(BL32=SX5_LS,SX5_PD,IF(BL32=SX6_LS,SX6_PD,IF(BL32=SX7_LS,SX7_PD,IF(BL32=SX8_LS,SX8_PD,IF(BL32=SX9_LS,SX9_PD,IF(BL32=SX10_LS,SX10_PD,IF(BL32=SX11_LS,SX11_PD,IF(BL32=SX12_LS,SX12_PD)))))))))))))</f>
        <v/>
      </c>
      <c r="AF32" s="15" t="str">
        <f t="shared" si="10"/>
        <v>!</v>
      </c>
      <c r="AG32" s="16" t="str">
        <f t="shared" ref="AG32" si="178">IF(ISBLANK(AC32),"",IF(AND(BL32=SX1_LS,AC32&gt;=0.5),(ROUND((PI()*AD32*AE32)/12,2)-PI()*SX1_PD),IF(AND(BL32=SX2_LS,AC32&gt;=0.5),(ROUND((PI()*AD32*AE32)/12,2)-PI()*SX2_PD),IF(AND(BL32=SX3_LS,AC32&gt;=0.5),(ROUND((PI()*AD32*AE32)/12,2)-PI()*SX3_PD),IF(AND(BL32=SX4_LS,AC32&gt;=0.5),(ROUND((PI()*AD32*AE32)/12,2)-PI()*SX4_PD),IF(AND(BL32=SX5_LS,AC32&gt;=0.5),(ROUND((PI()*AD32*AE32)/12,2)-PI()*SX5_PD),IF(AND(BL32=SX6_LS,AC32&gt;=0.5),(ROUND((PI()*AD32*AE32)/12,2)-PI()*SX6_PD),IF(AND(BL32=SX7_LS,AC32&gt;=0.5),(ROUND((PI()*AD32*AE32)/12,2)-PI()*SX7_PD),IF(AND(BL32=SX8_LS,AC32&gt;=0.5),(ROUND((PI()*AD32*AE32)/12,2)-PI()*SX8_PD),IF(AND(BL32=SX9_LS,AC32&gt;=0.5),(ROUND((PI()*AD32*AE32)/12,2)-PI()*SX9_PD),IF(AND(BL32=SX10_LS,AC32&gt;=0.5),(ROUND((PI()*AD32*AE32)/12,2)-PI()*SX10_PD),IF(AND(BL32=SX11_LS,AC32&gt;=0.5),(ROUND((PI()*AD32*AE32)/12,2)-PI()*SX11_PD),IF(AND(BL32=SX12_LS,AC32&gt;=0.5),(ROUND((PI()*AD32*AE32)/12,2)-PI()*SX12_PD),ROUND((PI()*AD32*AE32)/12,2))))))))))))))</f>
        <v/>
      </c>
      <c r="AH32" s="81"/>
      <c r="AI32" s="81"/>
      <c r="AJ32" s="81"/>
      <c r="AK32" s="81"/>
      <c r="AL32" s="81"/>
      <c r="AM32" s="81"/>
      <c r="AN32" s="81"/>
      <c r="AO32" s="81"/>
      <c r="AP32" s="17"/>
      <c r="AQ32" s="113"/>
      <c r="AR32" s="113"/>
      <c r="AS32" s="113"/>
      <c r="AT32" s="113"/>
      <c r="AU32" s="113"/>
      <c r="AV32" s="114" t="str">
        <f t="shared" ref="AV32" si="179">IF(C32=FALSE,"",IF(C32="DNT",(AQ32/(Nominal_Pipe_Diameter*10)),IF(AQ32="NV","NV",IF(AQ32="NA","NA",IF(BE32="","",IF(BL32="SMLS",AQ32*100/BE32,AQ32*100/BD32))))))</f>
        <v/>
      </c>
      <c r="AW32" s="114"/>
      <c r="AX32" s="114"/>
      <c r="AY32" s="114"/>
      <c r="AZ32" s="114"/>
      <c r="BA32" s="114" t="str">
        <f t="shared" ref="BA32" si="180">IF(C32=FALSE,"",IF(GW_Log_Dist="","NA",GW_Log_Dist+X32))</f>
        <v/>
      </c>
      <c r="BB32" s="114"/>
      <c r="BC32" s="114"/>
      <c r="BD32" s="18" t="str">
        <f t="shared" ref="BD32" si="181">IF(C32=FALSE,"",IF(AND(SX1_Start&lt;=X32,X32&lt;SX1_End),((SX1_NWT*1000)),IF(AND(SX2_Start&lt;=X32,X32&lt;SX2_End),((SX2_NWT*1000)),IF(AND(SX3_Start&lt;=X32,X32&lt;SX3_End),((SX3_NWT*1000)),IF(AND(SX4_Start&lt;=X32,X32&lt;SX4_End),((SX4_NWT*1000)),IF(AND(SX5_Start&lt;=X32,X32&lt;SX5_End),((SX5_NWT*1000)),IF(AND(SX6_Start&lt;=X32,X32&lt;SX6_End),((SX6_NWT*1000)),IF(AND(SX7_Start&lt;=X32,X32&lt;SX7_End),((SX7_NWT*1000)),IF(AND(SX8_Start&lt;=X32,X32&lt;SX8_End),((SX8_NWT*1000)),IF(AND(SX9_Start&lt;=X32,X32&lt;SX9_End),((SX9_NWT*1000)),IF(AND(SX10_Start&lt;=X32,X32&lt;SX10_End),((SX10_NWT*1000)),IF(AND(SX11_Start&lt;=X32,X32&lt;SX11_End),((SX11_NWT*1000)),IF(AND(SX12_Start&lt;=X32,X32&lt;SX12_End),((SX12_NWT*1000)),IF(AND(SX13_Start&lt;=X32,X32&lt;SX13_End),((SX13_NWT*1000)),IF(AND(SX14_Start&lt;=X32,X32&lt;SX14_End),((SX14_NWT*1000)),IF(AND(SX15_Start&lt;=X32,X32&lt;SX15_End),((SX15_NWT*1000)),IF(AND(SX16_Start&lt;=X32,X32&lt;SX16_End),((SX16_NWT*1000)),IF(AND(SX17_Start&lt;=X32,X32&lt;SX17_End),((SX17_NWT*1000)),IF(AND(SX18_Start&lt;=X32,X32&lt;SX18_End),((SX18_NWT*1000)),IF(AND(SX19_Start&lt;=X32,X32&lt;SX19_End),((SX19_NWT*1000)),IF(AND(SX20_Start&lt;=X32,X32&lt;SX20_End),((SX20_NWT*1000)),IF(AND(SX21_Start&lt;=X32,X32&lt;SX21_End),((SX21_NWT*1000)),IF(AND(SX22_Start&lt;=X32,X32&lt;SX22_End),((SX22_NWT*1000)),IF(AND(SX23_Start&lt;=X32,X32&lt;SX23_End),((SX23_NWT*1000)),IF(AND(SX24_Start&lt;=X32,X32&lt;SX24_End),((SX24_NWT*1000)),IF(AND(SX25_Start&lt;=X32,X32&lt;SX25_End),((SX25_NWT*1000))))))))))))))))))))))))))))</f>
        <v/>
      </c>
      <c r="BE32" s="113"/>
      <c r="BF32" s="113"/>
      <c r="BG32" s="113"/>
      <c r="BH32" s="113"/>
      <c r="BI32" s="113"/>
      <c r="BJ32" s="113"/>
      <c r="BK32" s="113"/>
      <c r="BL32" s="19" t="str" cm="1">
        <f t="array" ref="BL32">IF(C32=FALSE,"",IF(AND(SX1_Start&lt;=X32,X32&lt;SX1_End),SX1_LS,IF(AND(SX2_Start&lt;=X32,X32&lt;SX2_End),SX2_LS,IF(AND(SX3_Start&lt;=X32,X32&lt;SX3_End),SX3_LS,IF(AND(SX4_Start&lt;=X32,X32&lt;SX4_End),SX4_LS,IF(AND(SX5_Start&lt;=X32,X32&lt;SX5_End),SX5_LS,IF(AND(SX6_Start&lt;=X32,X32&lt;SX6_End),SX6_LS,IF(AND(SX7_Start&lt;=X32,X32&lt;SX7_End),SX7_LS,IF(AND(SX8_Start&lt;=X32,X32&lt;SX8_End),SX8_LS,IF(AND(SX9_Start&lt;=X32,X32&lt;SX9_End),SX9_LS,IF(AND(SX10_Start&lt;=X32,X32&lt;SX10_End),SX10_LS,IF(AND(SX11_Start&lt;=X32,X32&lt;SX11_End),SX11_LS,IF(AND(SX12_Start&lt;=X32,X32&lt;SX12_End),SX12_LS,IF(AND(SX13_Start&lt;=X32,X32&lt;SX13_End),SX13_LS,IF(AND(SX14_Start&lt;=X32,X32&lt;SX14_End),SX14_LS,IF(AND(SX15_Start&lt;=X32,X32&lt;SX15_End),SX15_LS,IF(AND(SX16_Start&lt;=X32,X32&lt;SX16_End),SX16_LS,IF(AND(SX17_Start&lt;=X32,X32&lt;SX17_End),SX17_LS,IF(AND(SX18_Start&lt;=X32,X32&lt;SX18_End),SX18_LS,IF(AND(SX19_Start&lt;=X32,X32&lt;SX19_End),SX19_LS,IF(AND(SX20_Start&lt;=X32,X32&lt;SX20_End),SX20_LS,IF(AND(SX21_Start&lt;=X32,X32&lt;SX21_End),SX21_LS,IF(AND(SX22_Start&lt;=X32,X32&lt;SX22_End),SX22_LS,IF(AND(SX23_Start&lt;=X32,X32&lt;SX23_End),SX23_LS,IF(AND(SX24_Start&lt;=X32,X32&lt;SX24_End),SX24_LS)*IF(AND(SX25_Start&lt;=X32,X32&lt;SX25End),SX25_LS)))))))))))))))))))))))))</f>
        <v/>
      </c>
      <c r="BM32" s="129" t="str">
        <f t="shared" ref="BM32" si="182">IF(ISBLANK(C32),"",IF(BL32=SX1_LS,SX1_LSD,IF(BL32=SX2_LS,SX2_LSD,IF(BL32=SX3_LS,SX3_LSD,IF(BL32=SX4_LS,SX4_LSD,IF(BL32=SX5_LS,SX5_LSD,IF(BL32=SX6_LS,SX6_LSD,IF(BL32=SX7_LS,SX7_LSD,IF(BL32=SX8_LS,SX8_LSD,IF(BL32=SX9_LS,SX9_LSD,IF(BL32=SX10_LS,SX10_LSD,IF(BL32=SX11_LS,SX11_LSD,IF(BL32=SX12_LS,SX12_LSD)))))))))))))</f>
        <v/>
      </c>
      <c r="BN32" s="130"/>
      <c r="BO32" s="130"/>
      <c r="BP32" s="130"/>
      <c r="BQ32" s="130"/>
      <c r="BR32" s="131"/>
      <c r="BS32" s="119" t="str">
        <f t="shared" ref="BS32" si="183">IF(ISBLANK(C32),"",IF(NOT(ISNUMBER(station_number)),"NA",IF(MOD(station_number,1)=0,TEXT(station_number+X32,"0+00"),IF(NOT(MOD(station_number,1)=0),TEXT(station_number+X32,"0+00.00")))))</f>
        <v/>
      </c>
      <c r="BT32" s="119"/>
      <c r="BU32" s="119"/>
      <c r="BV32" s="119"/>
      <c r="BW32" s="119"/>
      <c r="BX32" s="120" t="str" cm="1">
        <f t="array" ref="BX32">IF(C32=FALSE,"",IF(AND(SX1_Start&lt;=X32,X32&lt;SX1_End),"Section 1",IF(AND(SX2_Start&lt;=X32,X32&lt;SX2_End),"Section 2",IF(AND(SX3_Start&lt;=X32,X32&lt;SX3_End),"Section 3",IF(AND(SX4_Start&lt;=X32,X32&lt;SX4_End),"Section 4",IF(AND(SX5_Start&lt;=X32,X32&lt;SX5_End),"Section 5",IF(AND(SX6_Start&lt;=X32,X32&lt;SX6_End),"Section 6",IF(AND(SX7_Start&lt;=X32,X32&lt;SX7_End),"Section 7",IF(AND(SX8_Start&lt;=X32,X32&lt;SX8_End),"Section 8",IF(AND(SX9_Start&lt;=X32,X32&lt;SX9_End),"Section 9",IF(AND(SX10_Start&lt;=X32,X32&lt;SX10_End),"Section 10",IF(AND(SX11_Start&lt;=X32,X32&lt;SX11_End),"Section 11",IF(AND(SX12_Start&lt;=X32,X32&lt;SX12_End),"Section 12",IF(AND(SX13_Start&lt;=X32,X32&lt;SX13_End),"Section 13",IF(AND(SX14_Start&lt;=X32,X32&lt;SX14_End),"Section 14",IF(AND(SX15_Start&lt;=X32,X32&lt;SX15_End),"Section 15",IF(AND(SX16_Start&lt;=X32,X32&lt;SX16_End),"Section 16",IF(AND(SX17_Start&lt;=X32,X32&lt;SX17_End),"Section 17",IF(AND(SX18_Start&lt;=X32,X32&lt;SX18_End),"Section 18",IF(AND(SX19_Start&lt;=X32,X32&lt;SX19_End),"Section 19",IF(AND(SX20_Start&lt;=X32,X32&lt;SX20_End),"Section 20",IF(AND(SX21_Start&lt;=X32,X32&lt;SX21_End),"Section 21",IF(AND(SX22_Start&lt;=X32,X32&lt;SX22_End),"Section 22",IF(AND(SX23_Start&lt;=X32,X32&lt;SX23_End),"Section 23",IF(AND(SX24_Start&lt;=X32,X32&lt;SX24_End),"Section 24")*IF(AND(SX25_Start&lt;=X32,X32&lt;SX25End),"Section 25")))))))))))))))))))))))))</f>
        <v/>
      </c>
      <c r="BY32" s="121"/>
      <c r="BZ32" s="121"/>
      <c r="CA32" s="121"/>
      <c r="CB32" s="121"/>
      <c r="CC32" s="121"/>
      <c r="CD32" s="121"/>
      <c r="CE32" s="121"/>
      <c r="CF32" s="121"/>
      <c r="CG32" s="121"/>
      <c r="CH32" s="122"/>
      <c r="CI32" s="123"/>
      <c r="CJ32" s="124"/>
      <c r="CK32" s="124"/>
      <c r="CL32" s="124"/>
      <c r="CM32" s="124"/>
      <c r="CN32" s="124"/>
      <c r="CO32" s="124"/>
      <c r="CP32" s="124"/>
      <c r="CQ32" s="124"/>
      <c r="CR32" s="124"/>
      <c r="CS32" s="125"/>
      <c r="CT32" s="123"/>
      <c r="CU32" s="124"/>
      <c r="CV32" s="124"/>
      <c r="CW32" s="124"/>
      <c r="CX32" s="124"/>
      <c r="CY32" s="124"/>
      <c r="CZ32" s="124"/>
      <c r="DA32" s="124"/>
      <c r="DB32" s="124"/>
      <c r="DC32" s="124"/>
      <c r="DD32" s="125"/>
      <c r="DE32" s="123"/>
      <c r="DF32" s="124"/>
      <c r="DG32" s="124"/>
      <c r="DH32" s="124"/>
      <c r="DI32" s="124"/>
      <c r="DJ32" s="124"/>
      <c r="DK32" s="124"/>
      <c r="DL32" s="124"/>
      <c r="DM32" s="124"/>
      <c r="DN32" s="125"/>
      <c r="DO32" s="126"/>
      <c r="DP32" s="127"/>
      <c r="DQ32" s="127"/>
      <c r="DR32" s="127"/>
      <c r="DS32" s="127"/>
      <c r="DT32" s="127"/>
      <c r="DU32" s="127"/>
      <c r="DV32" s="128"/>
      <c r="DW32" s="102"/>
      <c r="DX32" s="102"/>
      <c r="DY32" s="102"/>
      <c r="DZ32" s="115"/>
      <c r="EA32" s="115"/>
      <c r="EB32" s="115"/>
      <c r="EC32" s="115"/>
      <c r="ED32" s="115"/>
      <c r="EE32" s="132"/>
      <c r="EF32" s="132"/>
      <c r="EG32" s="132"/>
      <c r="EH32" s="102"/>
      <c r="EI32" s="102"/>
      <c r="EJ32" s="102"/>
      <c r="EK32" s="117" t="str">
        <f t="shared" si="17"/>
        <v/>
      </c>
      <c r="EL32" s="117"/>
      <c r="EM32" s="117"/>
      <c r="EN32" s="118"/>
      <c r="EO32" s="118"/>
      <c r="EP32" s="118"/>
      <c r="EQ32" s="102"/>
      <c r="ER32" s="102"/>
      <c r="ES32" s="102"/>
      <c r="ET32" s="102"/>
      <c r="EU32" s="20" t="str">
        <f t="shared" si="18"/>
        <v/>
      </c>
      <c r="EV32" s="26" t="str">
        <f t="shared" si="19"/>
        <v/>
      </c>
      <c r="EW32" s="22"/>
      <c r="EX32" s="22"/>
      <c r="EY32" s="23"/>
      <c r="EZ32" s="23"/>
      <c r="FA32" s="27"/>
      <c r="FB32" s="27"/>
      <c r="FC32" s="28"/>
      <c r="FD32" s="29"/>
      <c r="FE32" s="28"/>
      <c r="FF32" s="28"/>
      <c r="FG32" s="28"/>
      <c r="FH32" s="28"/>
      <c r="FI32" s="28"/>
      <c r="FJ32" s="28"/>
      <c r="FK32" s="28"/>
      <c r="FL32" s="28"/>
      <c r="FM32" s="28"/>
      <c r="FN32" s="29"/>
      <c r="FO32" s="29"/>
      <c r="FP32" s="29"/>
      <c r="FQ32" s="29"/>
      <c r="FR32" s="29"/>
      <c r="FS32" s="29"/>
      <c r="FT32" s="29"/>
      <c r="FU32" s="29"/>
      <c r="FV32" s="29"/>
      <c r="FW32" s="29"/>
      <c r="FX32" s="29"/>
      <c r="FY32" s="29"/>
      <c r="FZ32" s="29"/>
      <c r="GA32" s="29"/>
      <c r="GB32" s="29"/>
      <c r="GC32" s="23"/>
      <c r="GD32" s="23"/>
      <c r="GE32" s="23"/>
      <c r="GF32" s="23"/>
      <c r="GG32" s="23"/>
      <c r="GH32" s="23"/>
    </row>
    <row r="33" spans="1:190" s="25" customFormat="1" ht="57.75" customHeight="1" x14ac:dyDescent="0.25">
      <c r="A33" s="103">
        <f t="shared" si="20"/>
        <v>26</v>
      </c>
      <c r="B33" s="103"/>
      <c r="C33" s="104"/>
      <c r="D33" s="105"/>
      <c r="E33" s="105"/>
      <c r="F33" s="105"/>
      <c r="G33" s="105"/>
      <c r="H33" s="105"/>
      <c r="I33" s="105"/>
      <c r="J33" s="105"/>
      <c r="K33" s="106"/>
      <c r="L33" s="138"/>
      <c r="M33" s="138"/>
      <c r="N33" s="138"/>
      <c r="O33" s="138"/>
      <c r="P33" s="138"/>
      <c r="Q33" s="138"/>
      <c r="R33" s="138"/>
      <c r="S33" s="137"/>
      <c r="T33" s="137"/>
      <c r="U33" s="137"/>
      <c r="V33" s="137"/>
      <c r="W33" s="137"/>
      <c r="X33" s="79"/>
      <c r="Y33" s="80"/>
      <c r="Z33" s="80"/>
      <c r="AA33" s="80"/>
      <c r="AB33" s="11" t="str">
        <f t="shared" si="8"/>
        <v/>
      </c>
      <c r="AC33" s="12"/>
      <c r="AD33" s="13">
        <f t="shared" si="0"/>
        <v>0</v>
      </c>
      <c r="AE33" s="14" t="str">
        <f t="shared" ref="AE33" si="184">IF(ISBLANK(C33),"",IF(BL33=SX1_LS,SX1_PD,IF(BL33=SX2_LS,SX2_PD,IF(BL33=SX3_LS,SX3_PD,IF(BL33=SX4_LS,SX4_PD,IF(BL33=SX5_LS,SX5_PD,IF(BL33=SX6_LS,SX6_PD,IF(BL33=SX7_LS,SX7_PD,IF(BL33=SX8_LS,SX8_PD,IF(BL33=SX9_LS,SX9_PD,IF(BL33=SX10_LS,SX10_PD,IF(BL33=SX11_LS,SX11_PD,IF(BL33=SX12_LS,SX12_PD)))))))))))))</f>
        <v/>
      </c>
      <c r="AF33" s="15" t="str">
        <f t="shared" si="10"/>
        <v>!</v>
      </c>
      <c r="AG33" s="16" t="str">
        <f t="shared" ref="AG33" si="185">IF(ISBLANK(AC33),"",IF(AND(BL33=SX1_LS,AC33&gt;=0.5),(ROUND((PI()*AD33*AE33)/12,2)-PI()*SX1_PD),IF(AND(BL33=SX2_LS,AC33&gt;=0.5),(ROUND((PI()*AD33*AE33)/12,2)-PI()*SX2_PD),IF(AND(BL33=SX3_LS,AC33&gt;=0.5),(ROUND((PI()*AD33*AE33)/12,2)-PI()*SX3_PD),IF(AND(BL33=SX4_LS,AC33&gt;=0.5),(ROUND((PI()*AD33*AE33)/12,2)-PI()*SX4_PD),IF(AND(BL33=SX5_LS,AC33&gt;=0.5),(ROUND((PI()*AD33*AE33)/12,2)-PI()*SX5_PD),IF(AND(BL33=SX6_LS,AC33&gt;=0.5),(ROUND((PI()*AD33*AE33)/12,2)-PI()*SX6_PD),IF(AND(BL33=SX7_LS,AC33&gt;=0.5),(ROUND((PI()*AD33*AE33)/12,2)-PI()*SX7_PD),IF(AND(BL33=SX8_LS,AC33&gt;=0.5),(ROUND((PI()*AD33*AE33)/12,2)-PI()*SX8_PD),IF(AND(BL33=SX9_LS,AC33&gt;=0.5),(ROUND((PI()*AD33*AE33)/12,2)-PI()*SX9_PD),IF(AND(BL33=SX10_LS,AC33&gt;=0.5),(ROUND((PI()*AD33*AE33)/12,2)-PI()*SX10_PD),IF(AND(BL33=SX11_LS,AC33&gt;=0.5),(ROUND((PI()*AD33*AE33)/12,2)-PI()*SX11_PD),IF(AND(BL33=SX12_LS,AC33&gt;=0.5),(ROUND((PI()*AD33*AE33)/12,2)-PI()*SX12_PD),ROUND((PI()*AD33*AE33)/12,2))))))))))))))</f>
        <v/>
      </c>
      <c r="AH33" s="81"/>
      <c r="AI33" s="81"/>
      <c r="AJ33" s="81"/>
      <c r="AK33" s="81"/>
      <c r="AL33" s="81"/>
      <c r="AM33" s="81"/>
      <c r="AN33" s="81"/>
      <c r="AO33" s="81"/>
      <c r="AP33" s="17"/>
      <c r="AQ33" s="113"/>
      <c r="AR33" s="113"/>
      <c r="AS33" s="113"/>
      <c r="AT33" s="113"/>
      <c r="AU33" s="113"/>
      <c r="AV33" s="114" t="str">
        <f t="shared" ref="AV33" si="186">IF(C33=FALSE,"",IF(C33="DNT",(AQ33/(Nominal_Pipe_Diameter*10)),IF(AQ33="NV","NV",IF(AQ33="NA","NA",IF(BE33="","",IF(BL33="SMLS",AQ33*100/BE33,AQ33*100/BD33))))))</f>
        <v/>
      </c>
      <c r="AW33" s="114"/>
      <c r="AX33" s="114"/>
      <c r="AY33" s="114"/>
      <c r="AZ33" s="114"/>
      <c r="BA33" s="114" t="str">
        <f t="shared" ref="BA33" si="187">IF(C33=FALSE,"",IF(GW_Log_Dist="","NA",GW_Log_Dist+X33))</f>
        <v/>
      </c>
      <c r="BB33" s="114"/>
      <c r="BC33" s="114"/>
      <c r="BD33" s="18" t="str">
        <f t="shared" ref="BD33" si="188">IF(C33=FALSE,"",IF(AND(SX1_Start&lt;=X33,X33&lt;SX1_End),((SX1_NWT*1000)),IF(AND(SX2_Start&lt;=X33,X33&lt;SX2_End),((SX2_NWT*1000)),IF(AND(SX3_Start&lt;=X33,X33&lt;SX3_End),((SX3_NWT*1000)),IF(AND(SX4_Start&lt;=X33,X33&lt;SX4_End),((SX4_NWT*1000)),IF(AND(SX5_Start&lt;=X33,X33&lt;SX5_End),((SX5_NWT*1000)),IF(AND(SX6_Start&lt;=X33,X33&lt;SX6_End),((SX6_NWT*1000)),IF(AND(SX7_Start&lt;=X33,X33&lt;SX7_End),((SX7_NWT*1000)),IF(AND(SX8_Start&lt;=X33,X33&lt;SX8_End),((SX8_NWT*1000)),IF(AND(SX9_Start&lt;=X33,X33&lt;SX9_End),((SX9_NWT*1000)),IF(AND(SX10_Start&lt;=X33,X33&lt;SX10_End),((SX10_NWT*1000)),IF(AND(SX11_Start&lt;=X33,X33&lt;SX11_End),((SX11_NWT*1000)),IF(AND(SX12_Start&lt;=X33,X33&lt;SX12_End),((SX12_NWT*1000)),IF(AND(SX13_Start&lt;=X33,X33&lt;SX13_End),((SX13_NWT*1000)),IF(AND(SX14_Start&lt;=X33,X33&lt;SX14_End),((SX14_NWT*1000)),IF(AND(SX15_Start&lt;=X33,X33&lt;SX15_End),((SX15_NWT*1000)),IF(AND(SX16_Start&lt;=X33,X33&lt;SX16_End),((SX16_NWT*1000)),IF(AND(SX17_Start&lt;=X33,X33&lt;SX17_End),((SX17_NWT*1000)),IF(AND(SX18_Start&lt;=X33,X33&lt;SX18_End),((SX18_NWT*1000)),IF(AND(SX19_Start&lt;=X33,X33&lt;SX19_End),((SX19_NWT*1000)),IF(AND(SX20_Start&lt;=X33,X33&lt;SX20_End),((SX20_NWT*1000)),IF(AND(SX21_Start&lt;=X33,X33&lt;SX21_End),((SX21_NWT*1000)),IF(AND(SX22_Start&lt;=X33,X33&lt;SX22_End),((SX22_NWT*1000)),IF(AND(SX23_Start&lt;=X33,X33&lt;SX23_End),((SX23_NWT*1000)),IF(AND(SX24_Start&lt;=X33,X33&lt;SX24_End),((SX24_NWT*1000)),IF(AND(SX25_Start&lt;=X33,X33&lt;SX25_End),((SX25_NWT*1000))))))))))))))))))))))))))))</f>
        <v/>
      </c>
      <c r="BE33" s="113"/>
      <c r="BF33" s="113"/>
      <c r="BG33" s="113"/>
      <c r="BH33" s="113"/>
      <c r="BI33" s="113"/>
      <c r="BJ33" s="113"/>
      <c r="BK33" s="113"/>
      <c r="BL33" s="19" t="str" cm="1">
        <f t="array" ref="BL33">IF(C33=FALSE,"",IF(AND(SX1_Start&lt;=X33,X33&lt;SX1_End),SX1_LS,IF(AND(SX2_Start&lt;=X33,X33&lt;SX2_End),SX2_LS,IF(AND(SX3_Start&lt;=X33,X33&lt;SX3_End),SX3_LS,IF(AND(SX4_Start&lt;=X33,X33&lt;SX4_End),SX4_LS,IF(AND(SX5_Start&lt;=X33,X33&lt;SX5_End),SX5_LS,IF(AND(SX6_Start&lt;=X33,X33&lt;SX6_End),SX6_LS,IF(AND(SX7_Start&lt;=X33,X33&lt;SX7_End),SX7_LS,IF(AND(SX8_Start&lt;=X33,X33&lt;SX8_End),SX8_LS,IF(AND(SX9_Start&lt;=X33,X33&lt;SX9_End),SX9_LS,IF(AND(SX10_Start&lt;=X33,X33&lt;SX10_End),SX10_LS,IF(AND(SX11_Start&lt;=X33,X33&lt;SX11_End),SX11_LS,IF(AND(SX12_Start&lt;=X33,X33&lt;SX12_End),SX12_LS,IF(AND(SX13_Start&lt;=X33,X33&lt;SX13_End),SX13_LS,IF(AND(SX14_Start&lt;=X33,X33&lt;SX14_End),SX14_LS,IF(AND(SX15_Start&lt;=X33,X33&lt;SX15_End),SX15_LS,IF(AND(SX16_Start&lt;=X33,X33&lt;SX16_End),SX16_LS,IF(AND(SX17_Start&lt;=X33,X33&lt;SX17_End),SX17_LS,IF(AND(SX18_Start&lt;=X33,X33&lt;SX18_End),SX18_LS,IF(AND(SX19_Start&lt;=X33,X33&lt;SX19_End),SX19_LS,IF(AND(SX20_Start&lt;=X33,X33&lt;SX20_End),SX20_LS,IF(AND(SX21_Start&lt;=X33,X33&lt;SX21_End),SX21_LS,IF(AND(SX22_Start&lt;=X33,X33&lt;SX22_End),SX22_LS,IF(AND(SX23_Start&lt;=X33,X33&lt;SX23_End),SX23_LS,IF(AND(SX24_Start&lt;=X33,X33&lt;SX24_End),SX24_LS)*IF(AND(SX25_Start&lt;=X33,X33&lt;SX25End),SX25_LS)))))))))))))))))))))))))</f>
        <v/>
      </c>
      <c r="BM33" s="129" t="str">
        <f t="shared" ref="BM33" si="189">IF(ISBLANK(C33),"",IF(BL33=SX1_LS,SX1_LSD,IF(BL33=SX2_LS,SX2_LSD,IF(BL33=SX3_LS,SX3_LSD,IF(BL33=SX4_LS,SX4_LSD,IF(BL33=SX5_LS,SX5_LSD,IF(BL33=SX6_LS,SX6_LSD,IF(BL33=SX7_LS,SX7_LSD,IF(BL33=SX8_LS,SX8_LSD,IF(BL33=SX9_LS,SX9_LSD,IF(BL33=SX10_LS,SX10_LSD,IF(BL33=SX11_LS,SX11_LSD,IF(BL33=SX12_LS,SX12_LSD)))))))))))))</f>
        <v/>
      </c>
      <c r="BN33" s="130"/>
      <c r="BO33" s="130"/>
      <c r="BP33" s="130"/>
      <c r="BQ33" s="130"/>
      <c r="BR33" s="131"/>
      <c r="BS33" s="119" t="str">
        <f t="shared" ref="BS33" si="190">IF(ISBLANK(C33),"",IF(NOT(ISNUMBER(station_number)),"NA",IF(MOD(station_number,1)=0,TEXT(station_number+X33,"0+00"),IF(NOT(MOD(station_number,1)=0),TEXT(station_number+X33,"0+00.00")))))</f>
        <v/>
      </c>
      <c r="BT33" s="119"/>
      <c r="BU33" s="119"/>
      <c r="BV33" s="119"/>
      <c r="BW33" s="119"/>
      <c r="BX33" s="120" t="str" cm="1">
        <f t="array" ref="BX33">IF(C33=FALSE,"",IF(AND(SX1_Start&lt;=X33,X33&lt;SX1_End),"Section 1",IF(AND(SX2_Start&lt;=X33,X33&lt;SX2_End),"Section 2",IF(AND(SX3_Start&lt;=X33,X33&lt;SX3_End),"Section 3",IF(AND(SX4_Start&lt;=X33,X33&lt;SX4_End),"Section 4",IF(AND(SX5_Start&lt;=X33,X33&lt;SX5_End),"Section 5",IF(AND(SX6_Start&lt;=X33,X33&lt;SX6_End),"Section 6",IF(AND(SX7_Start&lt;=X33,X33&lt;SX7_End),"Section 7",IF(AND(SX8_Start&lt;=X33,X33&lt;SX8_End),"Section 8",IF(AND(SX9_Start&lt;=X33,X33&lt;SX9_End),"Section 9",IF(AND(SX10_Start&lt;=X33,X33&lt;SX10_End),"Section 10",IF(AND(SX11_Start&lt;=X33,X33&lt;SX11_End),"Section 11",IF(AND(SX12_Start&lt;=X33,X33&lt;SX12_End),"Section 12",IF(AND(SX13_Start&lt;=X33,X33&lt;SX13_End),"Section 13",IF(AND(SX14_Start&lt;=X33,X33&lt;SX14_End),"Section 14",IF(AND(SX15_Start&lt;=X33,X33&lt;SX15_End),"Section 15",IF(AND(SX16_Start&lt;=X33,X33&lt;SX16_End),"Section 16",IF(AND(SX17_Start&lt;=X33,X33&lt;SX17_End),"Section 17",IF(AND(SX18_Start&lt;=X33,X33&lt;SX18_End),"Section 18",IF(AND(SX19_Start&lt;=X33,X33&lt;SX19_End),"Section 19",IF(AND(SX20_Start&lt;=X33,X33&lt;SX20_End),"Section 20",IF(AND(SX21_Start&lt;=X33,X33&lt;SX21_End),"Section 21",IF(AND(SX22_Start&lt;=X33,X33&lt;SX22_End),"Section 22",IF(AND(SX23_Start&lt;=X33,X33&lt;SX23_End),"Section 23",IF(AND(SX24_Start&lt;=X33,X33&lt;SX24_End),"Section 24")*IF(AND(SX25_Start&lt;=X33,X33&lt;SX25End),"Section 25")))))))))))))))))))))))))</f>
        <v/>
      </c>
      <c r="BY33" s="121"/>
      <c r="BZ33" s="121"/>
      <c r="CA33" s="121"/>
      <c r="CB33" s="121"/>
      <c r="CC33" s="121"/>
      <c r="CD33" s="121"/>
      <c r="CE33" s="121"/>
      <c r="CF33" s="121"/>
      <c r="CG33" s="121"/>
      <c r="CH33" s="122"/>
      <c r="CI33" s="123"/>
      <c r="CJ33" s="124"/>
      <c r="CK33" s="124"/>
      <c r="CL33" s="124"/>
      <c r="CM33" s="124"/>
      <c r="CN33" s="124"/>
      <c r="CO33" s="124"/>
      <c r="CP33" s="124"/>
      <c r="CQ33" s="124"/>
      <c r="CR33" s="124"/>
      <c r="CS33" s="125"/>
      <c r="CT33" s="123"/>
      <c r="CU33" s="124"/>
      <c r="CV33" s="124"/>
      <c r="CW33" s="124"/>
      <c r="CX33" s="124"/>
      <c r="CY33" s="124"/>
      <c r="CZ33" s="124"/>
      <c r="DA33" s="124"/>
      <c r="DB33" s="124"/>
      <c r="DC33" s="124"/>
      <c r="DD33" s="125"/>
      <c r="DE33" s="123"/>
      <c r="DF33" s="124"/>
      <c r="DG33" s="124"/>
      <c r="DH33" s="124"/>
      <c r="DI33" s="124"/>
      <c r="DJ33" s="124"/>
      <c r="DK33" s="124"/>
      <c r="DL33" s="124"/>
      <c r="DM33" s="124"/>
      <c r="DN33" s="125"/>
      <c r="DO33" s="126"/>
      <c r="DP33" s="127"/>
      <c r="DQ33" s="127"/>
      <c r="DR33" s="127"/>
      <c r="DS33" s="127"/>
      <c r="DT33" s="127"/>
      <c r="DU33" s="127"/>
      <c r="DV33" s="128"/>
      <c r="DW33" s="102"/>
      <c r="DX33" s="102"/>
      <c r="DY33" s="102"/>
      <c r="DZ33" s="115"/>
      <c r="EA33" s="115"/>
      <c r="EB33" s="115"/>
      <c r="EC33" s="115"/>
      <c r="ED33" s="115"/>
      <c r="EE33" s="132"/>
      <c r="EF33" s="132"/>
      <c r="EG33" s="132"/>
      <c r="EH33" s="102"/>
      <c r="EI33" s="102"/>
      <c r="EJ33" s="102"/>
      <c r="EK33" s="117" t="str">
        <f t="shared" si="17"/>
        <v/>
      </c>
      <c r="EL33" s="117"/>
      <c r="EM33" s="117"/>
      <c r="EN33" s="118"/>
      <c r="EO33" s="118"/>
      <c r="EP33" s="118"/>
      <c r="EQ33" s="102"/>
      <c r="ER33" s="102"/>
      <c r="ES33" s="102"/>
      <c r="ET33" s="102"/>
      <c r="EU33" s="20" t="str">
        <f t="shared" si="18"/>
        <v/>
      </c>
      <c r="EV33" s="26" t="str">
        <f t="shared" si="19"/>
        <v/>
      </c>
      <c r="EW33" s="22"/>
      <c r="EX33" s="22"/>
      <c r="EY33" s="23"/>
      <c r="EZ33" s="23"/>
      <c r="FA33" s="27"/>
      <c r="FB33" s="27"/>
      <c r="FC33" s="29"/>
      <c r="FD33" s="28"/>
      <c r="FE33" s="28"/>
      <c r="FF33" s="28"/>
      <c r="FG33" s="28"/>
      <c r="FH33" s="28"/>
      <c r="FI33" s="28"/>
      <c r="FJ33" s="28"/>
      <c r="FK33" s="28"/>
      <c r="FL33" s="28"/>
      <c r="FM33" s="28"/>
      <c r="FN33" s="29"/>
      <c r="FO33" s="29"/>
      <c r="FP33" s="29"/>
      <c r="FQ33" s="29"/>
      <c r="FR33" s="29"/>
      <c r="FS33" s="29"/>
      <c r="FT33" s="29"/>
      <c r="FU33" s="29"/>
      <c r="FV33" s="29"/>
      <c r="FW33" s="29"/>
      <c r="FX33" s="29"/>
      <c r="FY33" s="29"/>
      <c r="FZ33" s="29"/>
      <c r="GA33" s="29"/>
      <c r="GB33" s="29"/>
      <c r="GC33" s="23"/>
      <c r="GD33" s="23"/>
      <c r="GE33" s="23"/>
      <c r="GF33" s="23"/>
      <c r="GG33" s="23"/>
      <c r="GH33" s="23"/>
    </row>
    <row r="34" spans="1:190" s="25" customFormat="1" ht="57.75" customHeight="1" x14ac:dyDescent="0.25">
      <c r="A34" s="103">
        <f t="shared" si="20"/>
        <v>27</v>
      </c>
      <c r="B34" s="103"/>
      <c r="C34" s="104"/>
      <c r="D34" s="105"/>
      <c r="E34" s="105"/>
      <c r="F34" s="105"/>
      <c r="G34" s="105"/>
      <c r="H34" s="105"/>
      <c r="I34" s="105"/>
      <c r="J34" s="105"/>
      <c r="K34" s="106"/>
      <c r="L34" s="138"/>
      <c r="M34" s="138"/>
      <c r="N34" s="138"/>
      <c r="O34" s="138"/>
      <c r="P34" s="138"/>
      <c r="Q34" s="138"/>
      <c r="R34" s="138"/>
      <c r="S34" s="137"/>
      <c r="T34" s="137"/>
      <c r="U34" s="137"/>
      <c r="V34" s="137"/>
      <c r="W34" s="137"/>
      <c r="X34" s="79"/>
      <c r="Y34" s="80"/>
      <c r="Z34" s="80"/>
      <c r="AA34" s="80"/>
      <c r="AB34" s="11" t="str">
        <f t="shared" si="8"/>
        <v/>
      </c>
      <c r="AC34" s="12"/>
      <c r="AD34" s="13">
        <f t="shared" si="0"/>
        <v>0</v>
      </c>
      <c r="AE34" s="14" t="str">
        <f t="shared" ref="AE34" si="191">IF(ISBLANK(C34),"",IF(BL34=SX1_LS,SX1_PD,IF(BL34=SX2_LS,SX2_PD,IF(BL34=SX3_LS,SX3_PD,IF(BL34=SX4_LS,SX4_PD,IF(BL34=SX5_LS,SX5_PD,IF(BL34=SX6_LS,SX6_PD,IF(BL34=SX7_LS,SX7_PD,IF(BL34=SX8_LS,SX8_PD,IF(BL34=SX9_LS,SX9_PD,IF(BL34=SX10_LS,SX10_PD,IF(BL34=SX11_LS,SX11_PD,IF(BL34=SX12_LS,SX12_PD)))))))))))))</f>
        <v/>
      </c>
      <c r="AF34" s="15" t="str">
        <f t="shared" si="10"/>
        <v>!</v>
      </c>
      <c r="AG34" s="16" t="str">
        <f t="shared" ref="AG34" si="192">IF(ISBLANK(AC34),"",IF(AND(BL34=SX1_LS,AC34&gt;=0.5),(ROUND((PI()*AD34*AE34)/12,2)-PI()*SX1_PD),IF(AND(BL34=SX2_LS,AC34&gt;=0.5),(ROUND((PI()*AD34*AE34)/12,2)-PI()*SX2_PD),IF(AND(BL34=SX3_LS,AC34&gt;=0.5),(ROUND((PI()*AD34*AE34)/12,2)-PI()*SX3_PD),IF(AND(BL34=SX4_LS,AC34&gt;=0.5),(ROUND((PI()*AD34*AE34)/12,2)-PI()*SX4_PD),IF(AND(BL34=SX5_LS,AC34&gt;=0.5),(ROUND((PI()*AD34*AE34)/12,2)-PI()*SX5_PD),IF(AND(BL34=SX6_LS,AC34&gt;=0.5),(ROUND((PI()*AD34*AE34)/12,2)-PI()*SX6_PD),IF(AND(BL34=SX7_LS,AC34&gt;=0.5),(ROUND((PI()*AD34*AE34)/12,2)-PI()*SX7_PD),IF(AND(BL34=SX8_LS,AC34&gt;=0.5),(ROUND((PI()*AD34*AE34)/12,2)-PI()*SX8_PD),IF(AND(BL34=SX9_LS,AC34&gt;=0.5),(ROUND((PI()*AD34*AE34)/12,2)-PI()*SX9_PD),IF(AND(BL34=SX10_LS,AC34&gt;=0.5),(ROUND((PI()*AD34*AE34)/12,2)-PI()*SX10_PD),IF(AND(BL34=SX11_LS,AC34&gt;=0.5),(ROUND((PI()*AD34*AE34)/12,2)-PI()*SX11_PD),IF(AND(BL34=SX12_LS,AC34&gt;=0.5),(ROUND((PI()*AD34*AE34)/12,2)-PI()*SX12_PD),ROUND((PI()*AD34*AE34)/12,2))))))))))))))</f>
        <v/>
      </c>
      <c r="AH34" s="81"/>
      <c r="AI34" s="81"/>
      <c r="AJ34" s="81"/>
      <c r="AK34" s="81"/>
      <c r="AL34" s="81"/>
      <c r="AM34" s="81"/>
      <c r="AN34" s="81"/>
      <c r="AO34" s="81"/>
      <c r="AP34" s="17"/>
      <c r="AQ34" s="113"/>
      <c r="AR34" s="113"/>
      <c r="AS34" s="113"/>
      <c r="AT34" s="113"/>
      <c r="AU34" s="113"/>
      <c r="AV34" s="114" t="str">
        <f t="shared" ref="AV34" si="193">IF(C34=FALSE,"",IF(C34="DNT",(AQ34/(Nominal_Pipe_Diameter*10)),IF(AQ34="NV","NV",IF(AQ34="NA","NA",IF(BE34="","",IF(BL34="SMLS",AQ34*100/BE34,AQ34*100/BD34))))))</f>
        <v/>
      </c>
      <c r="AW34" s="114"/>
      <c r="AX34" s="114"/>
      <c r="AY34" s="114"/>
      <c r="AZ34" s="114"/>
      <c r="BA34" s="114" t="str">
        <f t="shared" ref="BA34" si="194">IF(C34=FALSE,"",IF(GW_Log_Dist="","NA",GW_Log_Dist+X34))</f>
        <v/>
      </c>
      <c r="BB34" s="114"/>
      <c r="BC34" s="114"/>
      <c r="BD34" s="18" t="str">
        <f t="shared" ref="BD34" si="195">IF(C34=FALSE,"",IF(AND(SX1_Start&lt;=X34,X34&lt;SX1_End),((SX1_NWT*1000)),IF(AND(SX2_Start&lt;=X34,X34&lt;SX2_End),((SX2_NWT*1000)),IF(AND(SX3_Start&lt;=X34,X34&lt;SX3_End),((SX3_NWT*1000)),IF(AND(SX4_Start&lt;=X34,X34&lt;SX4_End),((SX4_NWT*1000)),IF(AND(SX5_Start&lt;=X34,X34&lt;SX5_End),((SX5_NWT*1000)),IF(AND(SX6_Start&lt;=X34,X34&lt;SX6_End),((SX6_NWT*1000)),IF(AND(SX7_Start&lt;=X34,X34&lt;SX7_End),((SX7_NWT*1000)),IF(AND(SX8_Start&lt;=X34,X34&lt;SX8_End),((SX8_NWT*1000)),IF(AND(SX9_Start&lt;=X34,X34&lt;SX9_End),((SX9_NWT*1000)),IF(AND(SX10_Start&lt;=X34,X34&lt;SX10_End),((SX10_NWT*1000)),IF(AND(SX11_Start&lt;=X34,X34&lt;SX11_End),((SX11_NWT*1000)),IF(AND(SX12_Start&lt;=X34,X34&lt;SX12_End),((SX12_NWT*1000)),IF(AND(SX13_Start&lt;=X34,X34&lt;SX13_End),((SX13_NWT*1000)),IF(AND(SX14_Start&lt;=X34,X34&lt;SX14_End),((SX14_NWT*1000)),IF(AND(SX15_Start&lt;=X34,X34&lt;SX15_End),((SX15_NWT*1000)),IF(AND(SX16_Start&lt;=X34,X34&lt;SX16_End),((SX16_NWT*1000)),IF(AND(SX17_Start&lt;=X34,X34&lt;SX17_End),((SX17_NWT*1000)),IF(AND(SX18_Start&lt;=X34,X34&lt;SX18_End),((SX18_NWT*1000)),IF(AND(SX19_Start&lt;=X34,X34&lt;SX19_End),((SX19_NWT*1000)),IF(AND(SX20_Start&lt;=X34,X34&lt;SX20_End),((SX20_NWT*1000)),IF(AND(SX21_Start&lt;=X34,X34&lt;SX21_End),((SX21_NWT*1000)),IF(AND(SX22_Start&lt;=X34,X34&lt;SX22_End),((SX22_NWT*1000)),IF(AND(SX23_Start&lt;=X34,X34&lt;SX23_End),((SX23_NWT*1000)),IF(AND(SX24_Start&lt;=X34,X34&lt;SX24_End),((SX24_NWT*1000)),IF(AND(SX25_Start&lt;=X34,X34&lt;SX25_End),((SX25_NWT*1000))))))))))))))))))))))))))))</f>
        <v/>
      </c>
      <c r="BE34" s="113"/>
      <c r="BF34" s="113"/>
      <c r="BG34" s="113"/>
      <c r="BH34" s="113"/>
      <c r="BI34" s="113"/>
      <c r="BJ34" s="113"/>
      <c r="BK34" s="113"/>
      <c r="BL34" s="19" t="str" cm="1">
        <f t="array" ref="BL34">IF(C34=FALSE,"",IF(AND(SX1_Start&lt;=X34,X34&lt;SX1_End),SX1_LS,IF(AND(SX2_Start&lt;=X34,X34&lt;SX2_End),SX2_LS,IF(AND(SX3_Start&lt;=X34,X34&lt;SX3_End),SX3_LS,IF(AND(SX4_Start&lt;=X34,X34&lt;SX4_End),SX4_LS,IF(AND(SX5_Start&lt;=X34,X34&lt;SX5_End),SX5_LS,IF(AND(SX6_Start&lt;=X34,X34&lt;SX6_End),SX6_LS,IF(AND(SX7_Start&lt;=X34,X34&lt;SX7_End),SX7_LS,IF(AND(SX8_Start&lt;=X34,X34&lt;SX8_End),SX8_LS,IF(AND(SX9_Start&lt;=X34,X34&lt;SX9_End),SX9_LS,IF(AND(SX10_Start&lt;=X34,X34&lt;SX10_End),SX10_LS,IF(AND(SX11_Start&lt;=X34,X34&lt;SX11_End),SX11_LS,IF(AND(SX12_Start&lt;=X34,X34&lt;SX12_End),SX12_LS,IF(AND(SX13_Start&lt;=X34,X34&lt;SX13_End),SX13_LS,IF(AND(SX14_Start&lt;=X34,X34&lt;SX14_End),SX14_LS,IF(AND(SX15_Start&lt;=X34,X34&lt;SX15_End),SX15_LS,IF(AND(SX16_Start&lt;=X34,X34&lt;SX16_End),SX16_LS,IF(AND(SX17_Start&lt;=X34,X34&lt;SX17_End),SX17_LS,IF(AND(SX18_Start&lt;=X34,X34&lt;SX18_End),SX18_LS,IF(AND(SX19_Start&lt;=X34,X34&lt;SX19_End),SX19_LS,IF(AND(SX20_Start&lt;=X34,X34&lt;SX20_End),SX20_LS,IF(AND(SX21_Start&lt;=X34,X34&lt;SX21_End),SX21_LS,IF(AND(SX22_Start&lt;=X34,X34&lt;SX22_End),SX22_LS,IF(AND(SX23_Start&lt;=X34,X34&lt;SX23_End),SX23_LS,IF(AND(SX24_Start&lt;=X34,X34&lt;SX24_End),SX24_LS)*IF(AND(SX25_Start&lt;=X34,X34&lt;SX25End),SX25_LS)))))))))))))))))))))))))</f>
        <v/>
      </c>
      <c r="BM34" s="129" t="str">
        <f t="shared" ref="BM34" si="196">IF(ISBLANK(C34),"",IF(BL34=SX1_LS,SX1_LSD,IF(BL34=SX2_LS,SX2_LSD,IF(BL34=SX3_LS,SX3_LSD,IF(BL34=SX4_LS,SX4_LSD,IF(BL34=SX5_LS,SX5_LSD,IF(BL34=SX6_LS,SX6_LSD,IF(BL34=SX7_LS,SX7_LSD,IF(BL34=SX8_LS,SX8_LSD,IF(BL34=SX9_LS,SX9_LSD,IF(BL34=SX10_LS,SX10_LSD,IF(BL34=SX11_LS,SX11_LSD,IF(BL34=SX12_LS,SX12_LSD)))))))))))))</f>
        <v/>
      </c>
      <c r="BN34" s="130"/>
      <c r="BO34" s="130"/>
      <c r="BP34" s="130"/>
      <c r="BQ34" s="130"/>
      <c r="BR34" s="131"/>
      <c r="BS34" s="119" t="str">
        <f t="shared" ref="BS34" si="197">IF(ISBLANK(C34),"",IF(NOT(ISNUMBER(station_number)),"NA",IF(MOD(station_number,1)=0,TEXT(station_number+X34,"0+00"),IF(NOT(MOD(station_number,1)=0),TEXT(station_number+X34,"0+00.00")))))</f>
        <v/>
      </c>
      <c r="BT34" s="119"/>
      <c r="BU34" s="119"/>
      <c r="BV34" s="119"/>
      <c r="BW34" s="119"/>
      <c r="BX34" s="120" t="str" cm="1">
        <f t="array" ref="BX34">IF(C34=FALSE,"",IF(AND(SX1_Start&lt;=X34,X34&lt;SX1_End),"Section 1",IF(AND(SX2_Start&lt;=X34,X34&lt;SX2_End),"Section 2",IF(AND(SX3_Start&lt;=X34,X34&lt;SX3_End),"Section 3",IF(AND(SX4_Start&lt;=X34,X34&lt;SX4_End),"Section 4",IF(AND(SX5_Start&lt;=X34,X34&lt;SX5_End),"Section 5",IF(AND(SX6_Start&lt;=X34,X34&lt;SX6_End),"Section 6",IF(AND(SX7_Start&lt;=X34,X34&lt;SX7_End),"Section 7",IF(AND(SX8_Start&lt;=X34,X34&lt;SX8_End),"Section 8",IF(AND(SX9_Start&lt;=X34,X34&lt;SX9_End),"Section 9",IF(AND(SX10_Start&lt;=X34,X34&lt;SX10_End),"Section 10",IF(AND(SX11_Start&lt;=X34,X34&lt;SX11_End),"Section 11",IF(AND(SX12_Start&lt;=X34,X34&lt;SX12_End),"Section 12",IF(AND(SX13_Start&lt;=X34,X34&lt;SX13_End),"Section 13",IF(AND(SX14_Start&lt;=X34,X34&lt;SX14_End),"Section 14",IF(AND(SX15_Start&lt;=X34,X34&lt;SX15_End),"Section 15",IF(AND(SX16_Start&lt;=X34,X34&lt;SX16_End),"Section 16",IF(AND(SX17_Start&lt;=X34,X34&lt;SX17_End),"Section 17",IF(AND(SX18_Start&lt;=X34,X34&lt;SX18_End),"Section 18",IF(AND(SX19_Start&lt;=X34,X34&lt;SX19_End),"Section 19",IF(AND(SX20_Start&lt;=X34,X34&lt;SX20_End),"Section 20",IF(AND(SX21_Start&lt;=X34,X34&lt;SX21_End),"Section 21",IF(AND(SX22_Start&lt;=X34,X34&lt;SX22_End),"Section 22",IF(AND(SX23_Start&lt;=X34,X34&lt;SX23_End),"Section 23",IF(AND(SX24_Start&lt;=X34,X34&lt;SX24_End),"Section 24")*IF(AND(SX25_Start&lt;=X34,X34&lt;SX25End),"Section 25")))))))))))))))))))))))))</f>
        <v/>
      </c>
      <c r="BY34" s="121"/>
      <c r="BZ34" s="121"/>
      <c r="CA34" s="121"/>
      <c r="CB34" s="121"/>
      <c r="CC34" s="121"/>
      <c r="CD34" s="121"/>
      <c r="CE34" s="121"/>
      <c r="CF34" s="121"/>
      <c r="CG34" s="121"/>
      <c r="CH34" s="122"/>
      <c r="CI34" s="123"/>
      <c r="CJ34" s="124"/>
      <c r="CK34" s="124"/>
      <c r="CL34" s="124"/>
      <c r="CM34" s="124"/>
      <c r="CN34" s="124"/>
      <c r="CO34" s="124"/>
      <c r="CP34" s="124"/>
      <c r="CQ34" s="124"/>
      <c r="CR34" s="124"/>
      <c r="CS34" s="125"/>
      <c r="CT34" s="123"/>
      <c r="CU34" s="124"/>
      <c r="CV34" s="124"/>
      <c r="CW34" s="124"/>
      <c r="CX34" s="124"/>
      <c r="CY34" s="124"/>
      <c r="CZ34" s="124"/>
      <c r="DA34" s="124"/>
      <c r="DB34" s="124"/>
      <c r="DC34" s="124"/>
      <c r="DD34" s="125"/>
      <c r="DE34" s="123"/>
      <c r="DF34" s="124"/>
      <c r="DG34" s="124"/>
      <c r="DH34" s="124"/>
      <c r="DI34" s="124"/>
      <c r="DJ34" s="124"/>
      <c r="DK34" s="124"/>
      <c r="DL34" s="124"/>
      <c r="DM34" s="124"/>
      <c r="DN34" s="125"/>
      <c r="DO34" s="126"/>
      <c r="DP34" s="127"/>
      <c r="DQ34" s="127"/>
      <c r="DR34" s="127"/>
      <c r="DS34" s="127"/>
      <c r="DT34" s="127"/>
      <c r="DU34" s="127"/>
      <c r="DV34" s="128"/>
      <c r="DW34" s="102"/>
      <c r="DX34" s="102"/>
      <c r="DY34" s="102"/>
      <c r="DZ34" s="115"/>
      <c r="EA34" s="115"/>
      <c r="EB34" s="115"/>
      <c r="EC34" s="115"/>
      <c r="ED34" s="115"/>
      <c r="EE34" s="132"/>
      <c r="EF34" s="132"/>
      <c r="EG34" s="132"/>
      <c r="EH34" s="102"/>
      <c r="EI34" s="102"/>
      <c r="EJ34" s="102"/>
      <c r="EK34" s="117" t="str">
        <f t="shared" si="17"/>
        <v/>
      </c>
      <c r="EL34" s="117"/>
      <c r="EM34" s="117"/>
      <c r="EN34" s="118"/>
      <c r="EO34" s="118"/>
      <c r="EP34" s="118"/>
      <c r="EQ34" s="102"/>
      <c r="ER34" s="102"/>
      <c r="ES34" s="102"/>
      <c r="ET34" s="102"/>
      <c r="EU34" s="20" t="str">
        <f t="shared" si="18"/>
        <v/>
      </c>
      <c r="EV34" s="26" t="str">
        <f t="shared" si="19"/>
        <v/>
      </c>
      <c r="EW34" s="22"/>
      <c r="EX34" s="22"/>
      <c r="EY34" s="23"/>
      <c r="EZ34" s="23"/>
      <c r="FA34" s="27"/>
      <c r="FB34" s="27"/>
      <c r="FC34" s="28"/>
      <c r="FD34" s="28"/>
      <c r="FE34" s="28"/>
      <c r="FF34" s="28"/>
      <c r="FG34" s="28"/>
      <c r="FH34" s="28"/>
      <c r="FI34" s="28"/>
      <c r="FJ34" s="28"/>
      <c r="FK34" s="28"/>
      <c r="FL34" s="28"/>
      <c r="FM34" s="28"/>
      <c r="FN34" s="29"/>
      <c r="FO34" s="29"/>
      <c r="FP34" s="29"/>
      <c r="FQ34" s="29"/>
      <c r="FR34" s="29"/>
      <c r="FS34" s="29"/>
      <c r="FT34" s="29"/>
      <c r="FU34" s="29"/>
      <c r="FV34" s="29"/>
      <c r="FW34" s="29"/>
      <c r="FX34" s="29"/>
      <c r="FY34" s="29"/>
      <c r="FZ34" s="29"/>
      <c r="GA34" s="29"/>
      <c r="GB34" s="29"/>
      <c r="GC34" s="23"/>
      <c r="GD34" s="23"/>
      <c r="GE34" s="23"/>
      <c r="GF34" s="23"/>
      <c r="GG34" s="23"/>
      <c r="GH34" s="23"/>
    </row>
    <row r="35" spans="1:190" s="25" customFormat="1" ht="57.75" customHeight="1" x14ac:dyDescent="0.25">
      <c r="A35" s="103">
        <f t="shared" si="20"/>
        <v>28</v>
      </c>
      <c r="B35" s="103"/>
      <c r="C35" s="104"/>
      <c r="D35" s="105"/>
      <c r="E35" s="105"/>
      <c r="F35" s="105"/>
      <c r="G35" s="105"/>
      <c r="H35" s="105"/>
      <c r="I35" s="105"/>
      <c r="J35" s="105"/>
      <c r="K35" s="106"/>
      <c r="L35" s="138"/>
      <c r="M35" s="138"/>
      <c r="N35" s="138"/>
      <c r="O35" s="138"/>
      <c r="P35" s="138"/>
      <c r="Q35" s="138"/>
      <c r="R35" s="138"/>
      <c r="S35" s="137"/>
      <c r="T35" s="137"/>
      <c r="U35" s="137"/>
      <c r="V35" s="137"/>
      <c r="W35" s="137"/>
      <c r="X35" s="79"/>
      <c r="Y35" s="80"/>
      <c r="Z35" s="80"/>
      <c r="AA35" s="80"/>
      <c r="AB35" s="11" t="str">
        <f t="shared" si="8"/>
        <v/>
      </c>
      <c r="AC35" s="12"/>
      <c r="AD35" s="13">
        <f t="shared" si="0"/>
        <v>0</v>
      </c>
      <c r="AE35" s="14" t="str">
        <f t="shared" ref="AE35" si="198">IF(ISBLANK(C35),"",IF(BL35=SX1_LS,SX1_PD,IF(BL35=SX2_LS,SX2_PD,IF(BL35=SX3_LS,SX3_PD,IF(BL35=SX4_LS,SX4_PD,IF(BL35=SX5_LS,SX5_PD,IF(BL35=SX6_LS,SX6_PD,IF(BL35=SX7_LS,SX7_PD,IF(BL35=SX8_LS,SX8_PD,IF(BL35=SX9_LS,SX9_PD,IF(BL35=SX10_LS,SX10_PD,IF(BL35=SX11_LS,SX11_PD,IF(BL35=SX12_LS,SX12_PD)))))))))))))</f>
        <v/>
      </c>
      <c r="AF35" s="15" t="str">
        <f t="shared" si="10"/>
        <v>!</v>
      </c>
      <c r="AG35" s="16" t="str">
        <f t="shared" ref="AG35" si="199">IF(ISBLANK(AC35),"",IF(AND(BL35=SX1_LS,AC35&gt;=0.5),(ROUND((PI()*AD35*AE35)/12,2)-PI()*SX1_PD),IF(AND(BL35=SX2_LS,AC35&gt;=0.5),(ROUND((PI()*AD35*AE35)/12,2)-PI()*SX2_PD),IF(AND(BL35=SX3_LS,AC35&gt;=0.5),(ROUND((PI()*AD35*AE35)/12,2)-PI()*SX3_PD),IF(AND(BL35=SX4_LS,AC35&gt;=0.5),(ROUND((PI()*AD35*AE35)/12,2)-PI()*SX4_PD),IF(AND(BL35=SX5_LS,AC35&gt;=0.5),(ROUND((PI()*AD35*AE35)/12,2)-PI()*SX5_PD),IF(AND(BL35=SX6_LS,AC35&gt;=0.5),(ROUND((PI()*AD35*AE35)/12,2)-PI()*SX6_PD),IF(AND(BL35=SX7_LS,AC35&gt;=0.5),(ROUND((PI()*AD35*AE35)/12,2)-PI()*SX7_PD),IF(AND(BL35=SX8_LS,AC35&gt;=0.5),(ROUND((PI()*AD35*AE35)/12,2)-PI()*SX8_PD),IF(AND(BL35=SX9_LS,AC35&gt;=0.5),(ROUND((PI()*AD35*AE35)/12,2)-PI()*SX9_PD),IF(AND(BL35=SX10_LS,AC35&gt;=0.5),(ROUND((PI()*AD35*AE35)/12,2)-PI()*SX10_PD),IF(AND(BL35=SX11_LS,AC35&gt;=0.5),(ROUND((PI()*AD35*AE35)/12,2)-PI()*SX11_PD),IF(AND(BL35=SX12_LS,AC35&gt;=0.5),(ROUND((PI()*AD35*AE35)/12,2)-PI()*SX12_PD),ROUND((PI()*AD35*AE35)/12,2))))))))))))))</f>
        <v/>
      </c>
      <c r="AH35" s="81"/>
      <c r="AI35" s="81"/>
      <c r="AJ35" s="81"/>
      <c r="AK35" s="81"/>
      <c r="AL35" s="81"/>
      <c r="AM35" s="81"/>
      <c r="AN35" s="81"/>
      <c r="AO35" s="81"/>
      <c r="AP35" s="17"/>
      <c r="AQ35" s="133"/>
      <c r="AR35" s="134"/>
      <c r="AS35" s="134"/>
      <c r="AT35" s="134"/>
      <c r="AU35" s="135"/>
      <c r="AV35" s="114" t="str">
        <f t="shared" ref="AV35" si="200">IF(C35=FALSE,"",IF(C35="DNT",(AQ35/(Nominal_Pipe_Diameter*10)),IF(AQ35="NV","NV",IF(AQ35="NA","NA",IF(BE35="","",IF(BL35="SMLS",AQ35*100/BE35,AQ35*100/BD35))))))</f>
        <v/>
      </c>
      <c r="AW35" s="114"/>
      <c r="AX35" s="114"/>
      <c r="AY35" s="114"/>
      <c r="AZ35" s="114"/>
      <c r="BA35" s="114" t="str">
        <f t="shared" ref="BA35" si="201">IF(C35=FALSE,"",IF(GW_Log_Dist="","NA",GW_Log_Dist+X35))</f>
        <v/>
      </c>
      <c r="BB35" s="114"/>
      <c r="BC35" s="114"/>
      <c r="BD35" s="18" t="str">
        <f t="shared" ref="BD35" si="202">IF(C35=FALSE,"",IF(AND(SX1_Start&lt;=X35,X35&lt;SX1_End),((SX1_NWT*1000)),IF(AND(SX2_Start&lt;=X35,X35&lt;SX2_End),((SX2_NWT*1000)),IF(AND(SX3_Start&lt;=X35,X35&lt;SX3_End),((SX3_NWT*1000)),IF(AND(SX4_Start&lt;=X35,X35&lt;SX4_End),((SX4_NWT*1000)),IF(AND(SX5_Start&lt;=X35,X35&lt;SX5_End),((SX5_NWT*1000)),IF(AND(SX6_Start&lt;=X35,X35&lt;SX6_End),((SX6_NWT*1000)),IF(AND(SX7_Start&lt;=X35,X35&lt;SX7_End),((SX7_NWT*1000)),IF(AND(SX8_Start&lt;=X35,X35&lt;SX8_End),((SX8_NWT*1000)),IF(AND(SX9_Start&lt;=X35,X35&lt;SX9_End),((SX9_NWT*1000)),IF(AND(SX10_Start&lt;=X35,X35&lt;SX10_End),((SX10_NWT*1000)),IF(AND(SX11_Start&lt;=X35,X35&lt;SX11_End),((SX11_NWT*1000)),IF(AND(SX12_Start&lt;=X35,X35&lt;SX12_End),((SX12_NWT*1000)),IF(AND(SX13_Start&lt;=X35,X35&lt;SX13_End),((SX13_NWT*1000)),IF(AND(SX14_Start&lt;=X35,X35&lt;SX14_End),((SX14_NWT*1000)),IF(AND(SX15_Start&lt;=X35,X35&lt;SX15_End),((SX15_NWT*1000)),IF(AND(SX16_Start&lt;=X35,X35&lt;SX16_End),((SX16_NWT*1000)),IF(AND(SX17_Start&lt;=X35,X35&lt;SX17_End),((SX17_NWT*1000)),IF(AND(SX18_Start&lt;=X35,X35&lt;SX18_End),((SX18_NWT*1000)),IF(AND(SX19_Start&lt;=X35,X35&lt;SX19_End),((SX19_NWT*1000)),IF(AND(SX20_Start&lt;=X35,X35&lt;SX20_End),((SX20_NWT*1000)),IF(AND(SX21_Start&lt;=X35,X35&lt;SX21_End),((SX21_NWT*1000)),IF(AND(SX22_Start&lt;=X35,X35&lt;SX22_End),((SX22_NWT*1000)),IF(AND(SX23_Start&lt;=X35,X35&lt;SX23_End),((SX23_NWT*1000)),IF(AND(SX24_Start&lt;=X35,X35&lt;SX24_End),((SX24_NWT*1000)),IF(AND(SX25_Start&lt;=X35,X35&lt;SX25_End),((SX25_NWT*1000))))))))))))))))))))))))))))</f>
        <v/>
      </c>
      <c r="BE35" s="113"/>
      <c r="BF35" s="113"/>
      <c r="BG35" s="113"/>
      <c r="BH35" s="113"/>
      <c r="BI35" s="113"/>
      <c r="BJ35" s="113"/>
      <c r="BK35" s="113"/>
      <c r="BL35" s="19" t="str" cm="1">
        <f t="array" ref="BL35">IF(C35=FALSE,"",IF(AND(SX1_Start&lt;=X35,X35&lt;SX1_End),SX1_LS,IF(AND(SX2_Start&lt;=X35,X35&lt;SX2_End),SX2_LS,IF(AND(SX3_Start&lt;=X35,X35&lt;SX3_End),SX3_LS,IF(AND(SX4_Start&lt;=X35,X35&lt;SX4_End),SX4_LS,IF(AND(SX5_Start&lt;=X35,X35&lt;SX5_End),SX5_LS,IF(AND(SX6_Start&lt;=X35,X35&lt;SX6_End),SX6_LS,IF(AND(SX7_Start&lt;=X35,X35&lt;SX7_End),SX7_LS,IF(AND(SX8_Start&lt;=X35,X35&lt;SX8_End),SX8_LS,IF(AND(SX9_Start&lt;=X35,X35&lt;SX9_End),SX9_LS,IF(AND(SX10_Start&lt;=X35,X35&lt;SX10_End),SX10_LS,IF(AND(SX11_Start&lt;=X35,X35&lt;SX11_End),SX11_LS,IF(AND(SX12_Start&lt;=X35,X35&lt;SX12_End),SX12_LS,IF(AND(SX13_Start&lt;=X35,X35&lt;SX13_End),SX13_LS,IF(AND(SX14_Start&lt;=X35,X35&lt;SX14_End),SX14_LS,IF(AND(SX15_Start&lt;=X35,X35&lt;SX15_End),SX15_LS,IF(AND(SX16_Start&lt;=X35,X35&lt;SX16_End),SX16_LS,IF(AND(SX17_Start&lt;=X35,X35&lt;SX17_End),SX17_LS,IF(AND(SX18_Start&lt;=X35,X35&lt;SX18_End),SX18_LS,IF(AND(SX19_Start&lt;=X35,X35&lt;SX19_End),SX19_LS,IF(AND(SX20_Start&lt;=X35,X35&lt;SX20_End),SX20_LS,IF(AND(SX21_Start&lt;=X35,X35&lt;SX21_End),SX21_LS,IF(AND(SX22_Start&lt;=X35,X35&lt;SX22_End),SX22_LS,IF(AND(SX23_Start&lt;=X35,X35&lt;SX23_End),SX23_LS,IF(AND(SX24_Start&lt;=X35,X35&lt;SX24_End),SX24_LS)*IF(AND(SX25_Start&lt;=X35,X35&lt;SX25End),SX25_LS)))))))))))))))))))))))))</f>
        <v/>
      </c>
      <c r="BM35" s="129" t="str">
        <f t="shared" ref="BM35" si="203">IF(ISBLANK(C35),"",IF(BL35=SX1_LS,SX1_LSD,IF(BL35=SX2_LS,SX2_LSD,IF(BL35=SX3_LS,SX3_LSD,IF(BL35=SX4_LS,SX4_LSD,IF(BL35=SX5_LS,SX5_LSD,IF(BL35=SX6_LS,SX6_LSD,IF(BL35=SX7_LS,SX7_LSD,IF(BL35=SX8_LS,SX8_LSD,IF(BL35=SX9_LS,SX9_LSD,IF(BL35=SX10_LS,SX10_LSD,IF(BL35=SX11_LS,SX11_LSD,IF(BL35=SX12_LS,SX12_LSD)))))))))))))</f>
        <v/>
      </c>
      <c r="BN35" s="130"/>
      <c r="BO35" s="130"/>
      <c r="BP35" s="130"/>
      <c r="BQ35" s="130"/>
      <c r="BR35" s="131"/>
      <c r="BS35" s="119" t="str">
        <f t="shared" ref="BS35" si="204">IF(ISBLANK(C35),"",IF(NOT(ISNUMBER(station_number)),"NA",IF(MOD(station_number,1)=0,TEXT(station_number+X35,"0+00"),IF(NOT(MOD(station_number,1)=0),TEXT(station_number+X35,"0+00.00")))))</f>
        <v/>
      </c>
      <c r="BT35" s="119"/>
      <c r="BU35" s="119"/>
      <c r="BV35" s="119"/>
      <c r="BW35" s="119"/>
      <c r="BX35" s="120" t="str" cm="1">
        <f t="array" ref="BX35">IF(C35=FALSE,"",IF(AND(SX1_Start&lt;=X35,X35&lt;SX1_End),"Section 1",IF(AND(SX2_Start&lt;=X35,X35&lt;SX2_End),"Section 2",IF(AND(SX3_Start&lt;=X35,X35&lt;SX3_End),"Section 3",IF(AND(SX4_Start&lt;=X35,X35&lt;SX4_End),"Section 4",IF(AND(SX5_Start&lt;=X35,X35&lt;SX5_End),"Section 5",IF(AND(SX6_Start&lt;=X35,X35&lt;SX6_End),"Section 6",IF(AND(SX7_Start&lt;=X35,X35&lt;SX7_End),"Section 7",IF(AND(SX8_Start&lt;=X35,X35&lt;SX8_End),"Section 8",IF(AND(SX9_Start&lt;=X35,X35&lt;SX9_End),"Section 9",IF(AND(SX10_Start&lt;=X35,X35&lt;SX10_End),"Section 10",IF(AND(SX11_Start&lt;=X35,X35&lt;SX11_End),"Section 11",IF(AND(SX12_Start&lt;=X35,X35&lt;SX12_End),"Section 12",IF(AND(SX13_Start&lt;=X35,X35&lt;SX13_End),"Section 13",IF(AND(SX14_Start&lt;=X35,X35&lt;SX14_End),"Section 14",IF(AND(SX15_Start&lt;=X35,X35&lt;SX15_End),"Section 15",IF(AND(SX16_Start&lt;=X35,X35&lt;SX16_End),"Section 16",IF(AND(SX17_Start&lt;=X35,X35&lt;SX17_End),"Section 17",IF(AND(SX18_Start&lt;=X35,X35&lt;SX18_End),"Section 18",IF(AND(SX19_Start&lt;=X35,X35&lt;SX19_End),"Section 19",IF(AND(SX20_Start&lt;=X35,X35&lt;SX20_End),"Section 20",IF(AND(SX21_Start&lt;=X35,X35&lt;SX21_End),"Section 21",IF(AND(SX22_Start&lt;=X35,X35&lt;SX22_End),"Section 22",IF(AND(SX23_Start&lt;=X35,X35&lt;SX23_End),"Section 23",IF(AND(SX24_Start&lt;=X35,X35&lt;SX24_End),"Section 24")*IF(AND(SX25_Start&lt;=X35,X35&lt;SX25End),"Section 25")))))))))))))))))))))))))</f>
        <v/>
      </c>
      <c r="BY35" s="121"/>
      <c r="BZ35" s="121"/>
      <c r="CA35" s="121"/>
      <c r="CB35" s="121"/>
      <c r="CC35" s="121"/>
      <c r="CD35" s="121"/>
      <c r="CE35" s="121"/>
      <c r="CF35" s="121"/>
      <c r="CG35" s="121"/>
      <c r="CH35" s="122"/>
      <c r="CI35" s="123"/>
      <c r="CJ35" s="124"/>
      <c r="CK35" s="124"/>
      <c r="CL35" s="124"/>
      <c r="CM35" s="124"/>
      <c r="CN35" s="124"/>
      <c r="CO35" s="124"/>
      <c r="CP35" s="124"/>
      <c r="CQ35" s="124"/>
      <c r="CR35" s="124"/>
      <c r="CS35" s="125"/>
      <c r="CT35" s="123"/>
      <c r="CU35" s="124"/>
      <c r="CV35" s="124"/>
      <c r="CW35" s="124"/>
      <c r="CX35" s="124"/>
      <c r="CY35" s="124"/>
      <c r="CZ35" s="124"/>
      <c r="DA35" s="124"/>
      <c r="DB35" s="124"/>
      <c r="DC35" s="124"/>
      <c r="DD35" s="125"/>
      <c r="DE35" s="123"/>
      <c r="DF35" s="124"/>
      <c r="DG35" s="124"/>
      <c r="DH35" s="124"/>
      <c r="DI35" s="124"/>
      <c r="DJ35" s="124"/>
      <c r="DK35" s="124"/>
      <c r="DL35" s="124"/>
      <c r="DM35" s="124"/>
      <c r="DN35" s="125"/>
      <c r="DO35" s="126"/>
      <c r="DP35" s="127"/>
      <c r="DQ35" s="127"/>
      <c r="DR35" s="127"/>
      <c r="DS35" s="127"/>
      <c r="DT35" s="127"/>
      <c r="DU35" s="127"/>
      <c r="DV35" s="128"/>
      <c r="DW35" s="102"/>
      <c r="DX35" s="102"/>
      <c r="DY35" s="102"/>
      <c r="DZ35" s="115"/>
      <c r="EA35" s="115"/>
      <c r="EB35" s="115"/>
      <c r="EC35" s="115"/>
      <c r="ED35" s="115"/>
      <c r="EE35" s="132"/>
      <c r="EF35" s="132"/>
      <c r="EG35" s="132"/>
      <c r="EH35" s="102"/>
      <c r="EI35" s="102"/>
      <c r="EJ35" s="102"/>
      <c r="EK35" s="117" t="str">
        <f t="shared" si="17"/>
        <v/>
      </c>
      <c r="EL35" s="117"/>
      <c r="EM35" s="117"/>
      <c r="EN35" s="118"/>
      <c r="EO35" s="118"/>
      <c r="EP35" s="118"/>
      <c r="EQ35" s="102"/>
      <c r="ER35" s="102"/>
      <c r="ES35" s="102"/>
      <c r="ET35" s="102"/>
      <c r="EU35" s="20" t="str">
        <f t="shared" si="18"/>
        <v/>
      </c>
      <c r="EV35" s="26" t="str">
        <f t="shared" si="19"/>
        <v/>
      </c>
      <c r="EW35" s="22"/>
      <c r="EX35" s="22"/>
      <c r="EY35" s="23"/>
      <c r="EZ35" s="23"/>
      <c r="FA35" s="27"/>
      <c r="FB35" s="27"/>
      <c r="FC35" s="28"/>
      <c r="FD35" s="28"/>
      <c r="FE35" s="28"/>
      <c r="FF35" s="28"/>
      <c r="FG35" s="28"/>
      <c r="FH35" s="28"/>
      <c r="FI35" s="28"/>
      <c r="FJ35" s="28"/>
      <c r="FK35" s="28"/>
      <c r="FL35" s="28"/>
      <c r="FM35" s="28"/>
      <c r="FN35" s="29"/>
      <c r="FO35" s="29"/>
      <c r="FP35" s="29"/>
      <c r="FQ35" s="29"/>
      <c r="FR35" s="29"/>
      <c r="FS35" s="29"/>
      <c r="FT35" s="29"/>
      <c r="FU35" s="29"/>
      <c r="FV35" s="29"/>
      <c r="FW35" s="29"/>
      <c r="FX35" s="29"/>
      <c r="FY35" s="29"/>
      <c r="FZ35" s="29"/>
      <c r="GA35" s="29"/>
      <c r="GB35" s="29"/>
      <c r="GC35" s="23"/>
      <c r="GD35" s="23"/>
      <c r="GE35" s="23"/>
      <c r="GF35" s="23"/>
      <c r="GG35" s="23"/>
      <c r="GH35" s="23"/>
    </row>
    <row r="36" spans="1:190" s="25" customFormat="1" ht="57.75" customHeight="1" x14ac:dyDescent="0.25">
      <c r="A36" s="103">
        <f t="shared" si="20"/>
        <v>29</v>
      </c>
      <c r="B36" s="103"/>
      <c r="C36" s="104"/>
      <c r="D36" s="105"/>
      <c r="E36" s="105"/>
      <c r="F36" s="105"/>
      <c r="G36" s="105"/>
      <c r="H36" s="105"/>
      <c r="I36" s="105"/>
      <c r="J36" s="105"/>
      <c r="K36" s="106"/>
      <c r="L36" s="138"/>
      <c r="M36" s="138"/>
      <c r="N36" s="138"/>
      <c r="O36" s="138"/>
      <c r="P36" s="138"/>
      <c r="Q36" s="138"/>
      <c r="R36" s="138"/>
      <c r="S36" s="137"/>
      <c r="T36" s="137"/>
      <c r="U36" s="137"/>
      <c r="V36" s="137"/>
      <c r="W36" s="137"/>
      <c r="X36" s="79"/>
      <c r="Y36" s="80"/>
      <c r="Z36" s="80"/>
      <c r="AA36" s="80"/>
      <c r="AB36" s="11" t="str">
        <f t="shared" si="8"/>
        <v/>
      </c>
      <c r="AC36" s="12"/>
      <c r="AD36" s="13">
        <f t="shared" si="0"/>
        <v>0</v>
      </c>
      <c r="AE36" s="14" t="str">
        <f t="shared" ref="AE36" si="205">IF(ISBLANK(C36),"",IF(BL36=SX1_LS,SX1_PD,IF(BL36=SX2_LS,SX2_PD,IF(BL36=SX3_LS,SX3_PD,IF(BL36=SX4_LS,SX4_PD,IF(BL36=SX5_LS,SX5_PD,IF(BL36=SX6_LS,SX6_PD,IF(BL36=SX7_LS,SX7_PD,IF(BL36=SX8_LS,SX8_PD,IF(BL36=SX9_LS,SX9_PD,IF(BL36=SX10_LS,SX10_PD,IF(BL36=SX11_LS,SX11_PD,IF(BL36=SX12_LS,SX12_PD)))))))))))))</f>
        <v/>
      </c>
      <c r="AF36" s="15" t="str">
        <f t="shared" si="10"/>
        <v>!</v>
      </c>
      <c r="AG36" s="16" t="str">
        <f t="shared" ref="AG36" si="206">IF(ISBLANK(AC36),"",IF(AND(BL36=SX1_LS,AC36&gt;=0.5),(ROUND((PI()*AD36*AE36)/12,2)-PI()*SX1_PD),IF(AND(BL36=SX2_LS,AC36&gt;=0.5),(ROUND((PI()*AD36*AE36)/12,2)-PI()*SX2_PD),IF(AND(BL36=SX3_LS,AC36&gt;=0.5),(ROUND((PI()*AD36*AE36)/12,2)-PI()*SX3_PD),IF(AND(BL36=SX4_LS,AC36&gt;=0.5),(ROUND((PI()*AD36*AE36)/12,2)-PI()*SX4_PD),IF(AND(BL36=SX5_LS,AC36&gt;=0.5),(ROUND((PI()*AD36*AE36)/12,2)-PI()*SX5_PD),IF(AND(BL36=SX6_LS,AC36&gt;=0.5),(ROUND((PI()*AD36*AE36)/12,2)-PI()*SX6_PD),IF(AND(BL36=SX7_LS,AC36&gt;=0.5),(ROUND((PI()*AD36*AE36)/12,2)-PI()*SX7_PD),IF(AND(BL36=SX8_LS,AC36&gt;=0.5),(ROUND((PI()*AD36*AE36)/12,2)-PI()*SX8_PD),IF(AND(BL36=SX9_LS,AC36&gt;=0.5),(ROUND((PI()*AD36*AE36)/12,2)-PI()*SX9_PD),IF(AND(BL36=SX10_LS,AC36&gt;=0.5),(ROUND((PI()*AD36*AE36)/12,2)-PI()*SX10_PD),IF(AND(BL36=SX11_LS,AC36&gt;=0.5),(ROUND((PI()*AD36*AE36)/12,2)-PI()*SX11_PD),IF(AND(BL36=SX12_LS,AC36&gt;=0.5),(ROUND((PI()*AD36*AE36)/12,2)-PI()*SX12_PD),ROUND((PI()*AD36*AE36)/12,2))))))))))))))</f>
        <v/>
      </c>
      <c r="AH36" s="81"/>
      <c r="AI36" s="81"/>
      <c r="AJ36" s="81"/>
      <c r="AK36" s="81"/>
      <c r="AL36" s="81"/>
      <c r="AM36" s="81"/>
      <c r="AN36" s="81"/>
      <c r="AO36" s="81"/>
      <c r="AP36" s="17"/>
      <c r="AQ36" s="113"/>
      <c r="AR36" s="113"/>
      <c r="AS36" s="113"/>
      <c r="AT36" s="113"/>
      <c r="AU36" s="113"/>
      <c r="AV36" s="114" t="str">
        <f t="shared" ref="AV36" si="207">IF(C36=FALSE,"",IF(C36="DNT",(AQ36/(Nominal_Pipe_Diameter*10)),IF(AQ36="NV","NV",IF(AQ36="NA","NA",IF(BE36="","",IF(BL36="SMLS",AQ36*100/BE36,AQ36*100/BD36))))))</f>
        <v/>
      </c>
      <c r="AW36" s="114"/>
      <c r="AX36" s="114"/>
      <c r="AY36" s="114"/>
      <c r="AZ36" s="114"/>
      <c r="BA36" s="114" t="str">
        <f t="shared" ref="BA36" si="208">IF(C36=FALSE,"",IF(GW_Log_Dist="","NA",GW_Log_Dist+X36))</f>
        <v/>
      </c>
      <c r="BB36" s="114"/>
      <c r="BC36" s="114"/>
      <c r="BD36" s="18" t="str">
        <f t="shared" ref="BD36" si="209">IF(C36=FALSE,"",IF(AND(SX1_Start&lt;=X36,X36&lt;SX1_End),((SX1_NWT*1000)),IF(AND(SX2_Start&lt;=X36,X36&lt;SX2_End),((SX2_NWT*1000)),IF(AND(SX3_Start&lt;=X36,X36&lt;SX3_End),((SX3_NWT*1000)),IF(AND(SX4_Start&lt;=X36,X36&lt;SX4_End),((SX4_NWT*1000)),IF(AND(SX5_Start&lt;=X36,X36&lt;SX5_End),((SX5_NWT*1000)),IF(AND(SX6_Start&lt;=X36,X36&lt;SX6_End),((SX6_NWT*1000)),IF(AND(SX7_Start&lt;=X36,X36&lt;SX7_End),((SX7_NWT*1000)),IF(AND(SX8_Start&lt;=X36,X36&lt;SX8_End),((SX8_NWT*1000)),IF(AND(SX9_Start&lt;=X36,X36&lt;SX9_End),((SX9_NWT*1000)),IF(AND(SX10_Start&lt;=X36,X36&lt;SX10_End),((SX10_NWT*1000)),IF(AND(SX11_Start&lt;=X36,X36&lt;SX11_End),((SX11_NWT*1000)),IF(AND(SX12_Start&lt;=X36,X36&lt;SX12_End),((SX12_NWT*1000)),IF(AND(SX13_Start&lt;=X36,X36&lt;SX13_End),((SX13_NWT*1000)),IF(AND(SX14_Start&lt;=X36,X36&lt;SX14_End),((SX14_NWT*1000)),IF(AND(SX15_Start&lt;=X36,X36&lt;SX15_End),((SX15_NWT*1000)),IF(AND(SX16_Start&lt;=X36,X36&lt;SX16_End),((SX16_NWT*1000)),IF(AND(SX17_Start&lt;=X36,X36&lt;SX17_End),((SX17_NWT*1000)),IF(AND(SX18_Start&lt;=X36,X36&lt;SX18_End),((SX18_NWT*1000)),IF(AND(SX19_Start&lt;=X36,X36&lt;SX19_End),((SX19_NWT*1000)),IF(AND(SX20_Start&lt;=X36,X36&lt;SX20_End),((SX20_NWT*1000)),IF(AND(SX21_Start&lt;=X36,X36&lt;SX21_End),((SX21_NWT*1000)),IF(AND(SX22_Start&lt;=X36,X36&lt;SX22_End),((SX22_NWT*1000)),IF(AND(SX23_Start&lt;=X36,X36&lt;SX23_End),((SX23_NWT*1000)),IF(AND(SX24_Start&lt;=X36,X36&lt;SX24_End),((SX24_NWT*1000)),IF(AND(SX25_Start&lt;=X36,X36&lt;SX25_End),((SX25_NWT*1000))))))))))))))))))))))))))))</f>
        <v/>
      </c>
      <c r="BE36" s="113"/>
      <c r="BF36" s="113"/>
      <c r="BG36" s="113"/>
      <c r="BH36" s="113"/>
      <c r="BI36" s="113"/>
      <c r="BJ36" s="113"/>
      <c r="BK36" s="113"/>
      <c r="BL36" s="19" t="str" cm="1">
        <f t="array" ref="BL36">IF(C36=FALSE,"",IF(AND(SX1_Start&lt;=X36,X36&lt;SX1_End),SX1_LS,IF(AND(SX2_Start&lt;=X36,X36&lt;SX2_End),SX2_LS,IF(AND(SX3_Start&lt;=X36,X36&lt;SX3_End),SX3_LS,IF(AND(SX4_Start&lt;=X36,X36&lt;SX4_End),SX4_LS,IF(AND(SX5_Start&lt;=X36,X36&lt;SX5_End),SX5_LS,IF(AND(SX6_Start&lt;=X36,X36&lt;SX6_End),SX6_LS,IF(AND(SX7_Start&lt;=X36,X36&lt;SX7_End),SX7_LS,IF(AND(SX8_Start&lt;=X36,X36&lt;SX8_End),SX8_LS,IF(AND(SX9_Start&lt;=X36,X36&lt;SX9_End),SX9_LS,IF(AND(SX10_Start&lt;=X36,X36&lt;SX10_End),SX10_LS,IF(AND(SX11_Start&lt;=X36,X36&lt;SX11_End),SX11_LS,IF(AND(SX12_Start&lt;=X36,X36&lt;SX12_End),SX12_LS,IF(AND(SX13_Start&lt;=X36,X36&lt;SX13_End),SX13_LS,IF(AND(SX14_Start&lt;=X36,X36&lt;SX14_End),SX14_LS,IF(AND(SX15_Start&lt;=X36,X36&lt;SX15_End),SX15_LS,IF(AND(SX16_Start&lt;=X36,X36&lt;SX16_End),SX16_LS,IF(AND(SX17_Start&lt;=X36,X36&lt;SX17_End),SX17_LS,IF(AND(SX18_Start&lt;=X36,X36&lt;SX18_End),SX18_LS,IF(AND(SX19_Start&lt;=X36,X36&lt;SX19_End),SX19_LS,IF(AND(SX20_Start&lt;=X36,X36&lt;SX20_End),SX20_LS,IF(AND(SX21_Start&lt;=X36,X36&lt;SX21_End),SX21_LS,IF(AND(SX22_Start&lt;=X36,X36&lt;SX22_End),SX22_LS,IF(AND(SX23_Start&lt;=X36,X36&lt;SX23_End),SX23_LS,IF(AND(SX24_Start&lt;=X36,X36&lt;SX24_End),SX24_LS)*IF(AND(SX25_Start&lt;=X36,X36&lt;SX25End),SX25_LS)))))))))))))))))))))))))</f>
        <v/>
      </c>
      <c r="BM36" s="129" t="str">
        <f t="shared" ref="BM36" si="210">IF(ISBLANK(C36),"",IF(BL36=SX1_LS,SX1_LSD,IF(BL36=SX2_LS,SX2_LSD,IF(BL36=SX3_LS,SX3_LSD,IF(BL36=SX4_LS,SX4_LSD,IF(BL36=SX5_LS,SX5_LSD,IF(BL36=SX6_LS,SX6_LSD,IF(BL36=SX7_LS,SX7_LSD,IF(BL36=SX8_LS,SX8_LSD,IF(BL36=SX9_LS,SX9_LSD,IF(BL36=SX10_LS,SX10_LSD,IF(BL36=SX11_LS,SX11_LSD,IF(BL36=SX12_LS,SX12_LSD)))))))))))))</f>
        <v/>
      </c>
      <c r="BN36" s="130"/>
      <c r="BO36" s="130"/>
      <c r="BP36" s="130"/>
      <c r="BQ36" s="130"/>
      <c r="BR36" s="131"/>
      <c r="BS36" s="119" t="str">
        <f t="shared" ref="BS36" si="211">IF(ISBLANK(C36),"",IF(NOT(ISNUMBER(station_number)),"NA",IF(MOD(station_number,1)=0,TEXT(station_number+X36,"0+00"),IF(NOT(MOD(station_number,1)=0),TEXT(station_number+X36,"0+00.00")))))</f>
        <v/>
      </c>
      <c r="BT36" s="119"/>
      <c r="BU36" s="119"/>
      <c r="BV36" s="119"/>
      <c r="BW36" s="119"/>
      <c r="BX36" s="120" t="str" cm="1">
        <f t="array" ref="BX36">IF(C36=FALSE,"",IF(AND(SX1_Start&lt;=X36,X36&lt;SX1_End),"Section 1",IF(AND(SX2_Start&lt;=X36,X36&lt;SX2_End),"Section 2",IF(AND(SX3_Start&lt;=X36,X36&lt;SX3_End),"Section 3",IF(AND(SX4_Start&lt;=X36,X36&lt;SX4_End),"Section 4",IF(AND(SX5_Start&lt;=X36,X36&lt;SX5_End),"Section 5",IF(AND(SX6_Start&lt;=X36,X36&lt;SX6_End),"Section 6",IF(AND(SX7_Start&lt;=X36,X36&lt;SX7_End),"Section 7",IF(AND(SX8_Start&lt;=X36,X36&lt;SX8_End),"Section 8",IF(AND(SX9_Start&lt;=X36,X36&lt;SX9_End),"Section 9",IF(AND(SX10_Start&lt;=X36,X36&lt;SX10_End),"Section 10",IF(AND(SX11_Start&lt;=X36,X36&lt;SX11_End),"Section 11",IF(AND(SX12_Start&lt;=X36,X36&lt;SX12_End),"Section 12",IF(AND(SX13_Start&lt;=X36,X36&lt;SX13_End),"Section 13",IF(AND(SX14_Start&lt;=X36,X36&lt;SX14_End),"Section 14",IF(AND(SX15_Start&lt;=X36,X36&lt;SX15_End),"Section 15",IF(AND(SX16_Start&lt;=X36,X36&lt;SX16_End),"Section 16",IF(AND(SX17_Start&lt;=X36,X36&lt;SX17_End),"Section 17",IF(AND(SX18_Start&lt;=X36,X36&lt;SX18_End),"Section 18",IF(AND(SX19_Start&lt;=X36,X36&lt;SX19_End),"Section 19",IF(AND(SX20_Start&lt;=X36,X36&lt;SX20_End),"Section 20",IF(AND(SX21_Start&lt;=X36,X36&lt;SX21_End),"Section 21",IF(AND(SX22_Start&lt;=X36,X36&lt;SX22_End),"Section 22",IF(AND(SX23_Start&lt;=X36,X36&lt;SX23_End),"Section 23",IF(AND(SX24_Start&lt;=X36,X36&lt;SX24_End),"Section 24")*IF(AND(SX25_Start&lt;=X36,X36&lt;SX25End),"Section 25")))))))))))))))))))))))))</f>
        <v/>
      </c>
      <c r="BY36" s="121"/>
      <c r="BZ36" s="121"/>
      <c r="CA36" s="121"/>
      <c r="CB36" s="121"/>
      <c r="CC36" s="121"/>
      <c r="CD36" s="121"/>
      <c r="CE36" s="121"/>
      <c r="CF36" s="121"/>
      <c r="CG36" s="121"/>
      <c r="CH36" s="122"/>
      <c r="CI36" s="123"/>
      <c r="CJ36" s="124"/>
      <c r="CK36" s="124"/>
      <c r="CL36" s="124"/>
      <c r="CM36" s="124"/>
      <c r="CN36" s="124"/>
      <c r="CO36" s="124"/>
      <c r="CP36" s="124"/>
      <c r="CQ36" s="124"/>
      <c r="CR36" s="124"/>
      <c r="CS36" s="125"/>
      <c r="CT36" s="123"/>
      <c r="CU36" s="124"/>
      <c r="CV36" s="124"/>
      <c r="CW36" s="124"/>
      <c r="CX36" s="124"/>
      <c r="CY36" s="124"/>
      <c r="CZ36" s="124"/>
      <c r="DA36" s="124"/>
      <c r="DB36" s="124"/>
      <c r="DC36" s="124"/>
      <c r="DD36" s="125"/>
      <c r="DE36" s="123"/>
      <c r="DF36" s="124"/>
      <c r="DG36" s="124"/>
      <c r="DH36" s="124"/>
      <c r="DI36" s="124"/>
      <c r="DJ36" s="124"/>
      <c r="DK36" s="124"/>
      <c r="DL36" s="124"/>
      <c r="DM36" s="124"/>
      <c r="DN36" s="125"/>
      <c r="DO36" s="126"/>
      <c r="DP36" s="127"/>
      <c r="DQ36" s="127"/>
      <c r="DR36" s="127"/>
      <c r="DS36" s="127"/>
      <c r="DT36" s="127"/>
      <c r="DU36" s="127"/>
      <c r="DV36" s="128"/>
      <c r="DW36" s="102"/>
      <c r="DX36" s="102"/>
      <c r="DY36" s="102"/>
      <c r="DZ36" s="115"/>
      <c r="EA36" s="115"/>
      <c r="EB36" s="115"/>
      <c r="EC36" s="115"/>
      <c r="ED36" s="115"/>
      <c r="EE36" s="132"/>
      <c r="EF36" s="132"/>
      <c r="EG36" s="132"/>
      <c r="EH36" s="102"/>
      <c r="EI36" s="102"/>
      <c r="EJ36" s="102"/>
      <c r="EK36" s="117" t="str">
        <f t="shared" si="17"/>
        <v/>
      </c>
      <c r="EL36" s="117"/>
      <c r="EM36" s="117"/>
      <c r="EN36" s="118"/>
      <c r="EO36" s="118"/>
      <c r="EP36" s="118"/>
      <c r="EQ36" s="102"/>
      <c r="ER36" s="102"/>
      <c r="ES36" s="102"/>
      <c r="ET36" s="102"/>
      <c r="EU36" s="20" t="str">
        <f t="shared" si="18"/>
        <v/>
      </c>
      <c r="EV36" s="26" t="str">
        <f t="shared" si="19"/>
        <v/>
      </c>
      <c r="EW36" s="22"/>
      <c r="EX36" s="22"/>
      <c r="EY36" s="23"/>
      <c r="EZ36" s="23"/>
      <c r="FA36" s="27"/>
      <c r="FB36" s="27"/>
      <c r="FC36" s="28"/>
      <c r="FD36" s="28"/>
      <c r="FE36" s="28"/>
      <c r="FF36" s="28"/>
      <c r="FG36" s="28"/>
      <c r="FH36" s="28"/>
      <c r="FI36" s="28"/>
      <c r="FJ36" s="28"/>
      <c r="FK36" s="28"/>
      <c r="FL36" s="28"/>
      <c r="FM36" s="28"/>
      <c r="FN36" s="29"/>
      <c r="FO36" s="29"/>
      <c r="FP36" s="29"/>
      <c r="FQ36" s="29"/>
      <c r="FR36" s="29"/>
      <c r="FS36" s="29"/>
      <c r="FT36" s="29"/>
      <c r="FU36" s="29"/>
      <c r="FV36" s="29"/>
      <c r="FW36" s="29"/>
      <c r="FX36" s="29"/>
      <c r="FY36" s="29"/>
      <c r="FZ36" s="29"/>
      <c r="GA36" s="29"/>
      <c r="GB36" s="29"/>
      <c r="GC36" s="23"/>
      <c r="GD36" s="23"/>
      <c r="GE36" s="23"/>
      <c r="GF36" s="23"/>
      <c r="GG36" s="23"/>
      <c r="GH36" s="23"/>
    </row>
    <row r="37" spans="1:190" s="25" customFormat="1" ht="57.75" customHeight="1" x14ac:dyDescent="0.25">
      <c r="A37" s="103">
        <f t="shared" si="20"/>
        <v>30</v>
      </c>
      <c r="B37" s="103"/>
      <c r="C37" s="104"/>
      <c r="D37" s="105"/>
      <c r="E37" s="105"/>
      <c r="F37" s="105"/>
      <c r="G37" s="105"/>
      <c r="H37" s="105"/>
      <c r="I37" s="105"/>
      <c r="J37" s="105"/>
      <c r="K37" s="106"/>
      <c r="L37" s="138"/>
      <c r="M37" s="138"/>
      <c r="N37" s="138"/>
      <c r="O37" s="138"/>
      <c r="P37" s="138"/>
      <c r="Q37" s="138"/>
      <c r="R37" s="138"/>
      <c r="S37" s="137"/>
      <c r="T37" s="137"/>
      <c r="U37" s="137"/>
      <c r="V37" s="137"/>
      <c r="W37" s="137"/>
      <c r="X37" s="79"/>
      <c r="Y37" s="80"/>
      <c r="Z37" s="80"/>
      <c r="AA37" s="80"/>
      <c r="AB37" s="11" t="str">
        <f t="shared" si="8"/>
        <v/>
      </c>
      <c r="AC37" s="12"/>
      <c r="AD37" s="13">
        <f t="shared" si="0"/>
        <v>0</v>
      </c>
      <c r="AE37" s="14" t="str">
        <f t="shared" ref="AE37" si="212">IF(ISBLANK(C37),"",IF(BL37=SX1_LS,SX1_PD,IF(BL37=SX2_LS,SX2_PD,IF(BL37=SX3_LS,SX3_PD,IF(BL37=SX4_LS,SX4_PD,IF(BL37=SX5_LS,SX5_PD,IF(BL37=SX6_LS,SX6_PD,IF(BL37=SX7_LS,SX7_PD,IF(BL37=SX8_LS,SX8_PD,IF(BL37=SX9_LS,SX9_PD,IF(BL37=SX10_LS,SX10_PD,IF(BL37=SX11_LS,SX11_PD,IF(BL37=SX12_LS,SX12_PD)))))))))))))</f>
        <v/>
      </c>
      <c r="AF37" s="15" t="str">
        <f t="shared" si="10"/>
        <v>!</v>
      </c>
      <c r="AG37" s="16" t="str">
        <f t="shared" ref="AG37" si="213">IF(ISBLANK(AC37),"",IF(AND(BL37=SX1_LS,AC37&gt;=0.5),(ROUND((PI()*AD37*AE37)/12,2)-PI()*SX1_PD),IF(AND(BL37=SX2_LS,AC37&gt;=0.5),(ROUND((PI()*AD37*AE37)/12,2)-PI()*SX2_PD),IF(AND(BL37=SX3_LS,AC37&gt;=0.5),(ROUND((PI()*AD37*AE37)/12,2)-PI()*SX3_PD),IF(AND(BL37=SX4_LS,AC37&gt;=0.5),(ROUND((PI()*AD37*AE37)/12,2)-PI()*SX4_PD),IF(AND(BL37=SX5_LS,AC37&gt;=0.5),(ROUND((PI()*AD37*AE37)/12,2)-PI()*SX5_PD),IF(AND(BL37=SX6_LS,AC37&gt;=0.5),(ROUND((PI()*AD37*AE37)/12,2)-PI()*SX6_PD),IF(AND(BL37=SX7_LS,AC37&gt;=0.5),(ROUND((PI()*AD37*AE37)/12,2)-PI()*SX7_PD),IF(AND(BL37=SX8_LS,AC37&gt;=0.5),(ROUND((PI()*AD37*AE37)/12,2)-PI()*SX8_PD),IF(AND(BL37=SX9_LS,AC37&gt;=0.5),(ROUND((PI()*AD37*AE37)/12,2)-PI()*SX9_PD),IF(AND(BL37=SX10_LS,AC37&gt;=0.5),(ROUND((PI()*AD37*AE37)/12,2)-PI()*SX10_PD),IF(AND(BL37=SX11_LS,AC37&gt;=0.5),(ROUND((PI()*AD37*AE37)/12,2)-PI()*SX11_PD),IF(AND(BL37=SX12_LS,AC37&gt;=0.5),(ROUND((PI()*AD37*AE37)/12,2)-PI()*SX12_PD),ROUND((PI()*AD37*AE37)/12,2))))))))))))))</f>
        <v/>
      </c>
      <c r="AH37" s="136"/>
      <c r="AI37" s="136"/>
      <c r="AJ37" s="136"/>
      <c r="AK37" s="136"/>
      <c r="AL37" s="136"/>
      <c r="AM37" s="136"/>
      <c r="AN37" s="136"/>
      <c r="AO37" s="136"/>
      <c r="AP37" s="17"/>
      <c r="AQ37" s="133"/>
      <c r="AR37" s="134"/>
      <c r="AS37" s="134"/>
      <c r="AT37" s="134"/>
      <c r="AU37" s="135"/>
      <c r="AV37" s="114" t="str">
        <f t="shared" ref="AV37" si="214">IF(C37=FALSE,"",IF(C37="DNT",(AQ37/(Nominal_Pipe_Diameter*10)),IF(AQ37="NV","NV",IF(AQ37="NA","NA",IF(BE37="","",IF(BL37="SMLS",AQ37*100/BE37,AQ37*100/BD37))))))</f>
        <v/>
      </c>
      <c r="AW37" s="114"/>
      <c r="AX37" s="114"/>
      <c r="AY37" s="114"/>
      <c r="AZ37" s="114"/>
      <c r="BA37" s="114" t="str">
        <f t="shared" ref="BA37" si="215">IF(C37=FALSE,"",IF(GW_Log_Dist="","NA",GW_Log_Dist+X37))</f>
        <v/>
      </c>
      <c r="BB37" s="114"/>
      <c r="BC37" s="114"/>
      <c r="BD37" s="18" t="str">
        <f t="shared" ref="BD37" si="216">IF(C37=FALSE,"",IF(AND(SX1_Start&lt;=X37,X37&lt;SX1_End),((SX1_NWT*1000)),IF(AND(SX2_Start&lt;=X37,X37&lt;SX2_End),((SX2_NWT*1000)),IF(AND(SX3_Start&lt;=X37,X37&lt;SX3_End),((SX3_NWT*1000)),IF(AND(SX4_Start&lt;=X37,X37&lt;SX4_End),((SX4_NWT*1000)),IF(AND(SX5_Start&lt;=X37,X37&lt;SX5_End),((SX5_NWT*1000)),IF(AND(SX6_Start&lt;=X37,X37&lt;SX6_End),((SX6_NWT*1000)),IF(AND(SX7_Start&lt;=X37,X37&lt;SX7_End),((SX7_NWT*1000)),IF(AND(SX8_Start&lt;=X37,X37&lt;SX8_End),((SX8_NWT*1000)),IF(AND(SX9_Start&lt;=X37,X37&lt;SX9_End),((SX9_NWT*1000)),IF(AND(SX10_Start&lt;=X37,X37&lt;SX10_End),((SX10_NWT*1000)),IF(AND(SX11_Start&lt;=X37,X37&lt;SX11_End),((SX11_NWT*1000)),IF(AND(SX12_Start&lt;=X37,X37&lt;SX12_End),((SX12_NWT*1000)),IF(AND(SX13_Start&lt;=X37,X37&lt;SX13_End),((SX13_NWT*1000)),IF(AND(SX14_Start&lt;=X37,X37&lt;SX14_End),((SX14_NWT*1000)),IF(AND(SX15_Start&lt;=X37,X37&lt;SX15_End),((SX15_NWT*1000)),IF(AND(SX16_Start&lt;=X37,X37&lt;SX16_End),((SX16_NWT*1000)),IF(AND(SX17_Start&lt;=X37,X37&lt;SX17_End),((SX17_NWT*1000)),IF(AND(SX18_Start&lt;=X37,X37&lt;SX18_End),((SX18_NWT*1000)),IF(AND(SX19_Start&lt;=X37,X37&lt;SX19_End),((SX19_NWT*1000)),IF(AND(SX20_Start&lt;=X37,X37&lt;SX20_End),((SX20_NWT*1000)),IF(AND(SX21_Start&lt;=X37,X37&lt;SX21_End),((SX21_NWT*1000)),IF(AND(SX22_Start&lt;=X37,X37&lt;SX22_End),((SX22_NWT*1000)),IF(AND(SX23_Start&lt;=X37,X37&lt;SX23_End),((SX23_NWT*1000)),IF(AND(SX24_Start&lt;=X37,X37&lt;SX24_End),((SX24_NWT*1000)),IF(AND(SX25_Start&lt;=X37,X37&lt;SX25_End),((SX25_NWT*1000))))))))))))))))))))))))))))</f>
        <v/>
      </c>
      <c r="BE37" s="113"/>
      <c r="BF37" s="113"/>
      <c r="BG37" s="113"/>
      <c r="BH37" s="113"/>
      <c r="BI37" s="113"/>
      <c r="BJ37" s="113"/>
      <c r="BK37" s="113"/>
      <c r="BL37" s="19" t="str" cm="1">
        <f t="array" ref="BL37">IF(C37=FALSE,"",IF(AND(SX1_Start&lt;=X37,X37&lt;SX1_End),SX1_LS,IF(AND(SX2_Start&lt;=X37,X37&lt;SX2_End),SX2_LS,IF(AND(SX3_Start&lt;=X37,X37&lt;SX3_End),SX3_LS,IF(AND(SX4_Start&lt;=X37,X37&lt;SX4_End),SX4_LS,IF(AND(SX5_Start&lt;=X37,X37&lt;SX5_End),SX5_LS,IF(AND(SX6_Start&lt;=X37,X37&lt;SX6_End),SX6_LS,IF(AND(SX7_Start&lt;=X37,X37&lt;SX7_End),SX7_LS,IF(AND(SX8_Start&lt;=X37,X37&lt;SX8_End),SX8_LS,IF(AND(SX9_Start&lt;=X37,X37&lt;SX9_End),SX9_LS,IF(AND(SX10_Start&lt;=X37,X37&lt;SX10_End),SX10_LS,IF(AND(SX11_Start&lt;=X37,X37&lt;SX11_End),SX11_LS,IF(AND(SX12_Start&lt;=X37,X37&lt;SX12_End),SX12_LS,IF(AND(SX13_Start&lt;=X37,X37&lt;SX13_End),SX13_LS,IF(AND(SX14_Start&lt;=X37,X37&lt;SX14_End),SX14_LS,IF(AND(SX15_Start&lt;=X37,X37&lt;SX15_End),SX15_LS,IF(AND(SX16_Start&lt;=X37,X37&lt;SX16_End),SX16_LS,IF(AND(SX17_Start&lt;=X37,X37&lt;SX17_End),SX17_LS,IF(AND(SX18_Start&lt;=X37,X37&lt;SX18_End),SX18_LS,IF(AND(SX19_Start&lt;=X37,X37&lt;SX19_End),SX19_LS,IF(AND(SX20_Start&lt;=X37,X37&lt;SX20_End),SX20_LS,IF(AND(SX21_Start&lt;=X37,X37&lt;SX21_End),SX21_LS,IF(AND(SX22_Start&lt;=X37,X37&lt;SX22_End),SX22_LS,IF(AND(SX23_Start&lt;=X37,X37&lt;SX23_End),SX23_LS,IF(AND(SX24_Start&lt;=X37,X37&lt;SX24_End),SX24_LS)*IF(AND(SX25_Start&lt;=X37,X37&lt;SX25End),SX25_LS)))))))))))))))))))))))))</f>
        <v/>
      </c>
      <c r="BM37" s="129" t="str">
        <f t="shared" ref="BM37" si="217">IF(ISBLANK(C37),"",IF(BL37=SX1_LS,SX1_LSD,IF(BL37=SX2_LS,SX2_LSD,IF(BL37=SX3_LS,SX3_LSD,IF(BL37=SX4_LS,SX4_LSD,IF(BL37=SX5_LS,SX5_LSD,IF(BL37=SX6_LS,SX6_LSD,IF(BL37=SX7_LS,SX7_LSD,IF(BL37=SX8_LS,SX8_LSD,IF(BL37=SX9_LS,SX9_LSD,IF(BL37=SX10_LS,SX10_LSD,IF(BL37=SX11_LS,SX11_LSD,IF(BL37=SX12_LS,SX12_LSD)))))))))))))</f>
        <v/>
      </c>
      <c r="BN37" s="130"/>
      <c r="BO37" s="130"/>
      <c r="BP37" s="130"/>
      <c r="BQ37" s="130"/>
      <c r="BR37" s="131"/>
      <c r="BS37" s="119" t="str">
        <f t="shared" ref="BS37" si="218">IF(ISBLANK(C37),"",IF(NOT(ISNUMBER(station_number)),"NA",IF(MOD(station_number,1)=0,TEXT(station_number+X37,"0+00"),IF(NOT(MOD(station_number,1)=0),TEXT(station_number+X37,"0+00.00")))))</f>
        <v/>
      </c>
      <c r="BT37" s="119"/>
      <c r="BU37" s="119"/>
      <c r="BV37" s="119"/>
      <c r="BW37" s="119"/>
      <c r="BX37" s="120" t="str" cm="1">
        <f t="array" ref="BX37">IF(C37=FALSE,"",IF(AND(SX1_Start&lt;=X37,X37&lt;SX1_End),"Section 1",IF(AND(SX2_Start&lt;=X37,X37&lt;SX2_End),"Section 2",IF(AND(SX3_Start&lt;=X37,X37&lt;SX3_End),"Section 3",IF(AND(SX4_Start&lt;=X37,X37&lt;SX4_End),"Section 4",IF(AND(SX5_Start&lt;=X37,X37&lt;SX5_End),"Section 5",IF(AND(SX6_Start&lt;=X37,X37&lt;SX6_End),"Section 6",IF(AND(SX7_Start&lt;=X37,X37&lt;SX7_End),"Section 7",IF(AND(SX8_Start&lt;=X37,X37&lt;SX8_End),"Section 8",IF(AND(SX9_Start&lt;=X37,X37&lt;SX9_End),"Section 9",IF(AND(SX10_Start&lt;=X37,X37&lt;SX10_End),"Section 10",IF(AND(SX11_Start&lt;=X37,X37&lt;SX11_End),"Section 11",IF(AND(SX12_Start&lt;=X37,X37&lt;SX12_End),"Section 12",IF(AND(SX13_Start&lt;=X37,X37&lt;SX13_End),"Section 13",IF(AND(SX14_Start&lt;=X37,X37&lt;SX14_End),"Section 14",IF(AND(SX15_Start&lt;=X37,X37&lt;SX15_End),"Section 15",IF(AND(SX16_Start&lt;=X37,X37&lt;SX16_End),"Section 16",IF(AND(SX17_Start&lt;=X37,X37&lt;SX17_End),"Section 17",IF(AND(SX18_Start&lt;=X37,X37&lt;SX18_End),"Section 18",IF(AND(SX19_Start&lt;=X37,X37&lt;SX19_End),"Section 19",IF(AND(SX20_Start&lt;=X37,X37&lt;SX20_End),"Section 20",IF(AND(SX21_Start&lt;=X37,X37&lt;SX21_End),"Section 21",IF(AND(SX22_Start&lt;=X37,X37&lt;SX22_End),"Section 22",IF(AND(SX23_Start&lt;=X37,X37&lt;SX23_End),"Section 23",IF(AND(SX24_Start&lt;=X37,X37&lt;SX24_End),"Section 24")*IF(AND(SX25_Start&lt;=X37,X37&lt;SX25End),"Section 25")))))))))))))))))))))))))</f>
        <v/>
      </c>
      <c r="BY37" s="121"/>
      <c r="BZ37" s="121"/>
      <c r="CA37" s="121"/>
      <c r="CB37" s="121"/>
      <c r="CC37" s="121"/>
      <c r="CD37" s="121"/>
      <c r="CE37" s="121"/>
      <c r="CF37" s="121"/>
      <c r="CG37" s="121"/>
      <c r="CH37" s="122"/>
      <c r="CI37" s="123"/>
      <c r="CJ37" s="124"/>
      <c r="CK37" s="124"/>
      <c r="CL37" s="124"/>
      <c r="CM37" s="124"/>
      <c r="CN37" s="124"/>
      <c r="CO37" s="124"/>
      <c r="CP37" s="124"/>
      <c r="CQ37" s="124"/>
      <c r="CR37" s="124"/>
      <c r="CS37" s="125"/>
      <c r="CT37" s="123"/>
      <c r="CU37" s="124"/>
      <c r="CV37" s="124"/>
      <c r="CW37" s="124"/>
      <c r="CX37" s="124"/>
      <c r="CY37" s="124"/>
      <c r="CZ37" s="124"/>
      <c r="DA37" s="124"/>
      <c r="DB37" s="124"/>
      <c r="DC37" s="124"/>
      <c r="DD37" s="125"/>
      <c r="DE37" s="123"/>
      <c r="DF37" s="124"/>
      <c r="DG37" s="124"/>
      <c r="DH37" s="124"/>
      <c r="DI37" s="124"/>
      <c r="DJ37" s="124"/>
      <c r="DK37" s="124"/>
      <c r="DL37" s="124"/>
      <c r="DM37" s="124"/>
      <c r="DN37" s="125"/>
      <c r="DO37" s="126"/>
      <c r="DP37" s="127"/>
      <c r="DQ37" s="127"/>
      <c r="DR37" s="127"/>
      <c r="DS37" s="127"/>
      <c r="DT37" s="127"/>
      <c r="DU37" s="127"/>
      <c r="DV37" s="128"/>
      <c r="DW37" s="102"/>
      <c r="DX37" s="102"/>
      <c r="DY37" s="102"/>
      <c r="DZ37" s="115"/>
      <c r="EA37" s="115"/>
      <c r="EB37" s="115"/>
      <c r="EC37" s="115"/>
      <c r="ED37" s="115"/>
      <c r="EE37" s="132"/>
      <c r="EF37" s="132"/>
      <c r="EG37" s="132"/>
      <c r="EH37" s="102"/>
      <c r="EI37" s="102"/>
      <c r="EJ37" s="102"/>
      <c r="EK37" s="117" t="str">
        <f t="shared" si="17"/>
        <v/>
      </c>
      <c r="EL37" s="117"/>
      <c r="EM37" s="117"/>
      <c r="EN37" s="118"/>
      <c r="EO37" s="118"/>
      <c r="EP37" s="118"/>
      <c r="EQ37" s="102"/>
      <c r="ER37" s="102"/>
      <c r="ES37" s="102"/>
      <c r="ET37" s="102"/>
      <c r="EU37" s="20" t="str">
        <f t="shared" si="18"/>
        <v/>
      </c>
      <c r="EV37" s="26" t="str">
        <f t="shared" si="19"/>
        <v/>
      </c>
      <c r="EW37" s="22"/>
      <c r="EX37" s="22"/>
      <c r="EY37" s="23"/>
      <c r="EZ37" s="23"/>
      <c r="FA37" s="23"/>
      <c r="FB37" s="23"/>
      <c r="FC37" s="28"/>
      <c r="FD37" s="28"/>
      <c r="FE37" s="28"/>
      <c r="FF37" s="28"/>
      <c r="FG37" s="28"/>
      <c r="FH37" s="28"/>
      <c r="FI37" s="28"/>
      <c r="FJ37" s="28"/>
      <c r="FK37" s="28"/>
      <c r="FL37" s="28"/>
      <c r="FM37" s="28"/>
      <c r="FN37" s="29"/>
      <c r="FO37" s="29"/>
      <c r="FP37" s="29"/>
      <c r="FQ37" s="29"/>
      <c r="FR37" s="29"/>
      <c r="FS37" s="29"/>
      <c r="FT37" s="29"/>
      <c r="FU37" s="29"/>
      <c r="FV37" s="29"/>
      <c r="FW37" s="29"/>
      <c r="FX37" s="29"/>
      <c r="FY37" s="29"/>
      <c r="FZ37" s="29"/>
      <c r="GA37" s="29"/>
      <c r="GB37" s="29"/>
      <c r="GC37" s="23"/>
      <c r="GD37" s="23"/>
      <c r="GE37" s="23"/>
      <c r="GF37" s="23"/>
      <c r="GG37" s="23"/>
      <c r="GH37" s="23"/>
    </row>
    <row r="38" spans="1:190" s="25" customFormat="1" ht="57.75" customHeight="1" x14ac:dyDescent="0.25">
      <c r="A38" s="103">
        <f t="shared" si="20"/>
        <v>31</v>
      </c>
      <c r="B38" s="103"/>
      <c r="C38" s="104"/>
      <c r="D38" s="105"/>
      <c r="E38" s="105"/>
      <c r="F38" s="105"/>
      <c r="G38" s="105"/>
      <c r="H38" s="105"/>
      <c r="I38" s="105"/>
      <c r="J38" s="105"/>
      <c r="K38" s="106"/>
      <c r="L38" s="138"/>
      <c r="M38" s="138"/>
      <c r="N38" s="138"/>
      <c r="O38" s="138"/>
      <c r="P38" s="138"/>
      <c r="Q38" s="138"/>
      <c r="R38" s="138"/>
      <c r="S38" s="137"/>
      <c r="T38" s="137"/>
      <c r="U38" s="137"/>
      <c r="V38" s="137"/>
      <c r="W38" s="137"/>
      <c r="X38" s="79"/>
      <c r="Y38" s="80"/>
      <c r="Z38" s="80"/>
      <c r="AA38" s="80"/>
      <c r="AB38" s="11" t="str">
        <f t="shared" si="8"/>
        <v/>
      </c>
      <c r="AC38" s="12"/>
      <c r="AD38" s="13">
        <f t="shared" si="0"/>
        <v>0</v>
      </c>
      <c r="AE38" s="14" t="str">
        <f t="shared" ref="AE38" si="219">IF(ISBLANK(C38),"",IF(BL38=SX1_LS,SX1_PD,IF(BL38=SX2_LS,SX2_PD,IF(BL38=SX3_LS,SX3_PD,IF(BL38=SX4_LS,SX4_PD,IF(BL38=SX5_LS,SX5_PD,IF(BL38=SX6_LS,SX6_PD,IF(BL38=SX7_LS,SX7_PD,IF(BL38=SX8_LS,SX8_PD,IF(BL38=SX9_LS,SX9_PD,IF(BL38=SX10_LS,SX10_PD,IF(BL38=SX11_LS,SX11_PD,IF(BL38=SX12_LS,SX12_PD)))))))))))))</f>
        <v/>
      </c>
      <c r="AF38" s="15" t="str">
        <f t="shared" si="10"/>
        <v>!</v>
      </c>
      <c r="AG38" s="16" t="str">
        <f t="shared" ref="AG38" si="220">IF(ISBLANK(AC38),"",IF(AND(BL38=SX1_LS,AC38&gt;=0.5),(ROUND((PI()*AD38*AE38)/12,2)-PI()*SX1_PD),IF(AND(BL38=SX2_LS,AC38&gt;=0.5),(ROUND((PI()*AD38*AE38)/12,2)-PI()*SX2_PD),IF(AND(BL38=SX3_LS,AC38&gt;=0.5),(ROUND((PI()*AD38*AE38)/12,2)-PI()*SX3_PD),IF(AND(BL38=SX4_LS,AC38&gt;=0.5),(ROUND((PI()*AD38*AE38)/12,2)-PI()*SX4_PD),IF(AND(BL38=SX5_LS,AC38&gt;=0.5),(ROUND((PI()*AD38*AE38)/12,2)-PI()*SX5_PD),IF(AND(BL38=SX6_LS,AC38&gt;=0.5),(ROUND((PI()*AD38*AE38)/12,2)-PI()*SX6_PD),IF(AND(BL38=SX7_LS,AC38&gt;=0.5),(ROUND((PI()*AD38*AE38)/12,2)-PI()*SX7_PD),IF(AND(BL38=SX8_LS,AC38&gt;=0.5),(ROUND((PI()*AD38*AE38)/12,2)-PI()*SX8_PD),IF(AND(BL38=SX9_LS,AC38&gt;=0.5),(ROUND((PI()*AD38*AE38)/12,2)-PI()*SX9_PD),IF(AND(BL38=SX10_LS,AC38&gt;=0.5),(ROUND((PI()*AD38*AE38)/12,2)-PI()*SX10_PD),IF(AND(BL38=SX11_LS,AC38&gt;=0.5),(ROUND((PI()*AD38*AE38)/12,2)-PI()*SX11_PD),IF(AND(BL38=SX12_LS,AC38&gt;=0.5),(ROUND((PI()*AD38*AE38)/12,2)-PI()*SX12_PD),ROUND((PI()*AD38*AE38)/12,2))))))))))))))</f>
        <v/>
      </c>
      <c r="AH38" s="81"/>
      <c r="AI38" s="81"/>
      <c r="AJ38" s="81"/>
      <c r="AK38" s="81"/>
      <c r="AL38" s="81"/>
      <c r="AM38" s="81"/>
      <c r="AN38" s="81"/>
      <c r="AO38" s="81"/>
      <c r="AP38" s="17"/>
      <c r="AQ38" s="113"/>
      <c r="AR38" s="113"/>
      <c r="AS38" s="113"/>
      <c r="AT38" s="113"/>
      <c r="AU38" s="113"/>
      <c r="AV38" s="114" t="str">
        <f t="shared" ref="AV38" si="221">IF(C38=FALSE,"",IF(C38="DNT",(AQ38/(Nominal_Pipe_Diameter*10)),IF(AQ38="NV","NV",IF(AQ38="NA","NA",IF(BE38="","",IF(BL38="SMLS",AQ38*100/BE38,AQ38*100/BD38))))))</f>
        <v/>
      </c>
      <c r="AW38" s="114"/>
      <c r="AX38" s="114"/>
      <c r="AY38" s="114"/>
      <c r="AZ38" s="114"/>
      <c r="BA38" s="114" t="str">
        <f t="shared" ref="BA38" si="222">IF(C38=FALSE,"",IF(GW_Log_Dist="","NA",GW_Log_Dist+X38))</f>
        <v/>
      </c>
      <c r="BB38" s="114"/>
      <c r="BC38" s="114"/>
      <c r="BD38" s="18" t="str">
        <f t="shared" ref="BD38" si="223">IF(C38=FALSE,"",IF(AND(SX1_Start&lt;=X38,X38&lt;SX1_End),((SX1_NWT*1000)),IF(AND(SX2_Start&lt;=X38,X38&lt;SX2_End),((SX2_NWT*1000)),IF(AND(SX3_Start&lt;=X38,X38&lt;SX3_End),((SX3_NWT*1000)),IF(AND(SX4_Start&lt;=X38,X38&lt;SX4_End),((SX4_NWT*1000)),IF(AND(SX5_Start&lt;=X38,X38&lt;SX5_End),((SX5_NWT*1000)),IF(AND(SX6_Start&lt;=X38,X38&lt;SX6_End),((SX6_NWT*1000)),IF(AND(SX7_Start&lt;=X38,X38&lt;SX7_End),((SX7_NWT*1000)),IF(AND(SX8_Start&lt;=X38,X38&lt;SX8_End),((SX8_NWT*1000)),IF(AND(SX9_Start&lt;=X38,X38&lt;SX9_End),((SX9_NWT*1000)),IF(AND(SX10_Start&lt;=X38,X38&lt;SX10_End),((SX10_NWT*1000)),IF(AND(SX11_Start&lt;=X38,X38&lt;SX11_End),((SX11_NWT*1000)),IF(AND(SX12_Start&lt;=X38,X38&lt;SX12_End),((SX12_NWT*1000)),IF(AND(SX13_Start&lt;=X38,X38&lt;SX13_End),((SX13_NWT*1000)),IF(AND(SX14_Start&lt;=X38,X38&lt;SX14_End),((SX14_NWT*1000)),IF(AND(SX15_Start&lt;=X38,X38&lt;SX15_End),((SX15_NWT*1000)),IF(AND(SX16_Start&lt;=X38,X38&lt;SX16_End),((SX16_NWT*1000)),IF(AND(SX17_Start&lt;=X38,X38&lt;SX17_End),((SX17_NWT*1000)),IF(AND(SX18_Start&lt;=X38,X38&lt;SX18_End),((SX18_NWT*1000)),IF(AND(SX19_Start&lt;=X38,X38&lt;SX19_End),((SX19_NWT*1000)),IF(AND(SX20_Start&lt;=X38,X38&lt;SX20_End),((SX20_NWT*1000)),IF(AND(SX21_Start&lt;=X38,X38&lt;SX21_End),((SX21_NWT*1000)),IF(AND(SX22_Start&lt;=X38,X38&lt;SX22_End),((SX22_NWT*1000)),IF(AND(SX23_Start&lt;=X38,X38&lt;SX23_End),((SX23_NWT*1000)),IF(AND(SX24_Start&lt;=X38,X38&lt;SX24_End),((SX24_NWT*1000)),IF(AND(SX25_Start&lt;=X38,X38&lt;SX25_End),((SX25_NWT*1000))))))))))))))))))))))))))))</f>
        <v/>
      </c>
      <c r="BE38" s="113"/>
      <c r="BF38" s="113"/>
      <c r="BG38" s="113"/>
      <c r="BH38" s="113"/>
      <c r="BI38" s="113"/>
      <c r="BJ38" s="113"/>
      <c r="BK38" s="113"/>
      <c r="BL38" s="19" t="str" cm="1">
        <f t="array" ref="BL38">IF(C38=FALSE,"",IF(AND(SX1_Start&lt;=X38,X38&lt;SX1_End),SX1_LS,IF(AND(SX2_Start&lt;=X38,X38&lt;SX2_End),SX2_LS,IF(AND(SX3_Start&lt;=X38,X38&lt;SX3_End),SX3_LS,IF(AND(SX4_Start&lt;=X38,X38&lt;SX4_End),SX4_LS,IF(AND(SX5_Start&lt;=X38,X38&lt;SX5_End),SX5_LS,IF(AND(SX6_Start&lt;=X38,X38&lt;SX6_End),SX6_LS,IF(AND(SX7_Start&lt;=X38,X38&lt;SX7_End),SX7_LS,IF(AND(SX8_Start&lt;=X38,X38&lt;SX8_End),SX8_LS,IF(AND(SX9_Start&lt;=X38,X38&lt;SX9_End),SX9_LS,IF(AND(SX10_Start&lt;=X38,X38&lt;SX10_End),SX10_LS,IF(AND(SX11_Start&lt;=X38,X38&lt;SX11_End),SX11_LS,IF(AND(SX12_Start&lt;=X38,X38&lt;SX12_End),SX12_LS,IF(AND(SX13_Start&lt;=X38,X38&lt;SX13_End),SX13_LS,IF(AND(SX14_Start&lt;=X38,X38&lt;SX14_End),SX14_LS,IF(AND(SX15_Start&lt;=X38,X38&lt;SX15_End),SX15_LS,IF(AND(SX16_Start&lt;=X38,X38&lt;SX16_End),SX16_LS,IF(AND(SX17_Start&lt;=X38,X38&lt;SX17_End),SX17_LS,IF(AND(SX18_Start&lt;=X38,X38&lt;SX18_End),SX18_LS,IF(AND(SX19_Start&lt;=X38,X38&lt;SX19_End),SX19_LS,IF(AND(SX20_Start&lt;=X38,X38&lt;SX20_End),SX20_LS,IF(AND(SX21_Start&lt;=X38,X38&lt;SX21_End),SX21_LS,IF(AND(SX22_Start&lt;=X38,X38&lt;SX22_End),SX22_LS,IF(AND(SX23_Start&lt;=X38,X38&lt;SX23_End),SX23_LS,IF(AND(SX24_Start&lt;=X38,X38&lt;SX24_End),SX24_LS)*IF(AND(SX25_Start&lt;=X38,X38&lt;SX25End),SX25_LS)))))))))))))))))))))))))</f>
        <v/>
      </c>
      <c r="BM38" s="129" t="str">
        <f t="shared" ref="BM38" si="224">IF(ISBLANK(C38),"",IF(BL38=SX1_LS,SX1_LSD,IF(BL38=SX2_LS,SX2_LSD,IF(BL38=SX3_LS,SX3_LSD,IF(BL38=SX4_LS,SX4_LSD,IF(BL38=SX5_LS,SX5_LSD,IF(BL38=SX6_LS,SX6_LSD,IF(BL38=SX7_LS,SX7_LSD,IF(BL38=SX8_LS,SX8_LSD,IF(BL38=SX9_LS,SX9_LSD,IF(BL38=SX10_LS,SX10_LSD,IF(BL38=SX11_LS,SX11_LSD,IF(BL38=SX12_LS,SX12_LSD)))))))))))))</f>
        <v/>
      </c>
      <c r="BN38" s="130"/>
      <c r="BO38" s="130"/>
      <c r="BP38" s="130"/>
      <c r="BQ38" s="130"/>
      <c r="BR38" s="131"/>
      <c r="BS38" s="119" t="str">
        <f t="shared" ref="BS38" si="225">IF(ISBLANK(C38),"",IF(NOT(ISNUMBER(station_number)),"NA",IF(MOD(station_number,1)=0,TEXT(station_number+X38,"0+00"),IF(NOT(MOD(station_number,1)=0),TEXT(station_number+X38,"0+00.00")))))</f>
        <v/>
      </c>
      <c r="BT38" s="119"/>
      <c r="BU38" s="119"/>
      <c r="BV38" s="119"/>
      <c r="BW38" s="119"/>
      <c r="BX38" s="120" t="str" cm="1">
        <f t="array" ref="BX38">IF(C38=FALSE,"",IF(AND(SX1_Start&lt;=X38,X38&lt;SX1_End),"Section 1",IF(AND(SX2_Start&lt;=X38,X38&lt;SX2_End),"Section 2",IF(AND(SX3_Start&lt;=X38,X38&lt;SX3_End),"Section 3",IF(AND(SX4_Start&lt;=X38,X38&lt;SX4_End),"Section 4",IF(AND(SX5_Start&lt;=X38,X38&lt;SX5_End),"Section 5",IF(AND(SX6_Start&lt;=X38,X38&lt;SX6_End),"Section 6",IF(AND(SX7_Start&lt;=X38,X38&lt;SX7_End),"Section 7",IF(AND(SX8_Start&lt;=X38,X38&lt;SX8_End),"Section 8",IF(AND(SX9_Start&lt;=X38,X38&lt;SX9_End),"Section 9",IF(AND(SX10_Start&lt;=X38,X38&lt;SX10_End),"Section 10",IF(AND(SX11_Start&lt;=X38,X38&lt;SX11_End),"Section 11",IF(AND(SX12_Start&lt;=X38,X38&lt;SX12_End),"Section 12",IF(AND(SX13_Start&lt;=X38,X38&lt;SX13_End),"Section 13",IF(AND(SX14_Start&lt;=X38,X38&lt;SX14_End),"Section 14",IF(AND(SX15_Start&lt;=X38,X38&lt;SX15_End),"Section 15",IF(AND(SX16_Start&lt;=X38,X38&lt;SX16_End),"Section 16",IF(AND(SX17_Start&lt;=X38,X38&lt;SX17_End),"Section 17",IF(AND(SX18_Start&lt;=X38,X38&lt;SX18_End),"Section 18",IF(AND(SX19_Start&lt;=X38,X38&lt;SX19_End),"Section 19",IF(AND(SX20_Start&lt;=X38,X38&lt;SX20_End),"Section 20",IF(AND(SX21_Start&lt;=X38,X38&lt;SX21_End),"Section 21",IF(AND(SX22_Start&lt;=X38,X38&lt;SX22_End),"Section 22",IF(AND(SX23_Start&lt;=X38,X38&lt;SX23_End),"Section 23",IF(AND(SX24_Start&lt;=X38,X38&lt;SX24_End),"Section 24")*IF(AND(SX25_Start&lt;=X38,X38&lt;SX25End),"Section 25")))))))))))))))))))))))))</f>
        <v/>
      </c>
      <c r="BY38" s="121"/>
      <c r="BZ38" s="121"/>
      <c r="CA38" s="121"/>
      <c r="CB38" s="121"/>
      <c r="CC38" s="121"/>
      <c r="CD38" s="121"/>
      <c r="CE38" s="121"/>
      <c r="CF38" s="121"/>
      <c r="CG38" s="121"/>
      <c r="CH38" s="122"/>
      <c r="CI38" s="123"/>
      <c r="CJ38" s="124"/>
      <c r="CK38" s="124"/>
      <c r="CL38" s="124"/>
      <c r="CM38" s="124"/>
      <c r="CN38" s="124"/>
      <c r="CO38" s="124"/>
      <c r="CP38" s="124"/>
      <c r="CQ38" s="124"/>
      <c r="CR38" s="124"/>
      <c r="CS38" s="125"/>
      <c r="CT38" s="123"/>
      <c r="CU38" s="124"/>
      <c r="CV38" s="124"/>
      <c r="CW38" s="124"/>
      <c r="CX38" s="124"/>
      <c r="CY38" s="124"/>
      <c r="CZ38" s="124"/>
      <c r="DA38" s="124"/>
      <c r="DB38" s="124"/>
      <c r="DC38" s="124"/>
      <c r="DD38" s="125"/>
      <c r="DE38" s="123"/>
      <c r="DF38" s="124"/>
      <c r="DG38" s="124"/>
      <c r="DH38" s="124"/>
      <c r="DI38" s="124"/>
      <c r="DJ38" s="124"/>
      <c r="DK38" s="124"/>
      <c r="DL38" s="124"/>
      <c r="DM38" s="124"/>
      <c r="DN38" s="125"/>
      <c r="DO38" s="126"/>
      <c r="DP38" s="127"/>
      <c r="DQ38" s="127"/>
      <c r="DR38" s="127"/>
      <c r="DS38" s="127"/>
      <c r="DT38" s="127"/>
      <c r="DU38" s="127"/>
      <c r="DV38" s="128"/>
      <c r="DW38" s="102"/>
      <c r="DX38" s="102"/>
      <c r="DY38" s="102"/>
      <c r="DZ38" s="115"/>
      <c r="EA38" s="115"/>
      <c r="EB38" s="115"/>
      <c r="EC38" s="115"/>
      <c r="ED38" s="115"/>
      <c r="EE38" s="132"/>
      <c r="EF38" s="132"/>
      <c r="EG38" s="132"/>
      <c r="EH38" s="102"/>
      <c r="EI38" s="102"/>
      <c r="EJ38" s="102"/>
      <c r="EK38" s="117" t="str">
        <f t="shared" si="17"/>
        <v/>
      </c>
      <c r="EL38" s="117"/>
      <c r="EM38" s="117"/>
      <c r="EN38" s="118"/>
      <c r="EO38" s="118"/>
      <c r="EP38" s="118"/>
      <c r="EQ38" s="102"/>
      <c r="ER38" s="102"/>
      <c r="ES38" s="102"/>
      <c r="ET38" s="102"/>
      <c r="EU38" s="20" t="str">
        <f t="shared" si="18"/>
        <v/>
      </c>
      <c r="EV38" s="26" t="str">
        <f t="shared" si="19"/>
        <v/>
      </c>
      <c r="EW38" s="22"/>
      <c r="EX38" s="22"/>
      <c r="EY38" s="23"/>
      <c r="EZ38" s="23"/>
      <c r="FA38" s="23"/>
      <c r="FB38" s="23"/>
      <c r="FC38" s="28"/>
      <c r="FD38" s="28"/>
      <c r="FE38" s="28"/>
      <c r="FF38" s="28"/>
      <c r="FG38" s="28"/>
      <c r="FH38" s="28"/>
      <c r="FI38" s="28"/>
      <c r="FJ38" s="28"/>
      <c r="FK38" s="28"/>
      <c r="FL38" s="28"/>
      <c r="FM38" s="28"/>
      <c r="FN38" s="29"/>
      <c r="FO38" s="29"/>
      <c r="FP38" s="29"/>
      <c r="FQ38" s="29"/>
      <c r="FR38" s="29"/>
      <c r="FS38" s="29"/>
      <c r="FT38" s="29"/>
      <c r="FU38" s="29"/>
      <c r="FV38" s="29"/>
      <c r="FW38" s="29"/>
      <c r="FX38" s="29"/>
      <c r="FY38" s="29"/>
      <c r="FZ38" s="29"/>
      <c r="GA38" s="29"/>
      <c r="GB38" s="29"/>
      <c r="GC38" s="23"/>
      <c r="GD38" s="23"/>
      <c r="GE38" s="23"/>
      <c r="GF38" s="23"/>
      <c r="GG38" s="23"/>
      <c r="GH38" s="23"/>
    </row>
    <row r="39" spans="1:190" s="25" customFormat="1" ht="57.75" customHeight="1" x14ac:dyDescent="0.25">
      <c r="A39" s="103">
        <f t="shared" si="20"/>
        <v>32</v>
      </c>
      <c r="B39" s="103"/>
      <c r="C39" s="104"/>
      <c r="D39" s="105"/>
      <c r="E39" s="105"/>
      <c r="F39" s="105"/>
      <c r="G39" s="105"/>
      <c r="H39" s="105"/>
      <c r="I39" s="105"/>
      <c r="J39" s="105"/>
      <c r="K39" s="106"/>
      <c r="L39" s="138"/>
      <c r="M39" s="138"/>
      <c r="N39" s="138"/>
      <c r="O39" s="138"/>
      <c r="P39" s="138"/>
      <c r="Q39" s="138"/>
      <c r="R39" s="138"/>
      <c r="S39" s="137"/>
      <c r="T39" s="137"/>
      <c r="U39" s="137"/>
      <c r="V39" s="137"/>
      <c r="W39" s="137"/>
      <c r="X39" s="79"/>
      <c r="Y39" s="80"/>
      <c r="Z39" s="80"/>
      <c r="AA39" s="80"/>
      <c r="AB39" s="11" t="str">
        <f t="shared" si="8"/>
        <v/>
      </c>
      <c r="AC39" s="12"/>
      <c r="AD39" s="13">
        <f t="shared" si="0"/>
        <v>0</v>
      </c>
      <c r="AE39" s="14" t="str">
        <f t="shared" ref="AE39" si="226">IF(ISBLANK(C39),"",IF(BL39=SX1_LS,SX1_PD,IF(BL39=SX2_LS,SX2_PD,IF(BL39=SX3_LS,SX3_PD,IF(BL39=SX4_LS,SX4_PD,IF(BL39=SX5_LS,SX5_PD,IF(BL39=SX6_LS,SX6_PD,IF(BL39=SX7_LS,SX7_PD,IF(BL39=SX8_LS,SX8_PD,IF(BL39=SX9_LS,SX9_PD,IF(BL39=SX10_LS,SX10_PD,IF(BL39=SX11_LS,SX11_PD,IF(BL39=SX12_LS,SX12_PD)))))))))))))</f>
        <v/>
      </c>
      <c r="AF39" s="15" t="str">
        <f t="shared" si="10"/>
        <v>!</v>
      </c>
      <c r="AG39" s="16" t="str">
        <f t="shared" ref="AG39" si="227">IF(ISBLANK(AC39),"",IF(AND(BL39=SX1_LS,AC39&gt;=0.5),(ROUND((PI()*AD39*AE39)/12,2)-PI()*SX1_PD),IF(AND(BL39=SX2_LS,AC39&gt;=0.5),(ROUND((PI()*AD39*AE39)/12,2)-PI()*SX2_PD),IF(AND(BL39=SX3_LS,AC39&gt;=0.5),(ROUND((PI()*AD39*AE39)/12,2)-PI()*SX3_PD),IF(AND(BL39=SX4_LS,AC39&gt;=0.5),(ROUND((PI()*AD39*AE39)/12,2)-PI()*SX4_PD),IF(AND(BL39=SX5_LS,AC39&gt;=0.5),(ROUND((PI()*AD39*AE39)/12,2)-PI()*SX5_PD),IF(AND(BL39=SX6_LS,AC39&gt;=0.5),(ROUND((PI()*AD39*AE39)/12,2)-PI()*SX6_PD),IF(AND(BL39=SX7_LS,AC39&gt;=0.5),(ROUND((PI()*AD39*AE39)/12,2)-PI()*SX7_PD),IF(AND(BL39=SX8_LS,AC39&gt;=0.5),(ROUND((PI()*AD39*AE39)/12,2)-PI()*SX8_PD),IF(AND(BL39=SX9_LS,AC39&gt;=0.5),(ROUND((PI()*AD39*AE39)/12,2)-PI()*SX9_PD),IF(AND(BL39=SX10_LS,AC39&gt;=0.5),(ROUND((PI()*AD39*AE39)/12,2)-PI()*SX10_PD),IF(AND(BL39=SX11_LS,AC39&gt;=0.5),(ROUND((PI()*AD39*AE39)/12,2)-PI()*SX11_PD),IF(AND(BL39=SX12_LS,AC39&gt;=0.5),(ROUND((PI()*AD39*AE39)/12,2)-PI()*SX12_PD),ROUND((PI()*AD39*AE39)/12,2))))))))))))))</f>
        <v/>
      </c>
      <c r="AH39" s="81"/>
      <c r="AI39" s="81"/>
      <c r="AJ39" s="81"/>
      <c r="AK39" s="81"/>
      <c r="AL39" s="81"/>
      <c r="AM39" s="81"/>
      <c r="AN39" s="81"/>
      <c r="AO39" s="81"/>
      <c r="AP39" s="17"/>
      <c r="AQ39" s="113"/>
      <c r="AR39" s="113"/>
      <c r="AS39" s="113"/>
      <c r="AT39" s="113"/>
      <c r="AU39" s="113"/>
      <c r="AV39" s="114" t="str">
        <f t="shared" ref="AV39" si="228">IF(C39=FALSE,"",IF(C39="DNT",(AQ39/(Nominal_Pipe_Diameter*10)),IF(AQ39="NV","NV",IF(AQ39="NA","NA",IF(BE39="","",IF(BL39="SMLS",AQ39*100/BE39,AQ39*100/BD39))))))</f>
        <v/>
      </c>
      <c r="AW39" s="114"/>
      <c r="AX39" s="114"/>
      <c r="AY39" s="114"/>
      <c r="AZ39" s="114"/>
      <c r="BA39" s="114" t="str">
        <f t="shared" ref="BA39" si="229">IF(C39=FALSE,"",IF(GW_Log_Dist="","NA",GW_Log_Dist+X39))</f>
        <v/>
      </c>
      <c r="BB39" s="114"/>
      <c r="BC39" s="114"/>
      <c r="BD39" s="18" t="str">
        <f t="shared" ref="BD39" si="230">IF(C39=FALSE,"",IF(AND(SX1_Start&lt;=X39,X39&lt;SX1_End),((SX1_NWT*1000)),IF(AND(SX2_Start&lt;=X39,X39&lt;SX2_End),((SX2_NWT*1000)),IF(AND(SX3_Start&lt;=X39,X39&lt;SX3_End),((SX3_NWT*1000)),IF(AND(SX4_Start&lt;=X39,X39&lt;SX4_End),((SX4_NWT*1000)),IF(AND(SX5_Start&lt;=X39,X39&lt;SX5_End),((SX5_NWT*1000)),IF(AND(SX6_Start&lt;=X39,X39&lt;SX6_End),((SX6_NWT*1000)),IF(AND(SX7_Start&lt;=X39,X39&lt;SX7_End),((SX7_NWT*1000)),IF(AND(SX8_Start&lt;=X39,X39&lt;SX8_End),((SX8_NWT*1000)),IF(AND(SX9_Start&lt;=X39,X39&lt;SX9_End),((SX9_NWT*1000)),IF(AND(SX10_Start&lt;=X39,X39&lt;SX10_End),((SX10_NWT*1000)),IF(AND(SX11_Start&lt;=X39,X39&lt;SX11_End),((SX11_NWT*1000)),IF(AND(SX12_Start&lt;=X39,X39&lt;SX12_End),((SX12_NWT*1000)),IF(AND(SX13_Start&lt;=X39,X39&lt;SX13_End),((SX13_NWT*1000)),IF(AND(SX14_Start&lt;=X39,X39&lt;SX14_End),((SX14_NWT*1000)),IF(AND(SX15_Start&lt;=X39,X39&lt;SX15_End),((SX15_NWT*1000)),IF(AND(SX16_Start&lt;=X39,X39&lt;SX16_End),((SX16_NWT*1000)),IF(AND(SX17_Start&lt;=X39,X39&lt;SX17_End),((SX17_NWT*1000)),IF(AND(SX18_Start&lt;=X39,X39&lt;SX18_End),((SX18_NWT*1000)),IF(AND(SX19_Start&lt;=X39,X39&lt;SX19_End),((SX19_NWT*1000)),IF(AND(SX20_Start&lt;=X39,X39&lt;SX20_End),((SX20_NWT*1000)),IF(AND(SX21_Start&lt;=X39,X39&lt;SX21_End),((SX21_NWT*1000)),IF(AND(SX22_Start&lt;=X39,X39&lt;SX22_End),((SX22_NWT*1000)),IF(AND(SX23_Start&lt;=X39,X39&lt;SX23_End),((SX23_NWT*1000)),IF(AND(SX24_Start&lt;=X39,X39&lt;SX24_End),((SX24_NWT*1000)),IF(AND(SX25_Start&lt;=X39,X39&lt;SX25_End),((SX25_NWT*1000))))))))))))))))))))))))))))</f>
        <v/>
      </c>
      <c r="BE39" s="113"/>
      <c r="BF39" s="113"/>
      <c r="BG39" s="113"/>
      <c r="BH39" s="113"/>
      <c r="BI39" s="113"/>
      <c r="BJ39" s="113"/>
      <c r="BK39" s="113"/>
      <c r="BL39" s="19" t="str" cm="1">
        <f t="array" ref="BL39">IF(C39=FALSE,"",IF(AND(SX1_Start&lt;=X39,X39&lt;SX1_End),SX1_LS,IF(AND(SX2_Start&lt;=X39,X39&lt;SX2_End),SX2_LS,IF(AND(SX3_Start&lt;=X39,X39&lt;SX3_End),SX3_LS,IF(AND(SX4_Start&lt;=X39,X39&lt;SX4_End),SX4_LS,IF(AND(SX5_Start&lt;=X39,X39&lt;SX5_End),SX5_LS,IF(AND(SX6_Start&lt;=X39,X39&lt;SX6_End),SX6_LS,IF(AND(SX7_Start&lt;=X39,X39&lt;SX7_End),SX7_LS,IF(AND(SX8_Start&lt;=X39,X39&lt;SX8_End),SX8_LS,IF(AND(SX9_Start&lt;=X39,X39&lt;SX9_End),SX9_LS,IF(AND(SX10_Start&lt;=X39,X39&lt;SX10_End),SX10_LS,IF(AND(SX11_Start&lt;=X39,X39&lt;SX11_End),SX11_LS,IF(AND(SX12_Start&lt;=X39,X39&lt;SX12_End),SX12_LS,IF(AND(SX13_Start&lt;=X39,X39&lt;SX13_End),SX13_LS,IF(AND(SX14_Start&lt;=X39,X39&lt;SX14_End),SX14_LS,IF(AND(SX15_Start&lt;=X39,X39&lt;SX15_End),SX15_LS,IF(AND(SX16_Start&lt;=X39,X39&lt;SX16_End),SX16_LS,IF(AND(SX17_Start&lt;=X39,X39&lt;SX17_End),SX17_LS,IF(AND(SX18_Start&lt;=X39,X39&lt;SX18_End),SX18_LS,IF(AND(SX19_Start&lt;=X39,X39&lt;SX19_End),SX19_LS,IF(AND(SX20_Start&lt;=X39,X39&lt;SX20_End),SX20_LS,IF(AND(SX21_Start&lt;=X39,X39&lt;SX21_End),SX21_LS,IF(AND(SX22_Start&lt;=X39,X39&lt;SX22_End),SX22_LS,IF(AND(SX23_Start&lt;=X39,X39&lt;SX23_End),SX23_LS,IF(AND(SX24_Start&lt;=X39,X39&lt;SX24_End),SX24_LS)*IF(AND(SX25_Start&lt;=X39,X39&lt;SX25End),SX25_LS)))))))))))))))))))))))))</f>
        <v/>
      </c>
      <c r="BM39" s="129" t="str">
        <f t="shared" ref="BM39" si="231">IF(ISBLANK(C39),"",IF(BL39=SX1_LS,SX1_LSD,IF(BL39=SX2_LS,SX2_LSD,IF(BL39=SX3_LS,SX3_LSD,IF(BL39=SX4_LS,SX4_LSD,IF(BL39=SX5_LS,SX5_LSD,IF(BL39=SX6_LS,SX6_LSD,IF(BL39=SX7_LS,SX7_LSD,IF(BL39=SX8_LS,SX8_LSD,IF(BL39=SX9_LS,SX9_LSD,IF(BL39=SX10_LS,SX10_LSD,IF(BL39=SX11_LS,SX11_LSD,IF(BL39=SX12_LS,SX12_LSD)))))))))))))</f>
        <v/>
      </c>
      <c r="BN39" s="130"/>
      <c r="BO39" s="130"/>
      <c r="BP39" s="130"/>
      <c r="BQ39" s="130"/>
      <c r="BR39" s="131"/>
      <c r="BS39" s="119" t="str">
        <f t="shared" ref="BS39" si="232">IF(ISBLANK(C39),"",IF(NOT(ISNUMBER(station_number)),"NA",IF(MOD(station_number,1)=0,TEXT(station_number+X39,"0+00"),IF(NOT(MOD(station_number,1)=0),TEXT(station_number+X39,"0+00.00")))))</f>
        <v/>
      </c>
      <c r="BT39" s="119"/>
      <c r="BU39" s="119"/>
      <c r="BV39" s="119"/>
      <c r="BW39" s="119"/>
      <c r="BX39" s="120" t="str" cm="1">
        <f t="array" ref="BX39">IF(C39=FALSE,"",IF(AND(SX1_Start&lt;=X39,X39&lt;SX1_End),"Section 1",IF(AND(SX2_Start&lt;=X39,X39&lt;SX2_End),"Section 2",IF(AND(SX3_Start&lt;=X39,X39&lt;SX3_End),"Section 3",IF(AND(SX4_Start&lt;=X39,X39&lt;SX4_End),"Section 4",IF(AND(SX5_Start&lt;=X39,X39&lt;SX5_End),"Section 5",IF(AND(SX6_Start&lt;=X39,X39&lt;SX6_End),"Section 6",IF(AND(SX7_Start&lt;=X39,X39&lt;SX7_End),"Section 7",IF(AND(SX8_Start&lt;=X39,X39&lt;SX8_End),"Section 8",IF(AND(SX9_Start&lt;=X39,X39&lt;SX9_End),"Section 9",IF(AND(SX10_Start&lt;=X39,X39&lt;SX10_End),"Section 10",IF(AND(SX11_Start&lt;=X39,X39&lt;SX11_End),"Section 11",IF(AND(SX12_Start&lt;=X39,X39&lt;SX12_End),"Section 12",IF(AND(SX13_Start&lt;=X39,X39&lt;SX13_End),"Section 13",IF(AND(SX14_Start&lt;=X39,X39&lt;SX14_End),"Section 14",IF(AND(SX15_Start&lt;=X39,X39&lt;SX15_End),"Section 15",IF(AND(SX16_Start&lt;=X39,X39&lt;SX16_End),"Section 16",IF(AND(SX17_Start&lt;=X39,X39&lt;SX17_End),"Section 17",IF(AND(SX18_Start&lt;=X39,X39&lt;SX18_End),"Section 18",IF(AND(SX19_Start&lt;=X39,X39&lt;SX19_End),"Section 19",IF(AND(SX20_Start&lt;=X39,X39&lt;SX20_End),"Section 20",IF(AND(SX21_Start&lt;=X39,X39&lt;SX21_End),"Section 21",IF(AND(SX22_Start&lt;=X39,X39&lt;SX22_End),"Section 22",IF(AND(SX23_Start&lt;=X39,X39&lt;SX23_End),"Section 23",IF(AND(SX24_Start&lt;=X39,X39&lt;SX24_End),"Section 24")*IF(AND(SX25_Start&lt;=X39,X39&lt;SX25End),"Section 25")))))))))))))))))))))))))</f>
        <v/>
      </c>
      <c r="BY39" s="121"/>
      <c r="BZ39" s="121"/>
      <c r="CA39" s="121"/>
      <c r="CB39" s="121"/>
      <c r="CC39" s="121"/>
      <c r="CD39" s="121"/>
      <c r="CE39" s="121"/>
      <c r="CF39" s="121"/>
      <c r="CG39" s="121"/>
      <c r="CH39" s="122"/>
      <c r="CI39" s="123"/>
      <c r="CJ39" s="124"/>
      <c r="CK39" s="124"/>
      <c r="CL39" s="124"/>
      <c r="CM39" s="124"/>
      <c r="CN39" s="124"/>
      <c r="CO39" s="124"/>
      <c r="CP39" s="124"/>
      <c r="CQ39" s="124"/>
      <c r="CR39" s="124"/>
      <c r="CS39" s="125"/>
      <c r="CT39" s="123"/>
      <c r="CU39" s="124"/>
      <c r="CV39" s="124"/>
      <c r="CW39" s="124"/>
      <c r="CX39" s="124"/>
      <c r="CY39" s="124"/>
      <c r="CZ39" s="124"/>
      <c r="DA39" s="124"/>
      <c r="DB39" s="124"/>
      <c r="DC39" s="124"/>
      <c r="DD39" s="125"/>
      <c r="DE39" s="123"/>
      <c r="DF39" s="124"/>
      <c r="DG39" s="124"/>
      <c r="DH39" s="124"/>
      <c r="DI39" s="124"/>
      <c r="DJ39" s="124"/>
      <c r="DK39" s="124"/>
      <c r="DL39" s="124"/>
      <c r="DM39" s="124"/>
      <c r="DN39" s="125"/>
      <c r="DO39" s="126"/>
      <c r="DP39" s="127"/>
      <c r="DQ39" s="127"/>
      <c r="DR39" s="127"/>
      <c r="DS39" s="127"/>
      <c r="DT39" s="127"/>
      <c r="DU39" s="127"/>
      <c r="DV39" s="128"/>
      <c r="DW39" s="102"/>
      <c r="DX39" s="102"/>
      <c r="DY39" s="102"/>
      <c r="DZ39" s="115"/>
      <c r="EA39" s="115"/>
      <c r="EB39" s="115"/>
      <c r="EC39" s="115"/>
      <c r="ED39" s="115"/>
      <c r="EE39" s="132"/>
      <c r="EF39" s="132"/>
      <c r="EG39" s="132"/>
      <c r="EH39" s="102"/>
      <c r="EI39" s="102"/>
      <c r="EJ39" s="102"/>
      <c r="EK39" s="117" t="str">
        <f t="shared" si="17"/>
        <v/>
      </c>
      <c r="EL39" s="117"/>
      <c r="EM39" s="117"/>
      <c r="EN39" s="118"/>
      <c r="EO39" s="118"/>
      <c r="EP39" s="118"/>
      <c r="EQ39" s="102"/>
      <c r="ER39" s="102"/>
      <c r="ES39" s="102"/>
      <c r="ET39" s="102"/>
      <c r="EU39" s="20" t="str">
        <f t="shared" si="18"/>
        <v/>
      </c>
      <c r="EV39" s="26" t="str">
        <f t="shared" si="19"/>
        <v/>
      </c>
      <c r="EW39" s="22"/>
      <c r="EX39" s="22"/>
      <c r="EY39" s="23"/>
      <c r="EZ39" s="23"/>
      <c r="FA39" s="23"/>
      <c r="FB39" s="23"/>
      <c r="FC39" s="28"/>
      <c r="FD39" s="28"/>
      <c r="FE39" s="28"/>
      <c r="FF39" s="28"/>
      <c r="FG39" s="28"/>
      <c r="FH39" s="28"/>
      <c r="FI39" s="28"/>
      <c r="FJ39" s="28"/>
      <c r="FK39" s="28"/>
      <c r="FL39" s="28"/>
      <c r="FM39" s="28"/>
      <c r="FN39" s="29"/>
      <c r="FO39" s="29"/>
      <c r="FP39" s="29"/>
      <c r="FQ39" s="29"/>
      <c r="FR39" s="29"/>
      <c r="FS39" s="29"/>
      <c r="FT39" s="29"/>
      <c r="FU39" s="29"/>
      <c r="FV39" s="29"/>
      <c r="FW39" s="29"/>
      <c r="FX39" s="29"/>
      <c r="FY39" s="29"/>
      <c r="FZ39" s="29"/>
      <c r="GA39" s="29"/>
      <c r="GB39" s="29"/>
      <c r="GC39" s="23"/>
      <c r="GD39" s="23"/>
      <c r="GE39" s="23"/>
      <c r="GF39" s="23"/>
      <c r="GG39" s="23"/>
      <c r="GH39" s="23"/>
    </row>
    <row r="40" spans="1:190" s="25" customFormat="1" ht="57.75" customHeight="1" x14ac:dyDescent="0.25">
      <c r="A40" s="103">
        <f t="shared" si="20"/>
        <v>33</v>
      </c>
      <c r="B40" s="103"/>
      <c r="C40" s="104"/>
      <c r="D40" s="105"/>
      <c r="E40" s="105"/>
      <c r="F40" s="105"/>
      <c r="G40" s="105"/>
      <c r="H40" s="105"/>
      <c r="I40" s="105"/>
      <c r="J40" s="105"/>
      <c r="K40" s="106"/>
      <c r="L40" s="138"/>
      <c r="M40" s="138"/>
      <c r="N40" s="138"/>
      <c r="O40" s="138"/>
      <c r="P40" s="138"/>
      <c r="Q40" s="138"/>
      <c r="R40" s="138"/>
      <c r="S40" s="137"/>
      <c r="T40" s="137"/>
      <c r="U40" s="137"/>
      <c r="V40" s="137"/>
      <c r="W40" s="137"/>
      <c r="X40" s="79"/>
      <c r="Y40" s="80"/>
      <c r="Z40" s="80"/>
      <c r="AA40" s="80"/>
      <c r="AB40" s="11" t="str">
        <f t="shared" si="8"/>
        <v/>
      </c>
      <c r="AC40" s="12"/>
      <c r="AD40" s="13">
        <f t="shared" si="0"/>
        <v>0</v>
      </c>
      <c r="AE40" s="14" t="str">
        <f t="shared" ref="AE40" si="233">IF(ISBLANK(C40),"",IF(BL40=SX1_LS,SX1_PD,IF(BL40=SX2_LS,SX2_PD,IF(BL40=SX3_LS,SX3_PD,IF(BL40=SX4_LS,SX4_PD,IF(BL40=SX5_LS,SX5_PD,IF(BL40=SX6_LS,SX6_PD,IF(BL40=SX7_LS,SX7_PD,IF(BL40=SX8_LS,SX8_PD,IF(BL40=SX9_LS,SX9_PD,IF(BL40=SX10_LS,SX10_PD,IF(BL40=SX11_LS,SX11_PD,IF(BL40=SX12_LS,SX12_PD)))))))))))))</f>
        <v/>
      </c>
      <c r="AF40" s="15" t="str">
        <f t="shared" si="10"/>
        <v>!</v>
      </c>
      <c r="AG40" s="16" t="str">
        <f t="shared" ref="AG40" si="234">IF(ISBLANK(AC40),"",IF(AND(BL40=SX1_LS,AC40&gt;=0.5),(ROUND((PI()*AD40*AE40)/12,2)-PI()*SX1_PD),IF(AND(BL40=SX2_LS,AC40&gt;=0.5),(ROUND((PI()*AD40*AE40)/12,2)-PI()*SX2_PD),IF(AND(BL40=SX3_LS,AC40&gt;=0.5),(ROUND((PI()*AD40*AE40)/12,2)-PI()*SX3_PD),IF(AND(BL40=SX4_LS,AC40&gt;=0.5),(ROUND((PI()*AD40*AE40)/12,2)-PI()*SX4_PD),IF(AND(BL40=SX5_LS,AC40&gt;=0.5),(ROUND((PI()*AD40*AE40)/12,2)-PI()*SX5_PD),IF(AND(BL40=SX6_LS,AC40&gt;=0.5),(ROUND((PI()*AD40*AE40)/12,2)-PI()*SX6_PD),IF(AND(BL40=SX7_LS,AC40&gt;=0.5),(ROUND((PI()*AD40*AE40)/12,2)-PI()*SX7_PD),IF(AND(BL40=SX8_LS,AC40&gt;=0.5),(ROUND((PI()*AD40*AE40)/12,2)-PI()*SX8_PD),IF(AND(BL40=SX9_LS,AC40&gt;=0.5),(ROUND((PI()*AD40*AE40)/12,2)-PI()*SX9_PD),IF(AND(BL40=SX10_LS,AC40&gt;=0.5),(ROUND((PI()*AD40*AE40)/12,2)-PI()*SX10_PD),IF(AND(BL40=SX11_LS,AC40&gt;=0.5),(ROUND((PI()*AD40*AE40)/12,2)-PI()*SX11_PD),IF(AND(BL40=SX12_LS,AC40&gt;=0.5),(ROUND((PI()*AD40*AE40)/12,2)-PI()*SX12_PD),ROUND((PI()*AD40*AE40)/12,2))))))))))))))</f>
        <v/>
      </c>
      <c r="AH40" s="81"/>
      <c r="AI40" s="81"/>
      <c r="AJ40" s="81"/>
      <c r="AK40" s="81"/>
      <c r="AL40" s="81"/>
      <c r="AM40" s="81"/>
      <c r="AN40" s="81"/>
      <c r="AO40" s="81"/>
      <c r="AP40" s="17"/>
      <c r="AQ40" s="113"/>
      <c r="AR40" s="113"/>
      <c r="AS40" s="113"/>
      <c r="AT40" s="113"/>
      <c r="AU40" s="113"/>
      <c r="AV40" s="114" t="str">
        <f t="shared" ref="AV40" si="235">IF(C40=FALSE,"",IF(C40="DNT",(AQ40/(Nominal_Pipe_Diameter*10)),IF(AQ40="NV","NV",IF(AQ40="NA","NA",IF(BE40="","",IF(BL40="SMLS",AQ40*100/BE40,AQ40*100/BD40))))))</f>
        <v/>
      </c>
      <c r="AW40" s="114"/>
      <c r="AX40" s="114"/>
      <c r="AY40" s="114"/>
      <c r="AZ40" s="114"/>
      <c r="BA40" s="114" t="str">
        <f t="shared" ref="BA40" si="236">IF(C40=FALSE,"",IF(GW_Log_Dist="","NA",GW_Log_Dist+X40))</f>
        <v/>
      </c>
      <c r="BB40" s="114"/>
      <c r="BC40" s="114"/>
      <c r="BD40" s="18" t="str">
        <f t="shared" ref="BD40" si="237">IF(C40=FALSE,"",IF(AND(SX1_Start&lt;=X40,X40&lt;SX1_End),((SX1_NWT*1000)),IF(AND(SX2_Start&lt;=X40,X40&lt;SX2_End),((SX2_NWT*1000)),IF(AND(SX3_Start&lt;=X40,X40&lt;SX3_End),((SX3_NWT*1000)),IF(AND(SX4_Start&lt;=X40,X40&lt;SX4_End),((SX4_NWT*1000)),IF(AND(SX5_Start&lt;=X40,X40&lt;SX5_End),((SX5_NWT*1000)),IF(AND(SX6_Start&lt;=X40,X40&lt;SX6_End),((SX6_NWT*1000)),IF(AND(SX7_Start&lt;=X40,X40&lt;SX7_End),((SX7_NWT*1000)),IF(AND(SX8_Start&lt;=X40,X40&lt;SX8_End),((SX8_NWT*1000)),IF(AND(SX9_Start&lt;=X40,X40&lt;SX9_End),((SX9_NWT*1000)),IF(AND(SX10_Start&lt;=X40,X40&lt;SX10_End),((SX10_NWT*1000)),IF(AND(SX11_Start&lt;=X40,X40&lt;SX11_End),((SX11_NWT*1000)),IF(AND(SX12_Start&lt;=X40,X40&lt;SX12_End),((SX12_NWT*1000)),IF(AND(SX13_Start&lt;=X40,X40&lt;SX13_End),((SX13_NWT*1000)),IF(AND(SX14_Start&lt;=X40,X40&lt;SX14_End),((SX14_NWT*1000)),IF(AND(SX15_Start&lt;=X40,X40&lt;SX15_End),((SX15_NWT*1000)),IF(AND(SX16_Start&lt;=X40,X40&lt;SX16_End),((SX16_NWT*1000)),IF(AND(SX17_Start&lt;=X40,X40&lt;SX17_End),((SX17_NWT*1000)),IF(AND(SX18_Start&lt;=X40,X40&lt;SX18_End),((SX18_NWT*1000)),IF(AND(SX19_Start&lt;=X40,X40&lt;SX19_End),((SX19_NWT*1000)),IF(AND(SX20_Start&lt;=X40,X40&lt;SX20_End),((SX20_NWT*1000)),IF(AND(SX21_Start&lt;=X40,X40&lt;SX21_End),((SX21_NWT*1000)),IF(AND(SX22_Start&lt;=X40,X40&lt;SX22_End),((SX22_NWT*1000)),IF(AND(SX23_Start&lt;=X40,X40&lt;SX23_End),((SX23_NWT*1000)),IF(AND(SX24_Start&lt;=X40,X40&lt;SX24_End),((SX24_NWT*1000)),IF(AND(SX25_Start&lt;=X40,X40&lt;SX25_End),((SX25_NWT*1000))))))))))))))))))))))))))))</f>
        <v/>
      </c>
      <c r="BE40" s="113"/>
      <c r="BF40" s="113"/>
      <c r="BG40" s="113"/>
      <c r="BH40" s="113"/>
      <c r="BI40" s="113"/>
      <c r="BJ40" s="113"/>
      <c r="BK40" s="113"/>
      <c r="BL40" s="19" t="str" cm="1">
        <f t="array" ref="BL40">IF(C40=FALSE,"",IF(AND(SX1_Start&lt;=X40,X40&lt;SX1_End),SX1_LS,IF(AND(SX2_Start&lt;=X40,X40&lt;SX2_End),SX2_LS,IF(AND(SX3_Start&lt;=X40,X40&lt;SX3_End),SX3_LS,IF(AND(SX4_Start&lt;=X40,X40&lt;SX4_End),SX4_LS,IF(AND(SX5_Start&lt;=X40,X40&lt;SX5_End),SX5_LS,IF(AND(SX6_Start&lt;=X40,X40&lt;SX6_End),SX6_LS,IF(AND(SX7_Start&lt;=X40,X40&lt;SX7_End),SX7_LS,IF(AND(SX8_Start&lt;=X40,X40&lt;SX8_End),SX8_LS,IF(AND(SX9_Start&lt;=X40,X40&lt;SX9_End),SX9_LS,IF(AND(SX10_Start&lt;=X40,X40&lt;SX10_End),SX10_LS,IF(AND(SX11_Start&lt;=X40,X40&lt;SX11_End),SX11_LS,IF(AND(SX12_Start&lt;=X40,X40&lt;SX12_End),SX12_LS,IF(AND(SX13_Start&lt;=X40,X40&lt;SX13_End),SX13_LS,IF(AND(SX14_Start&lt;=X40,X40&lt;SX14_End),SX14_LS,IF(AND(SX15_Start&lt;=X40,X40&lt;SX15_End),SX15_LS,IF(AND(SX16_Start&lt;=X40,X40&lt;SX16_End),SX16_LS,IF(AND(SX17_Start&lt;=X40,X40&lt;SX17_End),SX17_LS,IF(AND(SX18_Start&lt;=X40,X40&lt;SX18_End),SX18_LS,IF(AND(SX19_Start&lt;=X40,X40&lt;SX19_End),SX19_LS,IF(AND(SX20_Start&lt;=X40,X40&lt;SX20_End),SX20_LS,IF(AND(SX21_Start&lt;=X40,X40&lt;SX21_End),SX21_LS,IF(AND(SX22_Start&lt;=X40,X40&lt;SX22_End),SX22_LS,IF(AND(SX23_Start&lt;=X40,X40&lt;SX23_End),SX23_LS,IF(AND(SX24_Start&lt;=X40,X40&lt;SX24_End),SX24_LS)*IF(AND(SX25_Start&lt;=X40,X40&lt;SX25End),SX25_LS)))))))))))))))))))))))))</f>
        <v/>
      </c>
      <c r="BM40" s="129" t="str">
        <f t="shared" ref="BM40" si="238">IF(ISBLANK(C40),"",IF(BL40=SX1_LS,SX1_LSD,IF(BL40=SX2_LS,SX2_LSD,IF(BL40=SX3_LS,SX3_LSD,IF(BL40=SX4_LS,SX4_LSD,IF(BL40=SX5_LS,SX5_LSD,IF(BL40=SX6_LS,SX6_LSD,IF(BL40=SX7_LS,SX7_LSD,IF(BL40=SX8_LS,SX8_LSD,IF(BL40=SX9_LS,SX9_LSD,IF(BL40=SX10_LS,SX10_LSD,IF(BL40=SX11_LS,SX11_LSD,IF(BL40=SX12_LS,SX12_LSD)))))))))))))</f>
        <v/>
      </c>
      <c r="BN40" s="130"/>
      <c r="BO40" s="130"/>
      <c r="BP40" s="130"/>
      <c r="BQ40" s="130"/>
      <c r="BR40" s="131"/>
      <c r="BS40" s="119" t="str">
        <f t="shared" ref="BS40" si="239">IF(ISBLANK(C40),"",IF(NOT(ISNUMBER(station_number)),"NA",IF(MOD(station_number,1)=0,TEXT(station_number+X40,"0+00"),IF(NOT(MOD(station_number,1)=0),TEXT(station_number+X40,"0+00.00")))))</f>
        <v/>
      </c>
      <c r="BT40" s="119"/>
      <c r="BU40" s="119"/>
      <c r="BV40" s="119"/>
      <c r="BW40" s="119"/>
      <c r="BX40" s="120" t="str" cm="1">
        <f t="array" ref="BX40">IF(C40=FALSE,"",IF(AND(SX1_Start&lt;=X40,X40&lt;SX1_End),"Section 1",IF(AND(SX2_Start&lt;=X40,X40&lt;SX2_End),"Section 2",IF(AND(SX3_Start&lt;=X40,X40&lt;SX3_End),"Section 3",IF(AND(SX4_Start&lt;=X40,X40&lt;SX4_End),"Section 4",IF(AND(SX5_Start&lt;=X40,X40&lt;SX5_End),"Section 5",IF(AND(SX6_Start&lt;=X40,X40&lt;SX6_End),"Section 6",IF(AND(SX7_Start&lt;=X40,X40&lt;SX7_End),"Section 7",IF(AND(SX8_Start&lt;=X40,X40&lt;SX8_End),"Section 8",IF(AND(SX9_Start&lt;=X40,X40&lt;SX9_End),"Section 9",IF(AND(SX10_Start&lt;=X40,X40&lt;SX10_End),"Section 10",IF(AND(SX11_Start&lt;=X40,X40&lt;SX11_End),"Section 11",IF(AND(SX12_Start&lt;=X40,X40&lt;SX12_End),"Section 12",IF(AND(SX13_Start&lt;=X40,X40&lt;SX13_End),"Section 13",IF(AND(SX14_Start&lt;=X40,X40&lt;SX14_End),"Section 14",IF(AND(SX15_Start&lt;=X40,X40&lt;SX15_End),"Section 15",IF(AND(SX16_Start&lt;=X40,X40&lt;SX16_End),"Section 16",IF(AND(SX17_Start&lt;=X40,X40&lt;SX17_End),"Section 17",IF(AND(SX18_Start&lt;=X40,X40&lt;SX18_End),"Section 18",IF(AND(SX19_Start&lt;=X40,X40&lt;SX19_End),"Section 19",IF(AND(SX20_Start&lt;=X40,X40&lt;SX20_End),"Section 20",IF(AND(SX21_Start&lt;=X40,X40&lt;SX21_End),"Section 21",IF(AND(SX22_Start&lt;=X40,X40&lt;SX22_End),"Section 22",IF(AND(SX23_Start&lt;=X40,X40&lt;SX23_End),"Section 23",IF(AND(SX24_Start&lt;=X40,X40&lt;SX24_End),"Section 24")*IF(AND(SX25_Start&lt;=X40,X40&lt;SX25End),"Section 25")))))))))))))))))))))))))</f>
        <v/>
      </c>
      <c r="BY40" s="121"/>
      <c r="BZ40" s="121"/>
      <c r="CA40" s="121"/>
      <c r="CB40" s="121"/>
      <c r="CC40" s="121"/>
      <c r="CD40" s="121"/>
      <c r="CE40" s="121"/>
      <c r="CF40" s="121"/>
      <c r="CG40" s="121"/>
      <c r="CH40" s="122"/>
      <c r="CI40" s="123"/>
      <c r="CJ40" s="124"/>
      <c r="CK40" s="124"/>
      <c r="CL40" s="124"/>
      <c r="CM40" s="124"/>
      <c r="CN40" s="124"/>
      <c r="CO40" s="124"/>
      <c r="CP40" s="124"/>
      <c r="CQ40" s="124"/>
      <c r="CR40" s="124"/>
      <c r="CS40" s="125"/>
      <c r="CT40" s="123"/>
      <c r="CU40" s="124"/>
      <c r="CV40" s="124"/>
      <c r="CW40" s="124"/>
      <c r="CX40" s="124"/>
      <c r="CY40" s="124"/>
      <c r="CZ40" s="124"/>
      <c r="DA40" s="124"/>
      <c r="DB40" s="124"/>
      <c r="DC40" s="124"/>
      <c r="DD40" s="125"/>
      <c r="DE40" s="123"/>
      <c r="DF40" s="124"/>
      <c r="DG40" s="124"/>
      <c r="DH40" s="124"/>
      <c r="DI40" s="124"/>
      <c r="DJ40" s="124"/>
      <c r="DK40" s="124"/>
      <c r="DL40" s="124"/>
      <c r="DM40" s="124"/>
      <c r="DN40" s="125"/>
      <c r="DO40" s="126"/>
      <c r="DP40" s="127"/>
      <c r="DQ40" s="127"/>
      <c r="DR40" s="127"/>
      <c r="DS40" s="127"/>
      <c r="DT40" s="127"/>
      <c r="DU40" s="127"/>
      <c r="DV40" s="128"/>
      <c r="DW40" s="102"/>
      <c r="DX40" s="102"/>
      <c r="DY40" s="102"/>
      <c r="DZ40" s="115"/>
      <c r="EA40" s="115"/>
      <c r="EB40" s="115"/>
      <c r="EC40" s="115"/>
      <c r="ED40" s="115"/>
      <c r="EE40" s="132"/>
      <c r="EF40" s="132"/>
      <c r="EG40" s="132"/>
      <c r="EH40" s="102"/>
      <c r="EI40" s="102"/>
      <c r="EJ40" s="102"/>
      <c r="EK40" s="117" t="str">
        <f t="shared" si="17"/>
        <v/>
      </c>
      <c r="EL40" s="117"/>
      <c r="EM40" s="117"/>
      <c r="EN40" s="118"/>
      <c r="EO40" s="118"/>
      <c r="EP40" s="118"/>
      <c r="EQ40" s="102"/>
      <c r="ER40" s="102"/>
      <c r="ES40" s="102"/>
      <c r="ET40" s="102"/>
      <c r="EU40" s="20" t="str">
        <f t="shared" si="18"/>
        <v/>
      </c>
      <c r="EV40" s="26" t="str">
        <f t="shared" si="19"/>
        <v/>
      </c>
      <c r="EW40" s="22"/>
      <c r="EX40" s="22"/>
      <c r="EY40" s="23"/>
      <c r="EZ40" s="23"/>
      <c r="FA40" s="23"/>
      <c r="FB40" s="23"/>
      <c r="FC40" s="28"/>
      <c r="FD40" s="28"/>
      <c r="FE40" s="28"/>
      <c r="FF40" s="28"/>
      <c r="FG40" s="28"/>
      <c r="FH40" s="28"/>
      <c r="FI40" s="28"/>
      <c r="FJ40" s="28"/>
      <c r="FK40" s="28"/>
      <c r="FL40" s="28"/>
      <c r="FM40" s="28"/>
      <c r="FN40" s="29"/>
      <c r="FO40" s="29"/>
      <c r="FP40" s="29"/>
      <c r="FQ40" s="29"/>
      <c r="FR40" s="29"/>
      <c r="FS40" s="29"/>
      <c r="FT40" s="29"/>
      <c r="FU40" s="29"/>
      <c r="FV40" s="29"/>
      <c r="FW40" s="29"/>
      <c r="FX40" s="29"/>
      <c r="FY40" s="29"/>
      <c r="FZ40" s="29"/>
      <c r="GA40" s="29"/>
      <c r="GB40" s="29"/>
      <c r="GC40" s="23"/>
      <c r="GD40" s="23"/>
      <c r="GE40" s="23"/>
      <c r="GF40" s="23"/>
      <c r="GG40" s="23"/>
      <c r="GH40" s="23"/>
    </row>
    <row r="41" spans="1:190" s="25" customFormat="1" ht="57.75" customHeight="1" x14ac:dyDescent="0.25">
      <c r="A41" s="103">
        <f t="shared" si="20"/>
        <v>34</v>
      </c>
      <c r="B41" s="103"/>
      <c r="C41" s="104"/>
      <c r="D41" s="105"/>
      <c r="E41" s="105"/>
      <c r="F41" s="105"/>
      <c r="G41" s="105"/>
      <c r="H41" s="105"/>
      <c r="I41" s="105"/>
      <c r="J41" s="105"/>
      <c r="K41" s="106"/>
      <c r="L41" s="138"/>
      <c r="M41" s="138"/>
      <c r="N41" s="138"/>
      <c r="O41" s="138"/>
      <c r="P41" s="138"/>
      <c r="Q41" s="138"/>
      <c r="R41" s="138"/>
      <c r="S41" s="137"/>
      <c r="T41" s="137"/>
      <c r="U41" s="137"/>
      <c r="V41" s="137"/>
      <c r="W41" s="137"/>
      <c r="X41" s="79"/>
      <c r="Y41" s="80"/>
      <c r="Z41" s="80"/>
      <c r="AA41" s="80"/>
      <c r="AB41" s="11" t="str">
        <f t="shared" si="8"/>
        <v/>
      </c>
      <c r="AC41" s="12"/>
      <c r="AD41" s="13">
        <f t="shared" si="0"/>
        <v>0</v>
      </c>
      <c r="AE41" s="14" t="str">
        <f t="shared" ref="AE41" si="240">IF(ISBLANK(C41),"",IF(BL41=SX1_LS,SX1_PD,IF(BL41=SX2_LS,SX2_PD,IF(BL41=SX3_LS,SX3_PD,IF(BL41=SX4_LS,SX4_PD,IF(BL41=SX5_LS,SX5_PD,IF(BL41=SX6_LS,SX6_PD,IF(BL41=SX7_LS,SX7_PD,IF(BL41=SX8_LS,SX8_PD,IF(BL41=SX9_LS,SX9_PD,IF(BL41=SX10_LS,SX10_PD,IF(BL41=SX11_LS,SX11_PD,IF(BL41=SX12_LS,SX12_PD)))))))))))))</f>
        <v/>
      </c>
      <c r="AF41" s="15" t="str">
        <f t="shared" si="10"/>
        <v>!</v>
      </c>
      <c r="AG41" s="16" t="str">
        <f t="shared" ref="AG41" si="241">IF(ISBLANK(AC41),"",IF(AND(BL41=SX1_LS,AC41&gt;=0.5),(ROUND((PI()*AD41*AE41)/12,2)-PI()*SX1_PD),IF(AND(BL41=SX2_LS,AC41&gt;=0.5),(ROUND((PI()*AD41*AE41)/12,2)-PI()*SX2_PD),IF(AND(BL41=SX3_LS,AC41&gt;=0.5),(ROUND((PI()*AD41*AE41)/12,2)-PI()*SX3_PD),IF(AND(BL41=SX4_LS,AC41&gt;=0.5),(ROUND((PI()*AD41*AE41)/12,2)-PI()*SX4_PD),IF(AND(BL41=SX5_LS,AC41&gt;=0.5),(ROUND((PI()*AD41*AE41)/12,2)-PI()*SX5_PD),IF(AND(BL41=SX6_LS,AC41&gt;=0.5),(ROUND((PI()*AD41*AE41)/12,2)-PI()*SX6_PD),IF(AND(BL41=SX7_LS,AC41&gt;=0.5),(ROUND((PI()*AD41*AE41)/12,2)-PI()*SX7_PD),IF(AND(BL41=SX8_LS,AC41&gt;=0.5),(ROUND((PI()*AD41*AE41)/12,2)-PI()*SX8_PD),IF(AND(BL41=SX9_LS,AC41&gt;=0.5),(ROUND((PI()*AD41*AE41)/12,2)-PI()*SX9_PD),IF(AND(BL41=SX10_LS,AC41&gt;=0.5),(ROUND((PI()*AD41*AE41)/12,2)-PI()*SX10_PD),IF(AND(BL41=SX11_LS,AC41&gt;=0.5),(ROUND((PI()*AD41*AE41)/12,2)-PI()*SX11_PD),IF(AND(BL41=SX12_LS,AC41&gt;=0.5),(ROUND((PI()*AD41*AE41)/12,2)-PI()*SX12_PD),ROUND((PI()*AD41*AE41)/12,2))))))))))))))</f>
        <v/>
      </c>
      <c r="AH41" s="81"/>
      <c r="AI41" s="81"/>
      <c r="AJ41" s="81"/>
      <c r="AK41" s="81"/>
      <c r="AL41" s="81"/>
      <c r="AM41" s="81"/>
      <c r="AN41" s="81"/>
      <c r="AO41" s="81"/>
      <c r="AP41" s="17"/>
      <c r="AQ41" s="113"/>
      <c r="AR41" s="113"/>
      <c r="AS41" s="113"/>
      <c r="AT41" s="113"/>
      <c r="AU41" s="113"/>
      <c r="AV41" s="114" t="str">
        <f t="shared" ref="AV41" si="242">IF(C41=FALSE,"",IF(C41="DNT",(AQ41/(Nominal_Pipe_Diameter*10)),IF(AQ41="NV","NV",IF(AQ41="NA","NA",IF(BE41="","",IF(BL41="SMLS",AQ41*100/BE41,AQ41*100/BD41))))))</f>
        <v/>
      </c>
      <c r="AW41" s="114"/>
      <c r="AX41" s="114"/>
      <c r="AY41" s="114"/>
      <c r="AZ41" s="114"/>
      <c r="BA41" s="114" t="str">
        <f t="shared" ref="BA41" si="243">IF(C41=FALSE,"",IF(GW_Log_Dist="","NA",GW_Log_Dist+X41))</f>
        <v/>
      </c>
      <c r="BB41" s="114"/>
      <c r="BC41" s="114"/>
      <c r="BD41" s="18" t="str">
        <f t="shared" ref="BD41" si="244">IF(C41=FALSE,"",IF(AND(SX1_Start&lt;=X41,X41&lt;SX1_End),((SX1_NWT*1000)),IF(AND(SX2_Start&lt;=X41,X41&lt;SX2_End),((SX2_NWT*1000)),IF(AND(SX3_Start&lt;=X41,X41&lt;SX3_End),((SX3_NWT*1000)),IF(AND(SX4_Start&lt;=X41,X41&lt;SX4_End),((SX4_NWT*1000)),IF(AND(SX5_Start&lt;=X41,X41&lt;SX5_End),((SX5_NWT*1000)),IF(AND(SX6_Start&lt;=X41,X41&lt;SX6_End),((SX6_NWT*1000)),IF(AND(SX7_Start&lt;=X41,X41&lt;SX7_End),((SX7_NWT*1000)),IF(AND(SX8_Start&lt;=X41,X41&lt;SX8_End),((SX8_NWT*1000)),IF(AND(SX9_Start&lt;=X41,X41&lt;SX9_End),((SX9_NWT*1000)),IF(AND(SX10_Start&lt;=X41,X41&lt;SX10_End),((SX10_NWT*1000)),IF(AND(SX11_Start&lt;=X41,X41&lt;SX11_End),((SX11_NWT*1000)),IF(AND(SX12_Start&lt;=X41,X41&lt;SX12_End),((SX12_NWT*1000)),IF(AND(SX13_Start&lt;=X41,X41&lt;SX13_End),((SX13_NWT*1000)),IF(AND(SX14_Start&lt;=X41,X41&lt;SX14_End),((SX14_NWT*1000)),IF(AND(SX15_Start&lt;=X41,X41&lt;SX15_End),((SX15_NWT*1000)),IF(AND(SX16_Start&lt;=X41,X41&lt;SX16_End),((SX16_NWT*1000)),IF(AND(SX17_Start&lt;=X41,X41&lt;SX17_End),((SX17_NWT*1000)),IF(AND(SX18_Start&lt;=X41,X41&lt;SX18_End),((SX18_NWT*1000)),IF(AND(SX19_Start&lt;=X41,X41&lt;SX19_End),((SX19_NWT*1000)),IF(AND(SX20_Start&lt;=X41,X41&lt;SX20_End),((SX20_NWT*1000)),IF(AND(SX21_Start&lt;=X41,X41&lt;SX21_End),((SX21_NWT*1000)),IF(AND(SX22_Start&lt;=X41,X41&lt;SX22_End),((SX22_NWT*1000)),IF(AND(SX23_Start&lt;=X41,X41&lt;SX23_End),((SX23_NWT*1000)),IF(AND(SX24_Start&lt;=X41,X41&lt;SX24_End),((SX24_NWT*1000)),IF(AND(SX25_Start&lt;=X41,X41&lt;SX25_End),((SX25_NWT*1000))))))))))))))))))))))))))))</f>
        <v/>
      </c>
      <c r="BE41" s="113"/>
      <c r="BF41" s="113"/>
      <c r="BG41" s="113"/>
      <c r="BH41" s="113"/>
      <c r="BI41" s="113"/>
      <c r="BJ41" s="113"/>
      <c r="BK41" s="113"/>
      <c r="BL41" s="19" t="str" cm="1">
        <f t="array" ref="BL41">IF(C41=FALSE,"",IF(AND(SX1_Start&lt;=X41,X41&lt;SX1_End),SX1_LS,IF(AND(SX2_Start&lt;=X41,X41&lt;SX2_End),SX2_LS,IF(AND(SX3_Start&lt;=X41,X41&lt;SX3_End),SX3_LS,IF(AND(SX4_Start&lt;=X41,X41&lt;SX4_End),SX4_LS,IF(AND(SX5_Start&lt;=X41,X41&lt;SX5_End),SX5_LS,IF(AND(SX6_Start&lt;=X41,X41&lt;SX6_End),SX6_LS,IF(AND(SX7_Start&lt;=X41,X41&lt;SX7_End),SX7_LS,IF(AND(SX8_Start&lt;=X41,X41&lt;SX8_End),SX8_LS,IF(AND(SX9_Start&lt;=X41,X41&lt;SX9_End),SX9_LS,IF(AND(SX10_Start&lt;=X41,X41&lt;SX10_End),SX10_LS,IF(AND(SX11_Start&lt;=X41,X41&lt;SX11_End),SX11_LS,IF(AND(SX12_Start&lt;=X41,X41&lt;SX12_End),SX12_LS,IF(AND(SX13_Start&lt;=X41,X41&lt;SX13_End),SX13_LS,IF(AND(SX14_Start&lt;=X41,X41&lt;SX14_End),SX14_LS,IF(AND(SX15_Start&lt;=X41,X41&lt;SX15_End),SX15_LS,IF(AND(SX16_Start&lt;=X41,X41&lt;SX16_End),SX16_LS,IF(AND(SX17_Start&lt;=X41,X41&lt;SX17_End),SX17_LS,IF(AND(SX18_Start&lt;=X41,X41&lt;SX18_End),SX18_LS,IF(AND(SX19_Start&lt;=X41,X41&lt;SX19_End),SX19_LS,IF(AND(SX20_Start&lt;=X41,X41&lt;SX20_End),SX20_LS,IF(AND(SX21_Start&lt;=X41,X41&lt;SX21_End),SX21_LS,IF(AND(SX22_Start&lt;=X41,X41&lt;SX22_End),SX22_LS,IF(AND(SX23_Start&lt;=X41,X41&lt;SX23_End),SX23_LS,IF(AND(SX24_Start&lt;=X41,X41&lt;SX24_End),SX24_LS)*IF(AND(SX25_Start&lt;=X41,X41&lt;SX25End),SX25_LS)))))))))))))))))))))))))</f>
        <v/>
      </c>
      <c r="BM41" s="129" t="str">
        <f t="shared" ref="BM41" si="245">IF(ISBLANK(C41),"",IF(BL41=SX1_LS,SX1_LSD,IF(BL41=SX2_LS,SX2_LSD,IF(BL41=SX3_LS,SX3_LSD,IF(BL41=SX4_LS,SX4_LSD,IF(BL41=SX5_LS,SX5_LSD,IF(BL41=SX6_LS,SX6_LSD,IF(BL41=SX7_LS,SX7_LSD,IF(BL41=SX8_LS,SX8_LSD,IF(BL41=SX9_LS,SX9_LSD,IF(BL41=SX10_LS,SX10_LSD,IF(BL41=SX11_LS,SX11_LSD,IF(BL41=SX12_LS,SX12_LSD)))))))))))))</f>
        <v/>
      </c>
      <c r="BN41" s="130"/>
      <c r="BO41" s="130"/>
      <c r="BP41" s="130"/>
      <c r="BQ41" s="130"/>
      <c r="BR41" s="131"/>
      <c r="BS41" s="119" t="str">
        <f t="shared" ref="BS41" si="246">IF(ISBLANK(C41),"",IF(NOT(ISNUMBER(station_number)),"NA",IF(MOD(station_number,1)=0,TEXT(station_number+X41,"0+00"),IF(NOT(MOD(station_number,1)=0),TEXT(station_number+X41,"0+00.00")))))</f>
        <v/>
      </c>
      <c r="BT41" s="119"/>
      <c r="BU41" s="119"/>
      <c r="BV41" s="119"/>
      <c r="BW41" s="119"/>
      <c r="BX41" s="120" t="str" cm="1">
        <f t="array" ref="BX41">IF(C41=FALSE,"",IF(AND(SX1_Start&lt;=X41,X41&lt;SX1_End),"Section 1",IF(AND(SX2_Start&lt;=X41,X41&lt;SX2_End),"Section 2",IF(AND(SX3_Start&lt;=X41,X41&lt;SX3_End),"Section 3",IF(AND(SX4_Start&lt;=X41,X41&lt;SX4_End),"Section 4",IF(AND(SX5_Start&lt;=X41,X41&lt;SX5_End),"Section 5",IF(AND(SX6_Start&lt;=X41,X41&lt;SX6_End),"Section 6",IF(AND(SX7_Start&lt;=X41,X41&lt;SX7_End),"Section 7",IF(AND(SX8_Start&lt;=X41,X41&lt;SX8_End),"Section 8",IF(AND(SX9_Start&lt;=X41,X41&lt;SX9_End),"Section 9",IF(AND(SX10_Start&lt;=X41,X41&lt;SX10_End),"Section 10",IF(AND(SX11_Start&lt;=X41,X41&lt;SX11_End),"Section 11",IF(AND(SX12_Start&lt;=X41,X41&lt;SX12_End),"Section 12",IF(AND(SX13_Start&lt;=X41,X41&lt;SX13_End),"Section 13",IF(AND(SX14_Start&lt;=X41,X41&lt;SX14_End),"Section 14",IF(AND(SX15_Start&lt;=X41,X41&lt;SX15_End),"Section 15",IF(AND(SX16_Start&lt;=X41,X41&lt;SX16_End),"Section 16",IF(AND(SX17_Start&lt;=X41,X41&lt;SX17_End),"Section 17",IF(AND(SX18_Start&lt;=X41,X41&lt;SX18_End),"Section 18",IF(AND(SX19_Start&lt;=X41,X41&lt;SX19_End),"Section 19",IF(AND(SX20_Start&lt;=X41,X41&lt;SX20_End),"Section 20",IF(AND(SX21_Start&lt;=X41,X41&lt;SX21_End),"Section 21",IF(AND(SX22_Start&lt;=X41,X41&lt;SX22_End),"Section 22",IF(AND(SX23_Start&lt;=X41,X41&lt;SX23_End),"Section 23",IF(AND(SX24_Start&lt;=X41,X41&lt;SX24_End),"Section 24")*IF(AND(SX25_Start&lt;=X41,X41&lt;SX25End),"Section 25")))))))))))))))))))))))))</f>
        <v/>
      </c>
      <c r="BY41" s="121"/>
      <c r="BZ41" s="121"/>
      <c r="CA41" s="121"/>
      <c r="CB41" s="121"/>
      <c r="CC41" s="121"/>
      <c r="CD41" s="121"/>
      <c r="CE41" s="121"/>
      <c r="CF41" s="121"/>
      <c r="CG41" s="121"/>
      <c r="CH41" s="122"/>
      <c r="CI41" s="123"/>
      <c r="CJ41" s="124"/>
      <c r="CK41" s="124"/>
      <c r="CL41" s="124"/>
      <c r="CM41" s="124"/>
      <c r="CN41" s="124"/>
      <c r="CO41" s="124"/>
      <c r="CP41" s="124"/>
      <c r="CQ41" s="124"/>
      <c r="CR41" s="124"/>
      <c r="CS41" s="125"/>
      <c r="CT41" s="123"/>
      <c r="CU41" s="124"/>
      <c r="CV41" s="124"/>
      <c r="CW41" s="124"/>
      <c r="CX41" s="124"/>
      <c r="CY41" s="124"/>
      <c r="CZ41" s="124"/>
      <c r="DA41" s="124"/>
      <c r="DB41" s="124"/>
      <c r="DC41" s="124"/>
      <c r="DD41" s="125"/>
      <c r="DE41" s="123"/>
      <c r="DF41" s="124"/>
      <c r="DG41" s="124"/>
      <c r="DH41" s="124"/>
      <c r="DI41" s="124"/>
      <c r="DJ41" s="124"/>
      <c r="DK41" s="124"/>
      <c r="DL41" s="124"/>
      <c r="DM41" s="124"/>
      <c r="DN41" s="125"/>
      <c r="DO41" s="126"/>
      <c r="DP41" s="127"/>
      <c r="DQ41" s="127"/>
      <c r="DR41" s="127"/>
      <c r="DS41" s="127"/>
      <c r="DT41" s="127"/>
      <c r="DU41" s="127"/>
      <c r="DV41" s="128"/>
      <c r="DW41" s="102"/>
      <c r="DX41" s="102"/>
      <c r="DY41" s="102"/>
      <c r="DZ41" s="115"/>
      <c r="EA41" s="115"/>
      <c r="EB41" s="115"/>
      <c r="EC41" s="115"/>
      <c r="ED41" s="115"/>
      <c r="EE41" s="132"/>
      <c r="EF41" s="132"/>
      <c r="EG41" s="132"/>
      <c r="EH41" s="102"/>
      <c r="EI41" s="102"/>
      <c r="EJ41" s="102"/>
      <c r="EK41" s="117" t="str">
        <f t="shared" si="17"/>
        <v/>
      </c>
      <c r="EL41" s="117"/>
      <c r="EM41" s="117"/>
      <c r="EN41" s="118"/>
      <c r="EO41" s="118"/>
      <c r="EP41" s="118"/>
      <c r="EQ41" s="102"/>
      <c r="ER41" s="102"/>
      <c r="ES41" s="102"/>
      <c r="ET41" s="102"/>
      <c r="EU41" s="20" t="str">
        <f t="shared" si="18"/>
        <v/>
      </c>
      <c r="EV41" s="26" t="str">
        <f t="shared" si="19"/>
        <v/>
      </c>
      <c r="EW41" s="22"/>
      <c r="EX41" s="22"/>
      <c r="EY41" s="23"/>
      <c r="EZ41" s="23"/>
      <c r="FA41" s="23"/>
      <c r="FB41" s="23"/>
      <c r="FC41" s="28"/>
      <c r="FD41" s="28"/>
      <c r="FE41" s="28"/>
      <c r="FF41" s="28"/>
      <c r="FG41" s="28"/>
      <c r="FH41" s="28"/>
      <c r="FI41" s="28"/>
      <c r="FJ41" s="28"/>
      <c r="FK41" s="28"/>
      <c r="FL41" s="28"/>
      <c r="FM41" s="28"/>
      <c r="FN41" s="30"/>
      <c r="FO41" s="30"/>
      <c r="FP41" s="30"/>
      <c r="FQ41" s="30"/>
      <c r="FR41" s="30"/>
      <c r="FS41" s="30"/>
      <c r="FT41" s="30"/>
      <c r="FU41" s="30"/>
      <c r="FV41" s="30"/>
      <c r="FW41" s="30"/>
      <c r="FX41" s="30"/>
      <c r="FY41" s="30"/>
      <c r="FZ41" s="30"/>
      <c r="GA41" s="30"/>
      <c r="GB41" s="30"/>
      <c r="GC41" s="23"/>
      <c r="GD41" s="23"/>
      <c r="GE41" s="23"/>
      <c r="GF41" s="23"/>
      <c r="GG41" s="23"/>
      <c r="GH41" s="23"/>
    </row>
    <row r="42" spans="1:190" s="25" customFormat="1" ht="57.75" customHeight="1" x14ac:dyDescent="0.25">
      <c r="A42" s="103">
        <f t="shared" si="20"/>
        <v>35</v>
      </c>
      <c r="B42" s="103"/>
      <c r="C42" s="104"/>
      <c r="D42" s="105"/>
      <c r="E42" s="105"/>
      <c r="F42" s="105"/>
      <c r="G42" s="105"/>
      <c r="H42" s="105"/>
      <c r="I42" s="105"/>
      <c r="J42" s="105"/>
      <c r="K42" s="106"/>
      <c r="L42" s="138"/>
      <c r="M42" s="138"/>
      <c r="N42" s="138"/>
      <c r="O42" s="138"/>
      <c r="P42" s="138"/>
      <c r="Q42" s="138"/>
      <c r="R42" s="138"/>
      <c r="S42" s="137"/>
      <c r="T42" s="137"/>
      <c r="U42" s="137"/>
      <c r="V42" s="137"/>
      <c r="W42" s="137"/>
      <c r="X42" s="79"/>
      <c r="Y42" s="80"/>
      <c r="Z42" s="80"/>
      <c r="AA42" s="80"/>
      <c r="AB42" s="11" t="str">
        <f t="shared" si="8"/>
        <v/>
      </c>
      <c r="AC42" s="12"/>
      <c r="AD42" s="13">
        <f t="shared" si="0"/>
        <v>0</v>
      </c>
      <c r="AE42" s="14" t="str">
        <f t="shared" ref="AE42" si="247">IF(ISBLANK(C42),"",IF(BL42=SX1_LS,SX1_PD,IF(BL42=SX2_LS,SX2_PD,IF(BL42=SX3_LS,SX3_PD,IF(BL42=SX4_LS,SX4_PD,IF(BL42=SX5_LS,SX5_PD,IF(BL42=SX6_LS,SX6_PD,IF(BL42=SX7_LS,SX7_PD,IF(BL42=SX8_LS,SX8_PD,IF(BL42=SX9_LS,SX9_PD,IF(BL42=SX10_LS,SX10_PD,IF(BL42=SX11_LS,SX11_PD,IF(BL42=SX12_LS,SX12_PD)))))))))))))</f>
        <v/>
      </c>
      <c r="AF42" s="15" t="str">
        <f t="shared" si="10"/>
        <v>!</v>
      </c>
      <c r="AG42" s="16" t="str">
        <f t="shared" ref="AG42" si="248">IF(ISBLANK(AC42),"",IF(AND(BL42=SX1_LS,AC42&gt;=0.5),(ROUND((PI()*AD42*AE42)/12,2)-PI()*SX1_PD),IF(AND(BL42=SX2_LS,AC42&gt;=0.5),(ROUND((PI()*AD42*AE42)/12,2)-PI()*SX2_PD),IF(AND(BL42=SX3_LS,AC42&gt;=0.5),(ROUND((PI()*AD42*AE42)/12,2)-PI()*SX3_PD),IF(AND(BL42=SX4_LS,AC42&gt;=0.5),(ROUND((PI()*AD42*AE42)/12,2)-PI()*SX4_PD),IF(AND(BL42=SX5_LS,AC42&gt;=0.5),(ROUND((PI()*AD42*AE42)/12,2)-PI()*SX5_PD),IF(AND(BL42=SX6_LS,AC42&gt;=0.5),(ROUND((PI()*AD42*AE42)/12,2)-PI()*SX6_PD),IF(AND(BL42=SX7_LS,AC42&gt;=0.5),(ROUND((PI()*AD42*AE42)/12,2)-PI()*SX7_PD),IF(AND(BL42=SX8_LS,AC42&gt;=0.5),(ROUND((PI()*AD42*AE42)/12,2)-PI()*SX8_PD),IF(AND(BL42=SX9_LS,AC42&gt;=0.5),(ROUND((PI()*AD42*AE42)/12,2)-PI()*SX9_PD),IF(AND(BL42=SX10_LS,AC42&gt;=0.5),(ROUND((PI()*AD42*AE42)/12,2)-PI()*SX10_PD),IF(AND(BL42=SX11_LS,AC42&gt;=0.5),(ROUND((PI()*AD42*AE42)/12,2)-PI()*SX11_PD),IF(AND(BL42=SX12_LS,AC42&gt;=0.5),(ROUND((PI()*AD42*AE42)/12,2)-PI()*SX12_PD),ROUND((PI()*AD42*AE42)/12,2))))))))))))))</f>
        <v/>
      </c>
      <c r="AH42" s="81"/>
      <c r="AI42" s="81"/>
      <c r="AJ42" s="81"/>
      <c r="AK42" s="81"/>
      <c r="AL42" s="81"/>
      <c r="AM42" s="81"/>
      <c r="AN42" s="81"/>
      <c r="AO42" s="81"/>
      <c r="AP42" s="17"/>
      <c r="AQ42" s="113"/>
      <c r="AR42" s="113"/>
      <c r="AS42" s="113"/>
      <c r="AT42" s="113"/>
      <c r="AU42" s="113"/>
      <c r="AV42" s="114" t="str">
        <f t="shared" ref="AV42" si="249">IF(C42=FALSE,"",IF(C42="DNT",(AQ42/(Nominal_Pipe_Diameter*10)),IF(AQ42="NV","NV",IF(AQ42="NA","NA",IF(BE42="","",IF(BL42="SMLS",AQ42*100/BE42,AQ42*100/BD42))))))</f>
        <v/>
      </c>
      <c r="AW42" s="114"/>
      <c r="AX42" s="114"/>
      <c r="AY42" s="114"/>
      <c r="AZ42" s="114"/>
      <c r="BA42" s="114" t="str">
        <f t="shared" ref="BA42" si="250">IF(C42=FALSE,"",IF(GW_Log_Dist="","NA",GW_Log_Dist+X42))</f>
        <v/>
      </c>
      <c r="BB42" s="114"/>
      <c r="BC42" s="114"/>
      <c r="BD42" s="18" t="str">
        <f t="shared" ref="BD42" si="251">IF(C42=FALSE,"",IF(AND(SX1_Start&lt;=X42,X42&lt;SX1_End),((SX1_NWT*1000)),IF(AND(SX2_Start&lt;=X42,X42&lt;SX2_End),((SX2_NWT*1000)),IF(AND(SX3_Start&lt;=X42,X42&lt;SX3_End),((SX3_NWT*1000)),IF(AND(SX4_Start&lt;=X42,X42&lt;SX4_End),((SX4_NWT*1000)),IF(AND(SX5_Start&lt;=X42,X42&lt;SX5_End),((SX5_NWT*1000)),IF(AND(SX6_Start&lt;=X42,X42&lt;SX6_End),((SX6_NWT*1000)),IF(AND(SX7_Start&lt;=X42,X42&lt;SX7_End),((SX7_NWT*1000)),IF(AND(SX8_Start&lt;=X42,X42&lt;SX8_End),((SX8_NWT*1000)),IF(AND(SX9_Start&lt;=X42,X42&lt;SX9_End),((SX9_NWT*1000)),IF(AND(SX10_Start&lt;=X42,X42&lt;SX10_End),((SX10_NWT*1000)),IF(AND(SX11_Start&lt;=X42,X42&lt;SX11_End),((SX11_NWT*1000)),IF(AND(SX12_Start&lt;=X42,X42&lt;SX12_End),((SX12_NWT*1000)),IF(AND(SX13_Start&lt;=X42,X42&lt;SX13_End),((SX13_NWT*1000)),IF(AND(SX14_Start&lt;=X42,X42&lt;SX14_End),((SX14_NWT*1000)),IF(AND(SX15_Start&lt;=X42,X42&lt;SX15_End),((SX15_NWT*1000)),IF(AND(SX16_Start&lt;=X42,X42&lt;SX16_End),((SX16_NWT*1000)),IF(AND(SX17_Start&lt;=X42,X42&lt;SX17_End),((SX17_NWT*1000)),IF(AND(SX18_Start&lt;=X42,X42&lt;SX18_End),((SX18_NWT*1000)),IF(AND(SX19_Start&lt;=X42,X42&lt;SX19_End),((SX19_NWT*1000)),IF(AND(SX20_Start&lt;=X42,X42&lt;SX20_End),((SX20_NWT*1000)),IF(AND(SX21_Start&lt;=X42,X42&lt;SX21_End),((SX21_NWT*1000)),IF(AND(SX22_Start&lt;=X42,X42&lt;SX22_End),((SX22_NWT*1000)),IF(AND(SX23_Start&lt;=X42,X42&lt;SX23_End),((SX23_NWT*1000)),IF(AND(SX24_Start&lt;=X42,X42&lt;SX24_End),((SX24_NWT*1000)),IF(AND(SX25_Start&lt;=X42,X42&lt;SX25_End),((SX25_NWT*1000))))))))))))))))))))))))))))</f>
        <v/>
      </c>
      <c r="BE42" s="113"/>
      <c r="BF42" s="113"/>
      <c r="BG42" s="113"/>
      <c r="BH42" s="113"/>
      <c r="BI42" s="113"/>
      <c r="BJ42" s="113"/>
      <c r="BK42" s="113"/>
      <c r="BL42" s="19" t="str" cm="1">
        <f t="array" ref="BL42">IF(C42=FALSE,"",IF(AND(SX1_Start&lt;=X42,X42&lt;SX1_End),SX1_LS,IF(AND(SX2_Start&lt;=X42,X42&lt;SX2_End),SX2_LS,IF(AND(SX3_Start&lt;=X42,X42&lt;SX3_End),SX3_LS,IF(AND(SX4_Start&lt;=X42,X42&lt;SX4_End),SX4_LS,IF(AND(SX5_Start&lt;=X42,X42&lt;SX5_End),SX5_LS,IF(AND(SX6_Start&lt;=X42,X42&lt;SX6_End),SX6_LS,IF(AND(SX7_Start&lt;=X42,X42&lt;SX7_End),SX7_LS,IF(AND(SX8_Start&lt;=X42,X42&lt;SX8_End),SX8_LS,IF(AND(SX9_Start&lt;=X42,X42&lt;SX9_End),SX9_LS,IF(AND(SX10_Start&lt;=X42,X42&lt;SX10_End),SX10_LS,IF(AND(SX11_Start&lt;=X42,X42&lt;SX11_End),SX11_LS,IF(AND(SX12_Start&lt;=X42,X42&lt;SX12_End),SX12_LS,IF(AND(SX13_Start&lt;=X42,X42&lt;SX13_End),SX13_LS,IF(AND(SX14_Start&lt;=X42,X42&lt;SX14_End),SX14_LS,IF(AND(SX15_Start&lt;=X42,X42&lt;SX15_End),SX15_LS,IF(AND(SX16_Start&lt;=X42,X42&lt;SX16_End),SX16_LS,IF(AND(SX17_Start&lt;=X42,X42&lt;SX17_End),SX17_LS,IF(AND(SX18_Start&lt;=X42,X42&lt;SX18_End),SX18_LS,IF(AND(SX19_Start&lt;=X42,X42&lt;SX19_End),SX19_LS,IF(AND(SX20_Start&lt;=X42,X42&lt;SX20_End),SX20_LS,IF(AND(SX21_Start&lt;=X42,X42&lt;SX21_End),SX21_LS,IF(AND(SX22_Start&lt;=X42,X42&lt;SX22_End),SX22_LS,IF(AND(SX23_Start&lt;=X42,X42&lt;SX23_End),SX23_LS,IF(AND(SX24_Start&lt;=X42,X42&lt;SX24_End),SX24_LS)*IF(AND(SX25_Start&lt;=X42,X42&lt;SX25End),SX25_LS)))))))))))))))))))))))))</f>
        <v/>
      </c>
      <c r="BM42" s="129" t="str">
        <f t="shared" ref="BM42" si="252">IF(ISBLANK(C42),"",IF(BL42=SX1_LS,SX1_LSD,IF(BL42=SX2_LS,SX2_LSD,IF(BL42=SX3_LS,SX3_LSD,IF(BL42=SX4_LS,SX4_LSD,IF(BL42=SX5_LS,SX5_LSD,IF(BL42=SX6_LS,SX6_LSD,IF(BL42=SX7_LS,SX7_LSD,IF(BL42=SX8_LS,SX8_LSD,IF(BL42=SX9_LS,SX9_LSD,IF(BL42=SX10_LS,SX10_LSD,IF(BL42=SX11_LS,SX11_LSD,IF(BL42=SX12_LS,SX12_LSD)))))))))))))</f>
        <v/>
      </c>
      <c r="BN42" s="130"/>
      <c r="BO42" s="130"/>
      <c r="BP42" s="130"/>
      <c r="BQ42" s="130"/>
      <c r="BR42" s="131"/>
      <c r="BS42" s="119" t="str">
        <f t="shared" ref="BS42" si="253">IF(ISBLANK(C42),"",IF(NOT(ISNUMBER(station_number)),"NA",IF(MOD(station_number,1)=0,TEXT(station_number+X42,"0+00"),IF(NOT(MOD(station_number,1)=0),TEXT(station_number+X42,"0+00.00")))))</f>
        <v/>
      </c>
      <c r="BT42" s="119"/>
      <c r="BU42" s="119"/>
      <c r="BV42" s="119"/>
      <c r="BW42" s="119"/>
      <c r="BX42" s="120" t="str" cm="1">
        <f t="array" ref="BX42">IF(C42=FALSE,"",IF(AND(SX1_Start&lt;=X42,X42&lt;SX1_End),"Section 1",IF(AND(SX2_Start&lt;=X42,X42&lt;SX2_End),"Section 2",IF(AND(SX3_Start&lt;=X42,X42&lt;SX3_End),"Section 3",IF(AND(SX4_Start&lt;=X42,X42&lt;SX4_End),"Section 4",IF(AND(SX5_Start&lt;=X42,X42&lt;SX5_End),"Section 5",IF(AND(SX6_Start&lt;=X42,X42&lt;SX6_End),"Section 6",IF(AND(SX7_Start&lt;=X42,X42&lt;SX7_End),"Section 7",IF(AND(SX8_Start&lt;=X42,X42&lt;SX8_End),"Section 8",IF(AND(SX9_Start&lt;=X42,X42&lt;SX9_End),"Section 9",IF(AND(SX10_Start&lt;=X42,X42&lt;SX10_End),"Section 10",IF(AND(SX11_Start&lt;=X42,X42&lt;SX11_End),"Section 11",IF(AND(SX12_Start&lt;=X42,X42&lt;SX12_End),"Section 12",IF(AND(SX13_Start&lt;=X42,X42&lt;SX13_End),"Section 13",IF(AND(SX14_Start&lt;=X42,X42&lt;SX14_End),"Section 14",IF(AND(SX15_Start&lt;=X42,X42&lt;SX15_End),"Section 15",IF(AND(SX16_Start&lt;=X42,X42&lt;SX16_End),"Section 16",IF(AND(SX17_Start&lt;=X42,X42&lt;SX17_End),"Section 17",IF(AND(SX18_Start&lt;=X42,X42&lt;SX18_End),"Section 18",IF(AND(SX19_Start&lt;=X42,X42&lt;SX19_End),"Section 19",IF(AND(SX20_Start&lt;=X42,X42&lt;SX20_End),"Section 20",IF(AND(SX21_Start&lt;=X42,X42&lt;SX21_End),"Section 21",IF(AND(SX22_Start&lt;=X42,X42&lt;SX22_End),"Section 22",IF(AND(SX23_Start&lt;=X42,X42&lt;SX23_End),"Section 23",IF(AND(SX24_Start&lt;=X42,X42&lt;SX24_End),"Section 24")*IF(AND(SX25_Start&lt;=X42,X42&lt;SX25End),"Section 25")))))))))))))))))))))))))</f>
        <v/>
      </c>
      <c r="BY42" s="121"/>
      <c r="BZ42" s="121"/>
      <c r="CA42" s="121"/>
      <c r="CB42" s="121"/>
      <c r="CC42" s="121"/>
      <c r="CD42" s="121"/>
      <c r="CE42" s="121"/>
      <c r="CF42" s="121"/>
      <c r="CG42" s="121"/>
      <c r="CH42" s="122"/>
      <c r="CI42" s="123"/>
      <c r="CJ42" s="124"/>
      <c r="CK42" s="124"/>
      <c r="CL42" s="124"/>
      <c r="CM42" s="124"/>
      <c r="CN42" s="124"/>
      <c r="CO42" s="124"/>
      <c r="CP42" s="124"/>
      <c r="CQ42" s="124"/>
      <c r="CR42" s="124"/>
      <c r="CS42" s="125"/>
      <c r="CT42" s="123"/>
      <c r="CU42" s="124"/>
      <c r="CV42" s="124"/>
      <c r="CW42" s="124"/>
      <c r="CX42" s="124"/>
      <c r="CY42" s="124"/>
      <c r="CZ42" s="124"/>
      <c r="DA42" s="124"/>
      <c r="DB42" s="124"/>
      <c r="DC42" s="124"/>
      <c r="DD42" s="125"/>
      <c r="DE42" s="123"/>
      <c r="DF42" s="124"/>
      <c r="DG42" s="124"/>
      <c r="DH42" s="124"/>
      <c r="DI42" s="124"/>
      <c r="DJ42" s="124"/>
      <c r="DK42" s="124"/>
      <c r="DL42" s="124"/>
      <c r="DM42" s="124"/>
      <c r="DN42" s="125"/>
      <c r="DO42" s="126"/>
      <c r="DP42" s="127"/>
      <c r="DQ42" s="127"/>
      <c r="DR42" s="127"/>
      <c r="DS42" s="127"/>
      <c r="DT42" s="127"/>
      <c r="DU42" s="127"/>
      <c r="DV42" s="128"/>
      <c r="DW42" s="102"/>
      <c r="DX42" s="102"/>
      <c r="DY42" s="102"/>
      <c r="DZ42" s="115"/>
      <c r="EA42" s="115"/>
      <c r="EB42" s="115"/>
      <c r="EC42" s="115"/>
      <c r="ED42" s="115"/>
      <c r="EE42" s="132"/>
      <c r="EF42" s="132"/>
      <c r="EG42" s="132"/>
      <c r="EH42" s="102"/>
      <c r="EI42" s="102"/>
      <c r="EJ42" s="102"/>
      <c r="EK42" s="117" t="str">
        <f t="shared" si="17"/>
        <v/>
      </c>
      <c r="EL42" s="117"/>
      <c r="EM42" s="117"/>
      <c r="EN42" s="118"/>
      <c r="EO42" s="118"/>
      <c r="EP42" s="118"/>
      <c r="EQ42" s="102"/>
      <c r="ER42" s="102"/>
      <c r="ES42" s="102"/>
      <c r="ET42" s="102"/>
      <c r="EU42" s="20" t="str">
        <f t="shared" si="18"/>
        <v/>
      </c>
      <c r="EV42" s="26" t="str">
        <f t="shared" si="19"/>
        <v/>
      </c>
      <c r="EW42" s="22"/>
      <c r="EX42" s="22"/>
      <c r="EY42" s="23"/>
      <c r="EZ42" s="23"/>
      <c r="FA42" s="23"/>
      <c r="FB42" s="23"/>
      <c r="FC42" s="28"/>
      <c r="FD42" s="28"/>
      <c r="FE42" s="28"/>
      <c r="FF42" s="28"/>
      <c r="FG42" s="28"/>
      <c r="FH42" s="28"/>
      <c r="FI42" s="28"/>
      <c r="FJ42" s="28"/>
      <c r="FK42" s="28"/>
      <c r="FL42" s="28"/>
      <c r="FM42" s="28"/>
      <c r="FN42" s="30"/>
      <c r="FO42" s="30"/>
      <c r="FP42" s="30"/>
      <c r="FQ42" s="30"/>
      <c r="FR42" s="30"/>
      <c r="FS42" s="30"/>
      <c r="FT42" s="30"/>
      <c r="FU42" s="30"/>
      <c r="FV42" s="30"/>
      <c r="FW42" s="30"/>
      <c r="FX42" s="30"/>
      <c r="FY42" s="30"/>
      <c r="FZ42" s="30"/>
      <c r="GA42" s="30"/>
      <c r="GB42" s="30"/>
      <c r="GC42" s="23"/>
      <c r="GD42" s="23"/>
      <c r="GE42" s="23"/>
      <c r="GF42" s="23"/>
      <c r="GG42" s="23"/>
      <c r="GH42" s="23"/>
    </row>
    <row r="43" spans="1:190" s="25" customFormat="1" ht="57.75" customHeight="1" x14ac:dyDescent="0.25">
      <c r="A43" s="103">
        <f t="shared" si="20"/>
        <v>36</v>
      </c>
      <c r="B43" s="103"/>
      <c r="C43" s="104"/>
      <c r="D43" s="105"/>
      <c r="E43" s="105"/>
      <c r="F43" s="105"/>
      <c r="G43" s="105"/>
      <c r="H43" s="105"/>
      <c r="I43" s="105"/>
      <c r="J43" s="105"/>
      <c r="K43" s="106"/>
      <c r="L43" s="138"/>
      <c r="M43" s="138"/>
      <c r="N43" s="138"/>
      <c r="O43" s="138"/>
      <c r="P43" s="138"/>
      <c r="Q43" s="138"/>
      <c r="R43" s="138"/>
      <c r="S43" s="137"/>
      <c r="T43" s="137"/>
      <c r="U43" s="137"/>
      <c r="V43" s="137"/>
      <c r="W43" s="137"/>
      <c r="X43" s="79"/>
      <c r="Y43" s="80"/>
      <c r="Z43" s="80"/>
      <c r="AA43" s="80"/>
      <c r="AB43" s="11" t="str">
        <f t="shared" si="8"/>
        <v/>
      </c>
      <c r="AC43" s="12"/>
      <c r="AD43" s="13">
        <f t="shared" si="0"/>
        <v>0</v>
      </c>
      <c r="AE43" s="14" t="str">
        <f t="shared" ref="AE43" si="254">IF(ISBLANK(C43),"",IF(BL43=SX1_LS,SX1_PD,IF(BL43=SX2_LS,SX2_PD,IF(BL43=SX3_LS,SX3_PD,IF(BL43=SX4_LS,SX4_PD,IF(BL43=SX5_LS,SX5_PD,IF(BL43=SX6_LS,SX6_PD,IF(BL43=SX7_LS,SX7_PD,IF(BL43=SX8_LS,SX8_PD,IF(BL43=SX9_LS,SX9_PD,IF(BL43=SX10_LS,SX10_PD,IF(BL43=SX11_LS,SX11_PD,IF(BL43=SX12_LS,SX12_PD)))))))))))))</f>
        <v/>
      </c>
      <c r="AF43" s="15" t="str">
        <f t="shared" si="10"/>
        <v>!</v>
      </c>
      <c r="AG43" s="16" t="str">
        <f t="shared" ref="AG43" si="255">IF(ISBLANK(AC43),"",IF(AND(BL43=SX1_LS,AC43&gt;=0.5),(ROUND((PI()*AD43*AE43)/12,2)-PI()*SX1_PD),IF(AND(BL43=SX2_LS,AC43&gt;=0.5),(ROUND((PI()*AD43*AE43)/12,2)-PI()*SX2_PD),IF(AND(BL43=SX3_LS,AC43&gt;=0.5),(ROUND((PI()*AD43*AE43)/12,2)-PI()*SX3_PD),IF(AND(BL43=SX4_LS,AC43&gt;=0.5),(ROUND((PI()*AD43*AE43)/12,2)-PI()*SX4_PD),IF(AND(BL43=SX5_LS,AC43&gt;=0.5),(ROUND((PI()*AD43*AE43)/12,2)-PI()*SX5_PD),IF(AND(BL43=SX6_LS,AC43&gt;=0.5),(ROUND((PI()*AD43*AE43)/12,2)-PI()*SX6_PD),IF(AND(BL43=SX7_LS,AC43&gt;=0.5),(ROUND((PI()*AD43*AE43)/12,2)-PI()*SX7_PD),IF(AND(BL43=SX8_LS,AC43&gt;=0.5),(ROUND((PI()*AD43*AE43)/12,2)-PI()*SX8_PD),IF(AND(BL43=SX9_LS,AC43&gt;=0.5),(ROUND((PI()*AD43*AE43)/12,2)-PI()*SX9_PD),IF(AND(BL43=SX10_LS,AC43&gt;=0.5),(ROUND((PI()*AD43*AE43)/12,2)-PI()*SX10_PD),IF(AND(BL43=SX11_LS,AC43&gt;=0.5),(ROUND((PI()*AD43*AE43)/12,2)-PI()*SX11_PD),IF(AND(BL43=SX12_LS,AC43&gt;=0.5),(ROUND((PI()*AD43*AE43)/12,2)-PI()*SX12_PD),ROUND((PI()*AD43*AE43)/12,2))))))))))))))</f>
        <v/>
      </c>
      <c r="AH43" s="81"/>
      <c r="AI43" s="81"/>
      <c r="AJ43" s="81"/>
      <c r="AK43" s="81"/>
      <c r="AL43" s="81"/>
      <c r="AM43" s="81"/>
      <c r="AN43" s="81"/>
      <c r="AO43" s="81"/>
      <c r="AP43" s="17"/>
      <c r="AQ43" s="113"/>
      <c r="AR43" s="113"/>
      <c r="AS43" s="113"/>
      <c r="AT43" s="113"/>
      <c r="AU43" s="113"/>
      <c r="AV43" s="114" t="str">
        <f t="shared" ref="AV43" si="256">IF(C43=FALSE,"",IF(C43="DNT",(AQ43/(Nominal_Pipe_Diameter*10)),IF(AQ43="NV","NV",IF(AQ43="NA","NA",IF(BE43="","",IF(BL43="SMLS",AQ43*100/BE43,AQ43*100/BD43))))))</f>
        <v/>
      </c>
      <c r="AW43" s="114"/>
      <c r="AX43" s="114"/>
      <c r="AY43" s="114"/>
      <c r="AZ43" s="114"/>
      <c r="BA43" s="114" t="str">
        <f t="shared" ref="BA43" si="257">IF(C43=FALSE,"",IF(GW_Log_Dist="","NA",GW_Log_Dist+X43))</f>
        <v/>
      </c>
      <c r="BB43" s="114"/>
      <c r="BC43" s="114"/>
      <c r="BD43" s="18" t="str">
        <f t="shared" ref="BD43" si="258">IF(C43=FALSE,"",IF(AND(SX1_Start&lt;=X43,X43&lt;SX1_End),((SX1_NWT*1000)),IF(AND(SX2_Start&lt;=X43,X43&lt;SX2_End),((SX2_NWT*1000)),IF(AND(SX3_Start&lt;=X43,X43&lt;SX3_End),((SX3_NWT*1000)),IF(AND(SX4_Start&lt;=X43,X43&lt;SX4_End),((SX4_NWT*1000)),IF(AND(SX5_Start&lt;=X43,X43&lt;SX5_End),((SX5_NWT*1000)),IF(AND(SX6_Start&lt;=X43,X43&lt;SX6_End),((SX6_NWT*1000)),IF(AND(SX7_Start&lt;=X43,X43&lt;SX7_End),((SX7_NWT*1000)),IF(AND(SX8_Start&lt;=X43,X43&lt;SX8_End),((SX8_NWT*1000)),IF(AND(SX9_Start&lt;=X43,X43&lt;SX9_End),((SX9_NWT*1000)),IF(AND(SX10_Start&lt;=X43,X43&lt;SX10_End),((SX10_NWT*1000)),IF(AND(SX11_Start&lt;=X43,X43&lt;SX11_End),((SX11_NWT*1000)),IF(AND(SX12_Start&lt;=X43,X43&lt;SX12_End),((SX12_NWT*1000)),IF(AND(SX13_Start&lt;=X43,X43&lt;SX13_End),((SX13_NWT*1000)),IF(AND(SX14_Start&lt;=X43,X43&lt;SX14_End),((SX14_NWT*1000)),IF(AND(SX15_Start&lt;=X43,X43&lt;SX15_End),((SX15_NWT*1000)),IF(AND(SX16_Start&lt;=X43,X43&lt;SX16_End),((SX16_NWT*1000)),IF(AND(SX17_Start&lt;=X43,X43&lt;SX17_End),((SX17_NWT*1000)),IF(AND(SX18_Start&lt;=X43,X43&lt;SX18_End),((SX18_NWT*1000)),IF(AND(SX19_Start&lt;=X43,X43&lt;SX19_End),((SX19_NWT*1000)),IF(AND(SX20_Start&lt;=X43,X43&lt;SX20_End),((SX20_NWT*1000)),IF(AND(SX21_Start&lt;=X43,X43&lt;SX21_End),((SX21_NWT*1000)),IF(AND(SX22_Start&lt;=X43,X43&lt;SX22_End),((SX22_NWT*1000)),IF(AND(SX23_Start&lt;=X43,X43&lt;SX23_End),((SX23_NWT*1000)),IF(AND(SX24_Start&lt;=X43,X43&lt;SX24_End),((SX24_NWT*1000)),IF(AND(SX25_Start&lt;=X43,X43&lt;SX25_End),((SX25_NWT*1000))))))))))))))))))))))))))))</f>
        <v/>
      </c>
      <c r="BE43" s="113"/>
      <c r="BF43" s="113"/>
      <c r="BG43" s="113"/>
      <c r="BH43" s="113"/>
      <c r="BI43" s="113"/>
      <c r="BJ43" s="113"/>
      <c r="BK43" s="113"/>
      <c r="BL43" s="19" t="str" cm="1">
        <f t="array" ref="BL43">IF(C43=FALSE,"",IF(AND(SX1_Start&lt;=X43,X43&lt;SX1_End),SX1_LS,IF(AND(SX2_Start&lt;=X43,X43&lt;SX2_End),SX2_LS,IF(AND(SX3_Start&lt;=X43,X43&lt;SX3_End),SX3_LS,IF(AND(SX4_Start&lt;=X43,X43&lt;SX4_End),SX4_LS,IF(AND(SX5_Start&lt;=X43,X43&lt;SX5_End),SX5_LS,IF(AND(SX6_Start&lt;=X43,X43&lt;SX6_End),SX6_LS,IF(AND(SX7_Start&lt;=X43,X43&lt;SX7_End),SX7_LS,IF(AND(SX8_Start&lt;=X43,X43&lt;SX8_End),SX8_LS,IF(AND(SX9_Start&lt;=X43,X43&lt;SX9_End),SX9_LS,IF(AND(SX10_Start&lt;=X43,X43&lt;SX10_End),SX10_LS,IF(AND(SX11_Start&lt;=X43,X43&lt;SX11_End),SX11_LS,IF(AND(SX12_Start&lt;=X43,X43&lt;SX12_End),SX12_LS,IF(AND(SX13_Start&lt;=X43,X43&lt;SX13_End),SX13_LS,IF(AND(SX14_Start&lt;=X43,X43&lt;SX14_End),SX14_LS,IF(AND(SX15_Start&lt;=X43,X43&lt;SX15_End),SX15_LS,IF(AND(SX16_Start&lt;=X43,X43&lt;SX16_End),SX16_LS,IF(AND(SX17_Start&lt;=X43,X43&lt;SX17_End),SX17_LS,IF(AND(SX18_Start&lt;=X43,X43&lt;SX18_End),SX18_LS,IF(AND(SX19_Start&lt;=X43,X43&lt;SX19_End),SX19_LS,IF(AND(SX20_Start&lt;=X43,X43&lt;SX20_End),SX20_LS,IF(AND(SX21_Start&lt;=X43,X43&lt;SX21_End),SX21_LS,IF(AND(SX22_Start&lt;=X43,X43&lt;SX22_End),SX22_LS,IF(AND(SX23_Start&lt;=X43,X43&lt;SX23_End),SX23_LS,IF(AND(SX24_Start&lt;=X43,X43&lt;SX24_End),SX24_LS)*IF(AND(SX25_Start&lt;=X43,X43&lt;SX25End),SX25_LS)))))))))))))))))))))))))</f>
        <v/>
      </c>
      <c r="BM43" s="129" t="str">
        <f t="shared" ref="BM43" si="259">IF(ISBLANK(C43),"",IF(BL43=SX1_LS,SX1_LSD,IF(BL43=SX2_LS,SX2_LSD,IF(BL43=SX3_LS,SX3_LSD,IF(BL43=SX4_LS,SX4_LSD,IF(BL43=SX5_LS,SX5_LSD,IF(BL43=SX6_LS,SX6_LSD,IF(BL43=SX7_LS,SX7_LSD,IF(BL43=SX8_LS,SX8_LSD,IF(BL43=SX9_LS,SX9_LSD,IF(BL43=SX10_LS,SX10_LSD,IF(BL43=SX11_LS,SX11_LSD,IF(BL43=SX12_LS,SX12_LSD)))))))))))))</f>
        <v/>
      </c>
      <c r="BN43" s="130"/>
      <c r="BO43" s="130"/>
      <c r="BP43" s="130"/>
      <c r="BQ43" s="130"/>
      <c r="BR43" s="131"/>
      <c r="BS43" s="119" t="str">
        <f t="shared" ref="BS43" si="260">IF(ISBLANK(C43),"",IF(NOT(ISNUMBER(station_number)),"NA",IF(MOD(station_number,1)=0,TEXT(station_number+X43,"0+00"),IF(NOT(MOD(station_number,1)=0),TEXT(station_number+X43,"0+00.00")))))</f>
        <v/>
      </c>
      <c r="BT43" s="119"/>
      <c r="BU43" s="119"/>
      <c r="BV43" s="119"/>
      <c r="BW43" s="119"/>
      <c r="BX43" s="120" t="str" cm="1">
        <f t="array" ref="BX43">IF(C43=FALSE,"",IF(AND(SX1_Start&lt;=X43,X43&lt;SX1_End),"Section 1",IF(AND(SX2_Start&lt;=X43,X43&lt;SX2_End),"Section 2",IF(AND(SX3_Start&lt;=X43,X43&lt;SX3_End),"Section 3",IF(AND(SX4_Start&lt;=X43,X43&lt;SX4_End),"Section 4",IF(AND(SX5_Start&lt;=X43,X43&lt;SX5_End),"Section 5",IF(AND(SX6_Start&lt;=X43,X43&lt;SX6_End),"Section 6",IF(AND(SX7_Start&lt;=X43,X43&lt;SX7_End),"Section 7",IF(AND(SX8_Start&lt;=X43,X43&lt;SX8_End),"Section 8",IF(AND(SX9_Start&lt;=X43,X43&lt;SX9_End),"Section 9",IF(AND(SX10_Start&lt;=X43,X43&lt;SX10_End),"Section 10",IF(AND(SX11_Start&lt;=X43,X43&lt;SX11_End),"Section 11",IF(AND(SX12_Start&lt;=X43,X43&lt;SX12_End),"Section 12",IF(AND(SX13_Start&lt;=X43,X43&lt;SX13_End),"Section 13",IF(AND(SX14_Start&lt;=X43,X43&lt;SX14_End),"Section 14",IF(AND(SX15_Start&lt;=X43,X43&lt;SX15_End),"Section 15",IF(AND(SX16_Start&lt;=X43,X43&lt;SX16_End),"Section 16",IF(AND(SX17_Start&lt;=X43,X43&lt;SX17_End),"Section 17",IF(AND(SX18_Start&lt;=X43,X43&lt;SX18_End),"Section 18",IF(AND(SX19_Start&lt;=X43,X43&lt;SX19_End),"Section 19",IF(AND(SX20_Start&lt;=X43,X43&lt;SX20_End),"Section 20",IF(AND(SX21_Start&lt;=X43,X43&lt;SX21_End),"Section 21",IF(AND(SX22_Start&lt;=X43,X43&lt;SX22_End),"Section 22",IF(AND(SX23_Start&lt;=X43,X43&lt;SX23_End),"Section 23",IF(AND(SX24_Start&lt;=X43,X43&lt;SX24_End),"Section 24")*IF(AND(SX25_Start&lt;=X43,X43&lt;SX25End),"Section 25")))))))))))))))))))))))))</f>
        <v/>
      </c>
      <c r="BY43" s="121"/>
      <c r="BZ43" s="121"/>
      <c r="CA43" s="121"/>
      <c r="CB43" s="121"/>
      <c r="CC43" s="121"/>
      <c r="CD43" s="121"/>
      <c r="CE43" s="121"/>
      <c r="CF43" s="121"/>
      <c r="CG43" s="121"/>
      <c r="CH43" s="122"/>
      <c r="CI43" s="123"/>
      <c r="CJ43" s="124"/>
      <c r="CK43" s="124"/>
      <c r="CL43" s="124"/>
      <c r="CM43" s="124"/>
      <c r="CN43" s="124"/>
      <c r="CO43" s="124"/>
      <c r="CP43" s="124"/>
      <c r="CQ43" s="124"/>
      <c r="CR43" s="124"/>
      <c r="CS43" s="125"/>
      <c r="CT43" s="123"/>
      <c r="CU43" s="124"/>
      <c r="CV43" s="124"/>
      <c r="CW43" s="124"/>
      <c r="CX43" s="124"/>
      <c r="CY43" s="124"/>
      <c r="CZ43" s="124"/>
      <c r="DA43" s="124"/>
      <c r="DB43" s="124"/>
      <c r="DC43" s="124"/>
      <c r="DD43" s="125"/>
      <c r="DE43" s="123"/>
      <c r="DF43" s="124"/>
      <c r="DG43" s="124"/>
      <c r="DH43" s="124"/>
      <c r="DI43" s="124"/>
      <c r="DJ43" s="124"/>
      <c r="DK43" s="124"/>
      <c r="DL43" s="124"/>
      <c r="DM43" s="124"/>
      <c r="DN43" s="125"/>
      <c r="DO43" s="126"/>
      <c r="DP43" s="127"/>
      <c r="DQ43" s="127"/>
      <c r="DR43" s="127"/>
      <c r="DS43" s="127"/>
      <c r="DT43" s="127"/>
      <c r="DU43" s="127"/>
      <c r="DV43" s="128"/>
      <c r="DW43" s="102"/>
      <c r="DX43" s="102"/>
      <c r="DY43" s="102"/>
      <c r="DZ43" s="115"/>
      <c r="EA43" s="115"/>
      <c r="EB43" s="115"/>
      <c r="EC43" s="115"/>
      <c r="ED43" s="115"/>
      <c r="EE43" s="132"/>
      <c r="EF43" s="132"/>
      <c r="EG43" s="132"/>
      <c r="EH43" s="102"/>
      <c r="EI43" s="102"/>
      <c r="EJ43" s="102"/>
      <c r="EK43" s="117" t="str">
        <f t="shared" si="17"/>
        <v/>
      </c>
      <c r="EL43" s="117"/>
      <c r="EM43" s="117"/>
      <c r="EN43" s="118"/>
      <c r="EO43" s="118"/>
      <c r="EP43" s="118"/>
      <c r="EQ43" s="102"/>
      <c r="ER43" s="102"/>
      <c r="ES43" s="102"/>
      <c r="ET43" s="102"/>
      <c r="EU43" s="20" t="str">
        <f t="shared" si="18"/>
        <v/>
      </c>
      <c r="EV43" s="26" t="str">
        <f t="shared" si="19"/>
        <v/>
      </c>
      <c r="EW43" s="22"/>
      <c r="EX43" s="22"/>
      <c r="EY43" s="23"/>
      <c r="EZ43" s="23"/>
      <c r="FA43" s="23"/>
      <c r="FB43" s="23"/>
      <c r="FC43" s="28"/>
      <c r="FD43" s="28"/>
      <c r="FE43" s="28"/>
      <c r="FF43" s="28"/>
      <c r="FG43" s="28"/>
      <c r="FH43" s="28"/>
      <c r="FI43" s="28"/>
      <c r="FJ43" s="28"/>
      <c r="FK43" s="28"/>
      <c r="FL43" s="28"/>
      <c r="FM43" s="28"/>
      <c r="FN43" s="30"/>
      <c r="FO43" s="30"/>
      <c r="FP43" s="30"/>
      <c r="FQ43" s="30"/>
      <c r="FR43" s="30"/>
      <c r="FS43" s="30"/>
      <c r="FT43" s="30"/>
      <c r="FU43" s="30"/>
      <c r="FV43" s="30"/>
      <c r="FW43" s="30"/>
      <c r="FX43" s="30"/>
      <c r="FY43" s="30"/>
      <c r="FZ43" s="30"/>
      <c r="GA43" s="30"/>
      <c r="GB43" s="30"/>
      <c r="GC43" s="23"/>
      <c r="GD43" s="23"/>
      <c r="GE43" s="23"/>
      <c r="GF43" s="23"/>
      <c r="GG43" s="23"/>
      <c r="GH43" s="23"/>
    </row>
    <row r="44" spans="1:190" s="25" customFormat="1" ht="57.75" customHeight="1" x14ac:dyDescent="0.25">
      <c r="A44" s="103">
        <f t="shared" si="20"/>
        <v>37</v>
      </c>
      <c r="B44" s="103"/>
      <c r="C44" s="104"/>
      <c r="D44" s="105"/>
      <c r="E44" s="105"/>
      <c r="F44" s="105"/>
      <c r="G44" s="105"/>
      <c r="H44" s="105"/>
      <c r="I44" s="105"/>
      <c r="J44" s="105"/>
      <c r="K44" s="106"/>
      <c r="L44" s="138"/>
      <c r="M44" s="138"/>
      <c r="N44" s="138"/>
      <c r="O44" s="138"/>
      <c r="P44" s="138"/>
      <c r="Q44" s="138"/>
      <c r="R44" s="138"/>
      <c r="S44" s="137"/>
      <c r="T44" s="137"/>
      <c r="U44" s="137"/>
      <c r="V44" s="137"/>
      <c r="W44" s="137"/>
      <c r="X44" s="79"/>
      <c r="Y44" s="80"/>
      <c r="Z44" s="80"/>
      <c r="AA44" s="80"/>
      <c r="AB44" s="11" t="str">
        <f t="shared" si="8"/>
        <v/>
      </c>
      <c r="AC44" s="12"/>
      <c r="AD44" s="13">
        <f t="shared" si="0"/>
        <v>0</v>
      </c>
      <c r="AE44" s="14" t="str">
        <f t="shared" ref="AE44" si="261">IF(ISBLANK(C44),"",IF(BL44=SX1_LS,SX1_PD,IF(BL44=SX2_LS,SX2_PD,IF(BL44=SX3_LS,SX3_PD,IF(BL44=SX4_LS,SX4_PD,IF(BL44=SX5_LS,SX5_PD,IF(BL44=SX6_LS,SX6_PD,IF(BL44=SX7_LS,SX7_PD,IF(BL44=SX8_LS,SX8_PD,IF(BL44=SX9_LS,SX9_PD,IF(BL44=SX10_LS,SX10_PD,IF(BL44=SX11_LS,SX11_PD,IF(BL44=SX12_LS,SX12_PD)))))))))))))</f>
        <v/>
      </c>
      <c r="AF44" s="15" t="str">
        <f t="shared" si="10"/>
        <v>!</v>
      </c>
      <c r="AG44" s="16" t="str">
        <f t="shared" ref="AG44" si="262">IF(ISBLANK(AC44),"",IF(AND(BL44=SX1_LS,AC44&gt;=0.5),(ROUND((PI()*AD44*AE44)/12,2)-PI()*SX1_PD),IF(AND(BL44=SX2_LS,AC44&gt;=0.5),(ROUND((PI()*AD44*AE44)/12,2)-PI()*SX2_PD),IF(AND(BL44=SX3_LS,AC44&gt;=0.5),(ROUND((PI()*AD44*AE44)/12,2)-PI()*SX3_PD),IF(AND(BL44=SX4_LS,AC44&gt;=0.5),(ROUND((PI()*AD44*AE44)/12,2)-PI()*SX4_PD),IF(AND(BL44=SX5_LS,AC44&gt;=0.5),(ROUND((PI()*AD44*AE44)/12,2)-PI()*SX5_PD),IF(AND(BL44=SX6_LS,AC44&gt;=0.5),(ROUND((PI()*AD44*AE44)/12,2)-PI()*SX6_PD),IF(AND(BL44=SX7_LS,AC44&gt;=0.5),(ROUND((PI()*AD44*AE44)/12,2)-PI()*SX7_PD),IF(AND(BL44=SX8_LS,AC44&gt;=0.5),(ROUND((PI()*AD44*AE44)/12,2)-PI()*SX8_PD),IF(AND(BL44=SX9_LS,AC44&gt;=0.5),(ROUND((PI()*AD44*AE44)/12,2)-PI()*SX9_PD),IF(AND(BL44=SX10_LS,AC44&gt;=0.5),(ROUND((PI()*AD44*AE44)/12,2)-PI()*SX10_PD),IF(AND(BL44=SX11_LS,AC44&gt;=0.5),(ROUND((PI()*AD44*AE44)/12,2)-PI()*SX11_PD),IF(AND(BL44=SX12_LS,AC44&gt;=0.5),(ROUND((PI()*AD44*AE44)/12,2)-PI()*SX12_PD),ROUND((PI()*AD44*AE44)/12,2))))))))))))))</f>
        <v/>
      </c>
      <c r="AH44" s="81"/>
      <c r="AI44" s="81"/>
      <c r="AJ44" s="81"/>
      <c r="AK44" s="81"/>
      <c r="AL44" s="81"/>
      <c r="AM44" s="81"/>
      <c r="AN44" s="81"/>
      <c r="AO44" s="81"/>
      <c r="AP44" s="17"/>
      <c r="AQ44" s="113"/>
      <c r="AR44" s="113"/>
      <c r="AS44" s="113"/>
      <c r="AT44" s="113"/>
      <c r="AU44" s="113"/>
      <c r="AV44" s="114" t="str">
        <f t="shared" ref="AV44" si="263">IF(C44=FALSE,"",IF(C44="DNT",(AQ44/(Nominal_Pipe_Diameter*10)),IF(AQ44="NV","NV",IF(AQ44="NA","NA",IF(BE44="","",IF(BL44="SMLS",AQ44*100/BE44,AQ44*100/BD44))))))</f>
        <v/>
      </c>
      <c r="AW44" s="114"/>
      <c r="AX44" s="114"/>
      <c r="AY44" s="114"/>
      <c r="AZ44" s="114"/>
      <c r="BA44" s="114" t="str">
        <f t="shared" ref="BA44" si="264">IF(C44=FALSE,"",IF(GW_Log_Dist="","NA",GW_Log_Dist+X44))</f>
        <v/>
      </c>
      <c r="BB44" s="114"/>
      <c r="BC44" s="114"/>
      <c r="BD44" s="18" t="str">
        <f t="shared" ref="BD44" si="265">IF(C44=FALSE,"",IF(AND(SX1_Start&lt;=X44,X44&lt;SX1_End),((SX1_NWT*1000)),IF(AND(SX2_Start&lt;=X44,X44&lt;SX2_End),((SX2_NWT*1000)),IF(AND(SX3_Start&lt;=X44,X44&lt;SX3_End),((SX3_NWT*1000)),IF(AND(SX4_Start&lt;=X44,X44&lt;SX4_End),((SX4_NWT*1000)),IF(AND(SX5_Start&lt;=X44,X44&lt;SX5_End),((SX5_NWT*1000)),IF(AND(SX6_Start&lt;=X44,X44&lt;SX6_End),((SX6_NWT*1000)),IF(AND(SX7_Start&lt;=X44,X44&lt;SX7_End),((SX7_NWT*1000)),IF(AND(SX8_Start&lt;=X44,X44&lt;SX8_End),((SX8_NWT*1000)),IF(AND(SX9_Start&lt;=X44,X44&lt;SX9_End),((SX9_NWT*1000)),IF(AND(SX10_Start&lt;=X44,X44&lt;SX10_End),((SX10_NWT*1000)),IF(AND(SX11_Start&lt;=X44,X44&lt;SX11_End),((SX11_NWT*1000)),IF(AND(SX12_Start&lt;=X44,X44&lt;SX12_End),((SX12_NWT*1000)),IF(AND(SX13_Start&lt;=X44,X44&lt;SX13_End),((SX13_NWT*1000)),IF(AND(SX14_Start&lt;=X44,X44&lt;SX14_End),((SX14_NWT*1000)),IF(AND(SX15_Start&lt;=X44,X44&lt;SX15_End),((SX15_NWT*1000)),IF(AND(SX16_Start&lt;=X44,X44&lt;SX16_End),((SX16_NWT*1000)),IF(AND(SX17_Start&lt;=X44,X44&lt;SX17_End),((SX17_NWT*1000)),IF(AND(SX18_Start&lt;=X44,X44&lt;SX18_End),((SX18_NWT*1000)),IF(AND(SX19_Start&lt;=X44,X44&lt;SX19_End),((SX19_NWT*1000)),IF(AND(SX20_Start&lt;=X44,X44&lt;SX20_End),((SX20_NWT*1000)),IF(AND(SX21_Start&lt;=X44,X44&lt;SX21_End),((SX21_NWT*1000)),IF(AND(SX22_Start&lt;=X44,X44&lt;SX22_End),((SX22_NWT*1000)),IF(AND(SX23_Start&lt;=X44,X44&lt;SX23_End),((SX23_NWT*1000)),IF(AND(SX24_Start&lt;=X44,X44&lt;SX24_End),((SX24_NWT*1000)),IF(AND(SX25_Start&lt;=X44,X44&lt;SX25_End),((SX25_NWT*1000))))))))))))))))))))))))))))</f>
        <v/>
      </c>
      <c r="BE44" s="113"/>
      <c r="BF44" s="113"/>
      <c r="BG44" s="113"/>
      <c r="BH44" s="113"/>
      <c r="BI44" s="113"/>
      <c r="BJ44" s="113"/>
      <c r="BK44" s="113"/>
      <c r="BL44" s="19" t="str" cm="1">
        <f t="array" ref="BL44">IF(C44=FALSE,"",IF(AND(SX1_Start&lt;=X44,X44&lt;SX1_End),SX1_LS,IF(AND(SX2_Start&lt;=X44,X44&lt;SX2_End),SX2_LS,IF(AND(SX3_Start&lt;=X44,X44&lt;SX3_End),SX3_LS,IF(AND(SX4_Start&lt;=X44,X44&lt;SX4_End),SX4_LS,IF(AND(SX5_Start&lt;=X44,X44&lt;SX5_End),SX5_LS,IF(AND(SX6_Start&lt;=X44,X44&lt;SX6_End),SX6_LS,IF(AND(SX7_Start&lt;=X44,X44&lt;SX7_End),SX7_LS,IF(AND(SX8_Start&lt;=X44,X44&lt;SX8_End),SX8_LS,IF(AND(SX9_Start&lt;=X44,X44&lt;SX9_End),SX9_LS,IF(AND(SX10_Start&lt;=X44,X44&lt;SX10_End),SX10_LS,IF(AND(SX11_Start&lt;=X44,X44&lt;SX11_End),SX11_LS,IF(AND(SX12_Start&lt;=X44,X44&lt;SX12_End),SX12_LS,IF(AND(SX13_Start&lt;=X44,X44&lt;SX13_End),SX13_LS,IF(AND(SX14_Start&lt;=X44,X44&lt;SX14_End),SX14_LS,IF(AND(SX15_Start&lt;=X44,X44&lt;SX15_End),SX15_LS,IF(AND(SX16_Start&lt;=X44,X44&lt;SX16_End),SX16_LS,IF(AND(SX17_Start&lt;=X44,X44&lt;SX17_End),SX17_LS,IF(AND(SX18_Start&lt;=X44,X44&lt;SX18_End),SX18_LS,IF(AND(SX19_Start&lt;=X44,X44&lt;SX19_End),SX19_LS,IF(AND(SX20_Start&lt;=X44,X44&lt;SX20_End),SX20_LS,IF(AND(SX21_Start&lt;=X44,X44&lt;SX21_End),SX21_LS,IF(AND(SX22_Start&lt;=X44,X44&lt;SX22_End),SX22_LS,IF(AND(SX23_Start&lt;=X44,X44&lt;SX23_End),SX23_LS,IF(AND(SX24_Start&lt;=X44,X44&lt;SX24_End),SX24_LS)*IF(AND(SX25_Start&lt;=X44,X44&lt;SX25End),SX25_LS)))))))))))))))))))))))))</f>
        <v/>
      </c>
      <c r="BM44" s="129" t="str">
        <f t="shared" ref="BM44" si="266">IF(ISBLANK(C44),"",IF(BL44=SX1_LS,SX1_LSD,IF(BL44=SX2_LS,SX2_LSD,IF(BL44=SX3_LS,SX3_LSD,IF(BL44=SX4_LS,SX4_LSD,IF(BL44=SX5_LS,SX5_LSD,IF(BL44=SX6_LS,SX6_LSD,IF(BL44=SX7_LS,SX7_LSD,IF(BL44=SX8_LS,SX8_LSD,IF(BL44=SX9_LS,SX9_LSD,IF(BL44=SX10_LS,SX10_LSD,IF(BL44=SX11_LS,SX11_LSD,IF(BL44=SX12_LS,SX12_LSD)))))))))))))</f>
        <v/>
      </c>
      <c r="BN44" s="130"/>
      <c r="BO44" s="130"/>
      <c r="BP44" s="130"/>
      <c r="BQ44" s="130"/>
      <c r="BR44" s="131"/>
      <c r="BS44" s="119" t="str">
        <f t="shared" ref="BS44" si="267">IF(ISBLANK(C44),"",IF(NOT(ISNUMBER(station_number)),"NA",IF(MOD(station_number,1)=0,TEXT(station_number+X44,"0+00"),IF(NOT(MOD(station_number,1)=0),TEXT(station_number+X44,"0+00.00")))))</f>
        <v/>
      </c>
      <c r="BT44" s="119"/>
      <c r="BU44" s="119"/>
      <c r="BV44" s="119"/>
      <c r="BW44" s="119"/>
      <c r="BX44" s="120" t="str" cm="1">
        <f t="array" ref="BX44">IF(C44=FALSE,"",IF(AND(SX1_Start&lt;=X44,X44&lt;SX1_End),"Section 1",IF(AND(SX2_Start&lt;=X44,X44&lt;SX2_End),"Section 2",IF(AND(SX3_Start&lt;=X44,X44&lt;SX3_End),"Section 3",IF(AND(SX4_Start&lt;=X44,X44&lt;SX4_End),"Section 4",IF(AND(SX5_Start&lt;=X44,X44&lt;SX5_End),"Section 5",IF(AND(SX6_Start&lt;=X44,X44&lt;SX6_End),"Section 6",IF(AND(SX7_Start&lt;=X44,X44&lt;SX7_End),"Section 7",IF(AND(SX8_Start&lt;=X44,X44&lt;SX8_End),"Section 8",IF(AND(SX9_Start&lt;=X44,X44&lt;SX9_End),"Section 9",IF(AND(SX10_Start&lt;=X44,X44&lt;SX10_End),"Section 10",IF(AND(SX11_Start&lt;=X44,X44&lt;SX11_End),"Section 11",IF(AND(SX12_Start&lt;=X44,X44&lt;SX12_End),"Section 12",IF(AND(SX13_Start&lt;=X44,X44&lt;SX13_End),"Section 13",IF(AND(SX14_Start&lt;=X44,X44&lt;SX14_End),"Section 14",IF(AND(SX15_Start&lt;=X44,X44&lt;SX15_End),"Section 15",IF(AND(SX16_Start&lt;=X44,X44&lt;SX16_End),"Section 16",IF(AND(SX17_Start&lt;=X44,X44&lt;SX17_End),"Section 17",IF(AND(SX18_Start&lt;=X44,X44&lt;SX18_End),"Section 18",IF(AND(SX19_Start&lt;=X44,X44&lt;SX19_End),"Section 19",IF(AND(SX20_Start&lt;=X44,X44&lt;SX20_End),"Section 20",IF(AND(SX21_Start&lt;=X44,X44&lt;SX21_End),"Section 21",IF(AND(SX22_Start&lt;=X44,X44&lt;SX22_End),"Section 22",IF(AND(SX23_Start&lt;=X44,X44&lt;SX23_End),"Section 23",IF(AND(SX24_Start&lt;=X44,X44&lt;SX24_End),"Section 24")*IF(AND(SX25_Start&lt;=X44,X44&lt;SX25End),"Section 25")))))))))))))))))))))))))</f>
        <v/>
      </c>
      <c r="BY44" s="121"/>
      <c r="BZ44" s="121"/>
      <c r="CA44" s="121"/>
      <c r="CB44" s="121"/>
      <c r="CC44" s="121"/>
      <c r="CD44" s="121"/>
      <c r="CE44" s="121"/>
      <c r="CF44" s="121"/>
      <c r="CG44" s="121"/>
      <c r="CH44" s="122"/>
      <c r="CI44" s="123"/>
      <c r="CJ44" s="124"/>
      <c r="CK44" s="124"/>
      <c r="CL44" s="124"/>
      <c r="CM44" s="124"/>
      <c r="CN44" s="124"/>
      <c r="CO44" s="124"/>
      <c r="CP44" s="124"/>
      <c r="CQ44" s="124"/>
      <c r="CR44" s="124"/>
      <c r="CS44" s="125"/>
      <c r="CT44" s="123"/>
      <c r="CU44" s="124"/>
      <c r="CV44" s="124"/>
      <c r="CW44" s="124"/>
      <c r="CX44" s="124"/>
      <c r="CY44" s="124"/>
      <c r="CZ44" s="124"/>
      <c r="DA44" s="124"/>
      <c r="DB44" s="124"/>
      <c r="DC44" s="124"/>
      <c r="DD44" s="125"/>
      <c r="DE44" s="123"/>
      <c r="DF44" s="124"/>
      <c r="DG44" s="124"/>
      <c r="DH44" s="124"/>
      <c r="DI44" s="124"/>
      <c r="DJ44" s="124"/>
      <c r="DK44" s="124"/>
      <c r="DL44" s="124"/>
      <c r="DM44" s="124"/>
      <c r="DN44" s="125"/>
      <c r="DO44" s="126"/>
      <c r="DP44" s="127"/>
      <c r="DQ44" s="127"/>
      <c r="DR44" s="127"/>
      <c r="DS44" s="127"/>
      <c r="DT44" s="127"/>
      <c r="DU44" s="127"/>
      <c r="DV44" s="128"/>
      <c r="DW44" s="102"/>
      <c r="DX44" s="102"/>
      <c r="DY44" s="102"/>
      <c r="DZ44" s="115"/>
      <c r="EA44" s="115"/>
      <c r="EB44" s="115"/>
      <c r="EC44" s="115"/>
      <c r="ED44" s="115"/>
      <c r="EE44" s="132"/>
      <c r="EF44" s="132"/>
      <c r="EG44" s="132"/>
      <c r="EH44" s="102"/>
      <c r="EI44" s="102"/>
      <c r="EJ44" s="102"/>
      <c r="EK44" s="117" t="str">
        <f t="shared" si="17"/>
        <v/>
      </c>
      <c r="EL44" s="117"/>
      <c r="EM44" s="117"/>
      <c r="EN44" s="118"/>
      <c r="EO44" s="118"/>
      <c r="EP44" s="118"/>
      <c r="EQ44" s="102"/>
      <c r="ER44" s="102"/>
      <c r="ES44" s="102"/>
      <c r="ET44" s="102"/>
      <c r="EU44" s="20" t="str">
        <f t="shared" si="18"/>
        <v/>
      </c>
      <c r="EV44" s="26" t="str">
        <f t="shared" si="19"/>
        <v/>
      </c>
      <c r="EW44" s="22"/>
      <c r="EX44" s="22"/>
      <c r="EY44" s="23"/>
      <c r="EZ44" s="23"/>
      <c r="FA44" s="23"/>
      <c r="FB44" s="23"/>
      <c r="FC44" s="28"/>
      <c r="FD44" s="28"/>
      <c r="FE44" s="28"/>
      <c r="FF44" s="28"/>
      <c r="FG44" s="28"/>
      <c r="FH44" s="28"/>
      <c r="FI44" s="28"/>
      <c r="FJ44" s="28"/>
      <c r="FK44" s="28"/>
      <c r="FL44" s="28"/>
      <c r="FM44" s="28"/>
      <c r="FN44" s="30"/>
      <c r="FO44" s="30"/>
      <c r="FP44" s="30"/>
      <c r="FQ44" s="30"/>
      <c r="FR44" s="30"/>
      <c r="FS44" s="30"/>
      <c r="FT44" s="30"/>
      <c r="FU44" s="30"/>
      <c r="FV44" s="30"/>
      <c r="FW44" s="30"/>
      <c r="FX44" s="30"/>
      <c r="FY44" s="30"/>
      <c r="FZ44" s="30"/>
      <c r="GA44" s="30"/>
      <c r="GB44" s="30"/>
      <c r="GC44" s="23"/>
      <c r="GD44" s="23"/>
      <c r="GE44" s="23"/>
      <c r="GF44" s="23"/>
      <c r="GG44" s="23"/>
      <c r="GH44" s="23"/>
    </row>
    <row r="45" spans="1:190" s="25" customFormat="1" ht="57.75" customHeight="1" x14ac:dyDescent="0.25">
      <c r="A45" s="103">
        <f t="shared" si="20"/>
        <v>38</v>
      </c>
      <c r="B45" s="103"/>
      <c r="C45" s="104"/>
      <c r="D45" s="105"/>
      <c r="E45" s="105"/>
      <c r="F45" s="105"/>
      <c r="G45" s="105"/>
      <c r="H45" s="105"/>
      <c r="I45" s="105"/>
      <c r="J45" s="105"/>
      <c r="K45" s="106"/>
      <c r="L45" s="138"/>
      <c r="M45" s="138"/>
      <c r="N45" s="138"/>
      <c r="O45" s="138"/>
      <c r="P45" s="138"/>
      <c r="Q45" s="138"/>
      <c r="R45" s="138"/>
      <c r="S45" s="137"/>
      <c r="T45" s="137"/>
      <c r="U45" s="137"/>
      <c r="V45" s="137"/>
      <c r="W45" s="137"/>
      <c r="X45" s="79"/>
      <c r="Y45" s="80"/>
      <c r="Z45" s="80"/>
      <c r="AA45" s="80"/>
      <c r="AB45" s="11" t="str">
        <f t="shared" si="8"/>
        <v/>
      </c>
      <c r="AC45" s="12"/>
      <c r="AD45" s="13">
        <f t="shared" si="0"/>
        <v>0</v>
      </c>
      <c r="AE45" s="14" t="str">
        <f t="shared" ref="AE45" si="268">IF(ISBLANK(C45),"",IF(BL45=SX1_LS,SX1_PD,IF(BL45=SX2_LS,SX2_PD,IF(BL45=SX3_LS,SX3_PD,IF(BL45=SX4_LS,SX4_PD,IF(BL45=SX5_LS,SX5_PD,IF(BL45=SX6_LS,SX6_PD,IF(BL45=SX7_LS,SX7_PD,IF(BL45=SX8_LS,SX8_PD,IF(BL45=SX9_LS,SX9_PD,IF(BL45=SX10_LS,SX10_PD,IF(BL45=SX11_LS,SX11_PD,IF(BL45=SX12_LS,SX12_PD)))))))))))))</f>
        <v/>
      </c>
      <c r="AF45" s="15" t="str">
        <f t="shared" si="10"/>
        <v>!</v>
      </c>
      <c r="AG45" s="16" t="str">
        <f t="shared" ref="AG45" si="269">IF(ISBLANK(AC45),"",IF(AND(BL45=SX1_LS,AC45&gt;=0.5),(ROUND((PI()*AD45*AE45)/12,2)-PI()*SX1_PD),IF(AND(BL45=SX2_LS,AC45&gt;=0.5),(ROUND((PI()*AD45*AE45)/12,2)-PI()*SX2_PD),IF(AND(BL45=SX3_LS,AC45&gt;=0.5),(ROUND((PI()*AD45*AE45)/12,2)-PI()*SX3_PD),IF(AND(BL45=SX4_LS,AC45&gt;=0.5),(ROUND((PI()*AD45*AE45)/12,2)-PI()*SX4_PD),IF(AND(BL45=SX5_LS,AC45&gt;=0.5),(ROUND((PI()*AD45*AE45)/12,2)-PI()*SX5_PD),IF(AND(BL45=SX6_LS,AC45&gt;=0.5),(ROUND((PI()*AD45*AE45)/12,2)-PI()*SX6_PD),IF(AND(BL45=SX7_LS,AC45&gt;=0.5),(ROUND((PI()*AD45*AE45)/12,2)-PI()*SX7_PD),IF(AND(BL45=SX8_LS,AC45&gt;=0.5),(ROUND((PI()*AD45*AE45)/12,2)-PI()*SX8_PD),IF(AND(BL45=SX9_LS,AC45&gt;=0.5),(ROUND((PI()*AD45*AE45)/12,2)-PI()*SX9_PD),IF(AND(BL45=SX10_LS,AC45&gt;=0.5),(ROUND((PI()*AD45*AE45)/12,2)-PI()*SX10_PD),IF(AND(BL45=SX11_LS,AC45&gt;=0.5),(ROUND((PI()*AD45*AE45)/12,2)-PI()*SX11_PD),IF(AND(BL45=SX12_LS,AC45&gt;=0.5),(ROUND((PI()*AD45*AE45)/12,2)-PI()*SX12_PD),ROUND((PI()*AD45*AE45)/12,2))))))))))))))</f>
        <v/>
      </c>
      <c r="AH45" s="81"/>
      <c r="AI45" s="81"/>
      <c r="AJ45" s="81"/>
      <c r="AK45" s="81"/>
      <c r="AL45" s="81"/>
      <c r="AM45" s="81"/>
      <c r="AN45" s="81"/>
      <c r="AO45" s="81"/>
      <c r="AP45" s="17"/>
      <c r="AQ45" s="113"/>
      <c r="AR45" s="113"/>
      <c r="AS45" s="113"/>
      <c r="AT45" s="113"/>
      <c r="AU45" s="113"/>
      <c r="AV45" s="114" t="str">
        <f t="shared" ref="AV45" si="270">IF(C45=FALSE,"",IF(C45="DNT",(AQ45/(Nominal_Pipe_Diameter*10)),IF(AQ45="NV","NV",IF(AQ45="NA","NA",IF(BE45="","",IF(BL45="SMLS",AQ45*100/BE45,AQ45*100/BD45))))))</f>
        <v/>
      </c>
      <c r="AW45" s="114"/>
      <c r="AX45" s="114"/>
      <c r="AY45" s="114"/>
      <c r="AZ45" s="114"/>
      <c r="BA45" s="114" t="str">
        <f t="shared" ref="BA45" si="271">IF(C45=FALSE,"",IF(GW_Log_Dist="","NA",GW_Log_Dist+X45))</f>
        <v/>
      </c>
      <c r="BB45" s="114"/>
      <c r="BC45" s="114"/>
      <c r="BD45" s="18" t="str">
        <f t="shared" ref="BD45" si="272">IF(C45=FALSE,"",IF(AND(SX1_Start&lt;=X45,X45&lt;SX1_End),((SX1_NWT*1000)),IF(AND(SX2_Start&lt;=X45,X45&lt;SX2_End),((SX2_NWT*1000)),IF(AND(SX3_Start&lt;=X45,X45&lt;SX3_End),((SX3_NWT*1000)),IF(AND(SX4_Start&lt;=X45,X45&lt;SX4_End),((SX4_NWT*1000)),IF(AND(SX5_Start&lt;=X45,X45&lt;SX5_End),((SX5_NWT*1000)),IF(AND(SX6_Start&lt;=X45,X45&lt;SX6_End),((SX6_NWT*1000)),IF(AND(SX7_Start&lt;=X45,X45&lt;SX7_End),((SX7_NWT*1000)),IF(AND(SX8_Start&lt;=X45,X45&lt;SX8_End),((SX8_NWT*1000)),IF(AND(SX9_Start&lt;=X45,X45&lt;SX9_End),((SX9_NWT*1000)),IF(AND(SX10_Start&lt;=X45,X45&lt;SX10_End),((SX10_NWT*1000)),IF(AND(SX11_Start&lt;=X45,X45&lt;SX11_End),((SX11_NWT*1000)),IF(AND(SX12_Start&lt;=X45,X45&lt;SX12_End),((SX12_NWT*1000)),IF(AND(SX13_Start&lt;=X45,X45&lt;SX13_End),((SX13_NWT*1000)),IF(AND(SX14_Start&lt;=X45,X45&lt;SX14_End),((SX14_NWT*1000)),IF(AND(SX15_Start&lt;=X45,X45&lt;SX15_End),((SX15_NWT*1000)),IF(AND(SX16_Start&lt;=X45,X45&lt;SX16_End),((SX16_NWT*1000)),IF(AND(SX17_Start&lt;=X45,X45&lt;SX17_End),((SX17_NWT*1000)),IF(AND(SX18_Start&lt;=X45,X45&lt;SX18_End),((SX18_NWT*1000)),IF(AND(SX19_Start&lt;=X45,X45&lt;SX19_End),((SX19_NWT*1000)),IF(AND(SX20_Start&lt;=X45,X45&lt;SX20_End),((SX20_NWT*1000)),IF(AND(SX21_Start&lt;=X45,X45&lt;SX21_End),((SX21_NWT*1000)),IF(AND(SX22_Start&lt;=X45,X45&lt;SX22_End),((SX22_NWT*1000)),IF(AND(SX23_Start&lt;=X45,X45&lt;SX23_End),((SX23_NWT*1000)),IF(AND(SX24_Start&lt;=X45,X45&lt;SX24_End),((SX24_NWT*1000)),IF(AND(SX25_Start&lt;=X45,X45&lt;SX25_End),((SX25_NWT*1000))))))))))))))))))))))))))))</f>
        <v/>
      </c>
      <c r="BE45" s="113"/>
      <c r="BF45" s="113"/>
      <c r="BG45" s="113"/>
      <c r="BH45" s="113"/>
      <c r="BI45" s="113"/>
      <c r="BJ45" s="113"/>
      <c r="BK45" s="113"/>
      <c r="BL45" s="19" t="str" cm="1">
        <f t="array" ref="BL45">IF(C45=FALSE,"",IF(AND(SX1_Start&lt;=X45,X45&lt;SX1_End),SX1_LS,IF(AND(SX2_Start&lt;=X45,X45&lt;SX2_End),SX2_LS,IF(AND(SX3_Start&lt;=X45,X45&lt;SX3_End),SX3_LS,IF(AND(SX4_Start&lt;=X45,X45&lt;SX4_End),SX4_LS,IF(AND(SX5_Start&lt;=X45,X45&lt;SX5_End),SX5_LS,IF(AND(SX6_Start&lt;=X45,X45&lt;SX6_End),SX6_LS,IF(AND(SX7_Start&lt;=X45,X45&lt;SX7_End),SX7_LS,IF(AND(SX8_Start&lt;=X45,X45&lt;SX8_End),SX8_LS,IF(AND(SX9_Start&lt;=X45,X45&lt;SX9_End),SX9_LS,IF(AND(SX10_Start&lt;=X45,X45&lt;SX10_End),SX10_LS,IF(AND(SX11_Start&lt;=X45,X45&lt;SX11_End),SX11_LS,IF(AND(SX12_Start&lt;=X45,X45&lt;SX12_End),SX12_LS,IF(AND(SX13_Start&lt;=X45,X45&lt;SX13_End),SX13_LS,IF(AND(SX14_Start&lt;=X45,X45&lt;SX14_End),SX14_LS,IF(AND(SX15_Start&lt;=X45,X45&lt;SX15_End),SX15_LS,IF(AND(SX16_Start&lt;=X45,X45&lt;SX16_End),SX16_LS,IF(AND(SX17_Start&lt;=X45,X45&lt;SX17_End),SX17_LS,IF(AND(SX18_Start&lt;=X45,X45&lt;SX18_End),SX18_LS,IF(AND(SX19_Start&lt;=X45,X45&lt;SX19_End),SX19_LS,IF(AND(SX20_Start&lt;=X45,X45&lt;SX20_End),SX20_LS,IF(AND(SX21_Start&lt;=X45,X45&lt;SX21_End),SX21_LS,IF(AND(SX22_Start&lt;=X45,X45&lt;SX22_End),SX22_LS,IF(AND(SX23_Start&lt;=X45,X45&lt;SX23_End),SX23_LS,IF(AND(SX24_Start&lt;=X45,X45&lt;SX24_End),SX24_LS)*IF(AND(SX25_Start&lt;=X45,X45&lt;SX25End),SX25_LS)))))))))))))))))))))))))</f>
        <v/>
      </c>
      <c r="BM45" s="129" t="str">
        <f t="shared" ref="BM45" si="273">IF(ISBLANK(C45),"",IF(BL45=SX1_LS,SX1_LSD,IF(BL45=SX2_LS,SX2_LSD,IF(BL45=SX3_LS,SX3_LSD,IF(BL45=SX4_LS,SX4_LSD,IF(BL45=SX5_LS,SX5_LSD,IF(BL45=SX6_LS,SX6_LSD,IF(BL45=SX7_LS,SX7_LSD,IF(BL45=SX8_LS,SX8_LSD,IF(BL45=SX9_LS,SX9_LSD,IF(BL45=SX10_LS,SX10_LSD,IF(BL45=SX11_LS,SX11_LSD,IF(BL45=SX12_LS,SX12_LSD)))))))))))))</f>
        <v/>
      </c>
      <c r="BN45" s="130"/>
      <c r="BO45" s="130"/>
      <c r="BP45" s="130"/>
      <c r="BQ45" s="130"/>
      <c r="BR45" s="131"/>
      <c r="BS45" s="119" t="str">
        <f t="shared" ref="BS45" si="274">IF(ISBLANK(C45),"",IF(NOT(ISNUMBER(station_number)),"NA",IF(MOD(station_number,1)=0,TEXT(station_number+X45,"0+00"),IF(NOT(MOD(station_number,1)=0),TEXT(station_number+X45,"0+00.00")))))</f>
        <v/>
      </c>
      <c r="BT45" s="119"/>
      <c r="BU45" s="119"/>
      <c r="BV45" s="119"/>
      <c r="BW45" s="119"/>
      <c r="BX45" s="120" t="str" cm="1">
        <f t="array" ref="BX45">IF(C45=FALSE,"",IF(AND(SX1_Start&lt;=X45,X45&lt;SX1_End),"Section 1",IF(AND(SX2_Start&lt;=X45,X45&lt;SX2_End),"Section 2",IF(AND(SX3_Start&lt;=X45,X45&lt;SX3_End),"Section 3",IF(AND(SX4_Start&lt;=X45,X45&lt;SX4_End),"Section 4",IF(AND(SX5_Start&lt;=X45,X45&lt;SX5_End),"Section 5",IF(AND(SX6_Start&lt;=X45,X45&lt;SX6_End),"Section 6",IF(AND(SX7_Start&lt;=X45,X45&lt;SX7_End),"Section 7",IF(AND(SX8_Start&lt;=X45,X45&lt;SX8_End),"Section 8",IF(AND(SX9_Start&lt;=X45,X45&lt;SX9_End),"Section 9",IF(AND(SX10_Start&lt;=X45,X45&lt;SX10_End),"Section 10",IF(AND(SX11_Start&lt;=X45,X45&lt;SX11_End),"Section 11",IF(AND(SX12_Start&lt;=X45,X45&lt;SX12_End),"Section 12",IF(AND(SX13_Start&lt;=X45,X45&lt;SX13_End),"Section 13",IF(AND(SX14_Start&lt;=X45,X45&lt;SX14_End),"Section 14",IF(AND(SX15_Start&lt;=X45,X45&lt;SX15_End),"Section 15",IF(AND(SX16_Start&lt;=X45,X45&lt;SX16_End),"Section 16",IF(AND(SX17_Start&lt;=X45,X45&lt;SX17_End),"Section 17",IF(AND(SX18_Start&lt;=X45,X45&lt;SX18_End),"Section 18",IF(AND(SX19_Start&lt;=X45,X45&lt;SX19_End),"Section 19",IF(AND(SX20_Start&lt;=X45,X45&lt;SX20_End),"Section 20",IF(AND(SX21_Start&lt;=X45,X45&lt;SX21_End),"Section 21",IF(AND(SX22_Start&lt;=X45,X45&lt;SX22_End),"Section 22",IF(AND(SX23_Start&lt;=X45,X45&lt;SX23_End),"Section 23",IF(AND(SX24_Start&lt;=X45,X45&lt;SX24_End),"Section 24")*IF(AND(SX25_Start&lt;=X45,X45&lt;SX25End),"Section 25")))))))))))))))))))))))))</f>
        <v/>
      </c>
      <c r="BY45" s="121"/>
      <c r="BZ45" s="121"/>
      <c r="CA45" s="121"/>
      <c r="CB45" s="121"/>
      <c r="CC45" s="121"/>
      <c r="CD45" s="121"/>
      <c r="CE45" s="121"/>
      <c r="CF45" s="121"/>
      <c r="CG45" s="121"/>
      <c r="CH45" s="122"/>
      <c r="CI45" s="123"/>
      <c r="CJ45" s="124"/>
      <c r="CK45" s="124"/>
      <c r="CL45" s="124"/>
      <c r="CM45" s="124"/>
      <c r="CN45" s="124"/>
      <c r="CO45" s="124"/>
      <c r="CP45" s="124"/>
      <c r="CQ45" s="124"/>
      <c r="CR45" s="124"/>
      <c r="CS45" s="125"/>
      <c r="CT45" s="123"/>
      <c r="CU45" s="124"/>
      <c r="CV45" s="124"/>
      <c r="CW45" s="124"/>
      <c r="CX45" s="124"/>
      <c r="CY45" s="124"/>
      <c r="CZ45" s="124"/>
      <c r="DA45" s="124"/>
      <c r="DB45" s="124"/>
      <c r="DC45" s="124"/>
      <c r="DD45" s="125"/>
      <c r="DE45" s="123"/>
      <c r="DF45" s="124"/>
      <c r="DG45" s="124"/>
      <c r="DH45" s="124"/>
      <c r="DI45" s="124"/>
      <c r="DJ45" s="124"/>
      <c r="DK45" s="124"/>
      <c r="DL45" s="124"/>
      <c r="DM45" s="124"/>
      <c r="DN45" s="125"/>
      <c r="DO45" s="126"/>
      <c r="DP45" s="127"/>
      <c r="DQ45" s="127"/>
      <c r="DR45" s="127"/>
      <c r="DS45" s="127"/>
      <c r="DT45" s="127"/>
      <c r="DU45" s="127"/>
      <c r="DV45" s="128"/>
      <c r="DW45" s="102"/>
      <c r="DX45" s="102"/>
      <c r="DY45" s="102"/>
      <c r="DZ45" s="115"/>
      <c r="EA45" s="115"/>
      <c r="EB45" s="115"/>
      <c r="EC45" s="115"/>
      <c r="ED45" s="115"/>
      <c r="EE45" s="132"/>
      <c r="EF45" s="132"/>
      <c r="EG45" s="132"/>
      <c r="EH45" s="102"/>
      <c r="EI45" s="102"/>
      <c r="EJ45" s="102"/>
      <c r="EK45" s="117" t="str">
        <f t="shared" si="17"/>
        <v/>
      </c>
      <c r="EL45" s="117"/>
      <c r="EM45" s="117"/>
      <c r="EN45" s="118"/>
      <c r="EO45" s="118"/>
      <c r="EP45" s="118"/>
      <c r="EQ45" s="102"/>
      <c r="ER45" s="102"/>
      <c r="ES45" s="102"/>
      <c r="ET45" s="102"/>
      <c r="EU45" s="20" t="str">
        <f t="shared" si="18"/>
        <v/>
      </c>
      <c r="EV45" s="26" t="str">
        <f t="shared" si="19"/>
        <v/>
      </c>
      <c r="EW45" s="22"/>
      <c r="EX45" s="22"/>
      <c r="EY45" s="23"/>
      <c r="EZ45" s="23"/>
      <c r="FA45" s="23"/>
      <c r="FB45" s="23"/>
      <c r="FC45" s="28"/>
      <c r="FD45" s="28"/>
      <c r="FE45" s="28"/>
      <c r="FF45" s="28"/>
      <c r="FG45" s="28"/>
      <c r="FH45" s="28"/>
      <c r="FI45" s="28"/>
      <c r="FJ45" s="28"/>
      <c r="FK45" s="28"/>
      <c r="FL45" s="28"/>
      <c r="FM45" s="28"/>
      <c r="FN45" s="31"/>
      <c r="FO45" s="31"/>
      <c r="FP45" s="31"/>
      <c r="FQ45" s="31"/>
      <c r="FR45" s="31"/>
      <c r="FS45" s="31"/>
      <c r="FT45" s="31"/>
      <c r="FU45" s="31"/>
      <c r="FV45" s="31"/>
      <c r="FW45" s="31"/>
      <c r="FX45" s="31"/>
      <c r="FY45" s="31"/>
      <c r="FZ45" s="31"/>
      <c r="GA45" s="31"/>
      <c r="GB45" s="31"/>
      <c r="GC45" s="23"/>
      <c r="GD45" s="23"/>
      <c r="GE45" s="23"/>
      <c r="GF45" s="23"/>
      <c r="GG45" s="23"/>
      <c r="GH45" s="23"/>
    </row>
    <row r="46" spans="1:190" s="25" customFormat="1" ht="57.75" customHeight="1" x14ac:dyDescent="0.25">
      <c r="A46" s="103">
        <f t="shared" si="20"/>
        <v>39</v>
      </c>
      <c r="B46" s="103"/>
      <c r="C46" s="104"/>
      <c r="D46" s="105"/>
      <c r="E46" s="105"/>
      <c r="F46" s="105"/>
      <c r="G46" s="105"/>
      <c r="H46" s="105"/>
      <c r="I46" s="105"/>
      <c r="J46" s="105"/>
      <c r="K46" s="106"/>
      <c r="L46" s="138"/>
      <c r="M46" s="138"/>
      <c r="N46" s="138"/>
      <c r="O46" s="138"/>
      <c r="P46" s="138"/>
      <c r="Q46" s="138"/>
      <c r="R46" s="138"/>
      <c r="S46" s="137"/>
      <c r="T46" s="137"/>
      <c r="U46" s="137"/>
      <c r="V46" s="137"/>
      <c r="W46" s="137"/>
      <c r="X46" s="79"/>
      <c r="Y46" s="80"/>
      <c r="Z46" s="80"/>
      <c r="AA46" s="80"/>
      <c r="AB46" s="11" t="str">
        <f t="shared" si="8"/>
        <v/>
      </c>
      <c r="AC46" s="12"/>
      <c r="AD46" s="13">
        <f t="shared" si="0"/>
        <v>0</v>
      </c>
      <c r="AE46" s="14" t="str">
        <f t="shared" ref="AE46" si="275">IF(ISBLANK(C46),"",IF(BL46=SX1_LS,SX1_PD,IF(BL46=SX2_LS,SX2_PD,IF(BL46=SX3_LS,SX3_PD,IF(BL46=SX4_LS,SX4_PD,IF(BL46=SX5_LS,SX5_PD,IF(BL46=SX6_LS,SX6_PD,IF(BL46=SX7_LS,SX7_PD,IF(BL46=SX8_LS,SX8_PD,IF(BL46=SX9_LS,SX9_PD,IF(BL46=SX10_LS,SX10_PD,IF(BL46=SX11_LS,SX11_PD,IF(BL46=SX12_LS,SX12_PD)))))))))))))</f>
        <v/>
      </c>
      <c r="AF46" s="15" t="str">
        <f t="shared" si="10"/>
        <v>!</v>
      </c>
      <c r="AG46" s="16" t="str">
        <f t="shared" ref="AG46" si="276">IF(ISBLANK(AC46),"",IF(AND(BL46=SX1_LS,AC46&gt;=0.5),(ROUND((PI()*AD46*AE46)/12,2)-PI()*SX1_PD),IF(AND(BL46=SX2_LS,AC46&gt;=0.5),(ROUND((PI()*AD46*AE46)/12,2)-PI()*SX2_PD),IF(AND(BL46=SX3_LS,AC46&gt;=0.5),(ROUND((PI()*AD46*AE46)/12,2)-PI()*SX3_PD),IF(AND(BL46=SX4_LS,AC46&gt;=0.5),(ROUND((PI()*AD46*AE46)/12,2)-PI()*SX4_PD),IF(AND(BL46=SX5_LS,AC46&gt;=0.5),(ROUND((PI()*AD46*AE46)/12,2)-PI()*SX5_PD),IF(AND(BL46=SX6_LS,AC46&gt;=0.5),(ROUND((PI()*AD46*AE46)/12,2)-PI()*SX6_PD),IF(AND(BL46=SX7_LS,AC46&gt;=0.5),(ROUND((PI()*AD46*AE46)/12,2)-PI()*SX7_PD),IF(AND(BL46=SX8_LS,AC46&gt;=0.5),(ROUND((PI()*AD46*AE46)/12,2)-PI()*SX8_PD),IF(AND(BL46=SX9_LS,AC46&gt;=0.5),(ROUND((PI()*AD46*AE46)/12,2)-PI()*SX9_PD),IF(AND(BL46=SX10_LS,AC46&gt;=0.5),(ROUND((PI()*AD46*AE46)/12,2)-PI()*SX10_PD),IF(AND(BL46=SX11_LS,AC46&gt;=0.5),(ROUND((PI()*AD46*AE46)/12,2)-PI()*SX11_PD),IF(AND(BL46=SX12_LS,AC46&gt;=0.5),(ROUND((PI()*AD46*AE46)/12,2)-PI()*SX12_PD),ROUND((PI()*AD46*AE46)/12,2))))))))))))))</f>
        <v/>
      </c>
      <c r="AH46" s="81"/>
      <c r="AI46" s="81"/>
      <c r="AJ46" s="81"/>
      <c r="AK46" s="81"/>
      <c r="AL46" s="81"/>
      <c r="AM46" s="81"/>
      <c r="AN46" s="81"/>
      <c r="AO46" s="81"/>
      <c r="AP46" s="17"/>
      <c r="AQ46" s="113"/>
      <c r="AR46" s="113"/>
      <c r="AS46" s="113"/>
      <c r="AT46" s="113"/>
      <c r="AU46" s="113"/>
      <c r="AV46" s="114" t="str">
        <f t="shared" ref="AV46" si="277">IF(C46=FALSE,"",IF(C46="DNT",(AQ46/(Nominal_Pipe_Diameter*10)),IF(AQ46="NV","NV",IF(AQ46="NA","NA",IF(BE46="","",IF(BL46="SMLS",AQ46*100/BE46,AQ46*100/BD46))))))</f>
        <v/>
      </c>
      <c r="AW46" s="114"/>
      <c r="AX46" s="114"/>
      <c r="AY46" s="114"/>
      <c r="AZ46" s="114"/>
      <c r="BA46" s="114" t="str">
        <f t="shared" ref="BA46" si="278">IF(C46=FALSE,"",IF(GW_Log_Dist="","NA",GW_Log_Dist+X46))</f>
        <v/>
      </c>
      <c r="BB46" s="114"/>
      <c r="BC46" s="114"/>
      <c r="BD46" s="18" t="str">
        <f t="shared" ref="BD46" si="279">IF(C46=FALSE,"",IF(AND(SX1_Start&lt;=X46,X46&lt;SX1_End),((SX1_NWT*1000)),IF(AND(SX2_Start&lt;=X46,X46&lt;SX2_End),((SX2_NWT*1000)),IF(AND(SX3_Start&lt;=X46,X46&lt;SX3_End),((SX3_NWT*1000)),IF(AND(SX4_Start&lt;=X46,X46&lt;SX4_End),((SX4_NWT*1000)),IF(AND(SX5_Start&lt;=X46,X46&lt;SX5_End),((SX5_NWT*1000)),IF(AND(SX6_Start&lt;=X46,X46&lt;SX6_End),((SX6_NWT*1000)),IF(AND(SX7_Start&lt;=X46,X46&lt;SX7_End),((SX7_NWT*1000)),IF(AND(SX8_Start&lt;=X46,X46&lt;SX8_End),((SX8_NWT*1000)),IF(AND(SX9_Start&lt;=X46,X46&lt;SX9_End),((SX9_NWT*1000)),IF(AND(SX10_Start&lt;=X46,X46&lt;SX10_End),((SX10_NWT*1000)),IF(AND(SX11_Start&lt;=X46,X46&lt;SX11_End),((SX11_NWT*1000)),IF(AND(SX12_Start&lt;=X46,X46&lt;SX12_End),((SX12_NWT*1000)),IF(AND(SX13_Start&lt;=X46,X46&lt;SX13_End),((SX13_NWT*1000)),IF(AND(SX14_Start&lt;=X46,X46&lt;SX14_End),((SX14_NWT*1000)),IF(AND(SX15_Start&lt;=X46,X46&lt;SX15_End),((SX15_NWT*1000)),IF(AND(SX16_Start&lt;=X46,X46&lt;SX16_End),((SX16_NWT*1000)),IF(AND(SX17_Start&lt;=X46,X46&lt;SX17_End),((SX17_NWT*1000)),IF(AND(SX18_Start&lt;=X46,X46&lt;SX18_End),((SX18_NWT*1000)),IF(AND(SX19_Start&lt;=X46,X46&lt;SX19_End),((SX19_NWT*1000)),IF(AND(SX20_Start&lt;=X46,X46&lt;SX20_End),((SX20_NWT*1000)),IF(AND(SX21_Start&lt;=X46,X46&lt;SX21_End),((SX21_NWT*1000)),IF(AND(SX22_Start&lt;=X46,X46&lt;SX22_End),((SX22_NWT*1000)),IF(AND(SX23_Start&lt;=X46,X46&lt;SX23_End),((SX23_NWT*1000)),IF(AND(SX24_Start&lt;=X46,X46&lt;SX24_End),((SX24_NWT*1000)),IF(AND(SX25_Start&lt;=X46,X46&lt;SX25_End),((SX25_NWT*1000))))))))))))))))))))))))))))</f>
        <v/>
      </c>
      <c r="BE46" s="113"/>
      <c r="BF46" s="113"/>
      <c r="BG46" s="113"/>
      <c r="BH46" s="113"/>
      <c r="BI46" s="113"/>
      <c r="BJ46" s="113"/>
      <c r="BK46" s="113"/>
      <c r="BL46" s="19" t="str" cm="1">
        <f t="array" ref="BL46">IF(C46=FALSE,"",IF(AND(SX1_Start&lt;=X46,X46&lt;SX1_End),SX1_LS,IF(AND(SX2_Start&lt;=X46,X46&lt;SX2_End),SX2_LS,IF(AND(SX3_Start&lt;=X46,X46&lt;SX3_End),SX3_LS,IF(AND(SX4_Start&lt;=X46,X46&lt;SX4_End),SX4_LS,IF(AND(SX5_Start&lt;=X46,X46&lt;SX5_End),SX5_LS,IF(AND(SX6_Start&lt;=X46,X46&lt;SX6_End),SX6_LS,IF(AND(SX7_Start&lt;=X46,X46&lt;SX7_End),SX7_LS,IF(AND(SX8_Start&lt;=X46,X46&lt;SX8_End),SX8_LS,IF(AND(SX9_Start&lt;=X46,X46&lt;SX9_End),SX9_LS,IF(AND(SX10_Start&lt;=X46,X46&lt;SX10_End),SX10_LS,IF(AND(SX11_Start&lt;=X46,X46&lt;SX11_End),SX11_LS,IF(AND(SX12_Start&lt;=X46,X46&lt;SX12_End),SX12_LS,IF(AND(SX13_Start&lt;=X46,X46&lt;SX13_End),SX13_LS,IF(AND(SX14_Start&lt;=X46,X46&lt;SX14_End),SX14_LS,IF(AND(SX15_Start&lt;=X46,X46&lt;SX15_End),SX15_LS,IF(AND(SX16_Start&lt;=X46,X46&lt;SX16_End),SX16_LS,IF(AND(SX17_Start&lt;=X46,X46&lt;SX17_End),SX17_LS,IF(AND(SX18_Start&lt;=X46,X46&lt;SX18_End),SX18_LS,IF(AND(SX19_Start&lt;=X46,X46&lt;SX19_End),SX19_LS,IF(AND(SX20_Start&lt;=X46,X46&lt;SX20_End),SX20_LS,IF(AND(SX21_Start&lt;=X46,X46&lt;SX21_End),SX21_LS,IF(AND(SX22_Start&lt;=X46,X46&lt;SX22_End),SX22_LS,IF(AND(SX23_Start&lt;=X46,X46&lt;SX23_End),SX23_LS,IF(AND(SX24_Start&lt;=X46,X46&lt;SX24_End),SX24_LS)*IF(AND(SX25_Start&lt;=X46,X46&lt;SX25End),SX25_LS)))))))))))))))))))))))))</f>
        <v/>
      </c>
      <c r="BM46" s="129" t="str">
        <f t="shared" ref="BM46" si="280">IF(ISBLANK(C46),"",IF(BL46=SX1_LS,SX1_LSD,IF(BL46=SX2_LS,SX2_LSD,IF(BL46=SX3_LS,SX3_LSD,IF(BL46=SX4_LS,SX4_LSD,IF(BL46=SX5_LS,SX5_LSD,IF(BL46=SX6_LS,SX6_LSD,IF(BL46=SX7_LS,SX7_LSD,IF(BL46=SX8_LS,SX8_LSD,IF(BL46=SX9_LS,SX9_LSD,IF(BL46=SX10_LS,SX10_LSD,IF(BL46=SX11_LS,SX11_LSD,IF(BL46=SX12_LS,SX12_LSD)))))))))))))</f>
        <v/>
      </c>
      <c r="BN46" s="130"/>
      <c r="BO46" s="130"/>
      <c r="BP46" s="130"/>
      <c r="BQ46" s="130"/>
      <c r="BR46" s="131"/>
      <c r="BS46" s="119" t="str">
        <f t="shared" ref="BS46" si="281">IF(ISBLANK(C46),"",IF(NOT(ISNUMBER(station_number)),"NA",IF(MOD(station_number,1)=0,TEXT(station_number+X46,"0+00"),IF(NOT(MOD(station_number,1)=0),TEXT(station_number+X46,"0+00.00")))))</f>
        <v/>
      </c>
      <c r="BT46" s="119"/>
      <c r="BU46" s="119"/>
      <c r="BV46" s="119"/>
      <c r="BW46" s="119"/>
      <c r="BX46" s="120" t="str" cm="1">
        <f t="array" ref="BX46">IF(C46=FALSE,"",IF(AND(SX1_Start&lt;=X46,X46&lt;SX1_End),"Section 1",IF(AND(SX2_Start&lt;=X46,X46&lt;SX2_End),"Section 2",IF(AND(SX3_Start&lt;=X46,X46&lt;SX3_End),"Section 3",IF(AND(SX4_Start&lt;=X46,X46&lt;SX4_End),"Section 4",IF(AND(SX5_Start&lt;=X46,X46&lt;SX5_End),"Section 5",IF(AND(SX6_Start&lt;=X46,X46&lt;SX6_End),"Section 6",IF(AND(SX7_Start&lt;=X46,X46&lt;SX7_End),"Section 7",IF(AND(SX8_Start&lt;=X46,X46&lt;SX8_End),"Section 8",IF(AND(SX9_Start&lt;=X46,X46&lt;SX9_End),"Section 9",IF(AND(SX10_Start&lt;=X46,X46&lt;SX10_End),"Section 10",IF(AND(SX11_Start&lt;=X46,X46&lt;SX11_End),"Section 11",IF(AND(SX12_Start&lt;=X46,X46&lt;SX12_End),"Section 12",IF(AND(SX13_Start&lt;=X46,X46&lt;SX13_End),"Section 13",IF(AND(SX14_Start&lt;=X46,X46&lt;SX14_End),"Section 14",IF(AND(SX15_Start&lt;=X46,X46&lt;SX15_End),"Section 15",IF(AND(SX16_Start&lt;=X46,X46&lt;SX16_End),"Section 16",IF(AND(SX17_Start&lt;=X46,X46&lt;SX17_End),"Section 17",IF(AND(SX18_Start&lt;=X46,X46&lt;SX18_End),"Section 18",IF(AND(SX19_Start&lt;=X46,X46&lt;SX19_End),"Section 19",IF(AND(SX20_Start&lt;=X46,X46&lt;SX20_End),"Section 20",IF(AND(SX21_Start&lt;=X46,X46&lt;SX21_End),"Section 21",IF(AND(SX22_Start&lt;=X46,X46&lt;SX22_End),"Section 22",IF(AND(SX23_Start&lt;=X46,X46&lt;SX23_End),"Section 23",IF(AND(SX24_Start&lt;=X46,X46&lt;SX24_End),"Section 24")*IF(AND(SX25_Start&lt;=X46,X46&lt;SX25End),"Section 25")))))))))))))))))))))))))</f>
        <v/>
      </c>
      <c r="BY46" s="121"/>
      <c r="BZ46" s="121"/>
      <c r="CA46" s="121"/>
      <c r="CB46" s="121"/>
      <c r="CC46" s="121"/>
      <c r="CD46" s="121"/>
      <c r="CE46" s="121"/>
      <c r="CF46" s="121"/>
      <c r="CG46" s="121"/>
      <c r="CH46" s="122"/>
      <c r="CI46" s="123"/>
      <c r="CJ46" s="124"/>
      <c r="CK46" s="124"/>
      <c r="CL46" s="124"/>
      <c r="CM46" s="124"/>
      <c r="CN46" s="124"/>
      <c r="CO46" s="124"/>
      <c r="CP46" s="124"/>
      <c r="CQ46" s="124"/>
      <c r="CR46" s="124"/>
      <c r="CS46" s="125"/>
      <c r="CT46" s="123"/>
      <c r="CU46" s="124"/>
      <c r="CV46" s="124"/>
      <c r="CW46" s="124"/>
      <c r="CX46" s="124"/>
      <c r="CY46" s="124"/>
      <c r="CZ46" s="124"/>
      <c r="DA46" s="124"/>
      <c r="DB46" s="124"/>
      <c r="DC46" s="124"/>
      <c r="DD46" s="125"/>
      <c r="DE46" s="123"/>
      <c r="DF46" s="124"/>
      <c r="DG46" s="124"/>
      <c r="DH46" s="124"/>
      <c r="DI46" s="124"/>
      <c r="DJ46" s="124"/>
      <c r="DK46" s="124"/>
      <c r="DL46" s="124"/>
      <c r="DM46" s="124"/>
      <c r="DN46" s="125"/>
      <c r="DO46" s="126"/>
      <c r="DP46" s="127"/>
      <c r="DQ46" s="127"/>
      <c r="DR46" s="127"/>
      <c r="DS46" s="127"/>
      <c r="DT46" s="127"/>
      <c r="DU46" s="127"/>
      <c r="DV46" s="128"/>
      <c r="DW46" s="102"/>
      <c r="DX46" s="102"/>
      <c r="DY46" s="102"/>
      <c r="DZ46" s="115"/>
      <c r="EA46" s="115"/>
      <c r="EB46" s="115"/>
      <c r="EC46" s="115"/>
      <c r="ED46" s="115"/>
      <c r="EE46" s="132"/>
      <c r="EF46" s="132"/>
      <c r="EG46" s="132"/>
      <c r="EH46" s="102"/>
      <c r="EI46" s="102"/>
      <c r="EJ46" s="102"/>
      <c r="EK46" s="117" t="str">
        <f t="shared" si="17"/>
        <v/>
      </c>
      <c r="EL46" s="117"/>
      <c r="EM46" s="117"/>
      <c r="EN46" s="118"/>
      <c r="EO46" s="118"/>
      <c r="EP46" s="118"/>
      <c r="EQ46" s="102"/>
      <c r="ER46" s="102"/>
      <c r="ES46" s="102"/>
      <c r="ET46" s="102"/>
      <c r="EU46" s="20" t="str">
        <f t="shared" si="18"/>
        <v/>
      </c>
      <c r="EV46" s="26" t="str">
        <f t="shared" si="19"/>
        <v/>
      </c>
      <c r="EW46" s="22"/>
      <c r="EX46" s="22"/>
      <c r="EY46" s="23"/>
      <c r="EZ46" s="23"/>
      <c r="FA46" s="23"/>
      <c r="FB46" s="23"/>
      <c r="FC46" s="28"/>
      <c r="FD46" s="28"/>
      <c r="FE46" s="28"/>
      <c r="FF46" s="28"/>
      <c r="FG46" s="28"/>
      <c r="FH46" s="28"/>
      <c r="FI46" s="28"/>
      <c r="FJ46" s="28"/>
      <c r="FK46" s="28"/>
      <c r="FL46" s="28"/>
      <c r="FM46" s="28"/>
      <c r="FN46" s="30"/>
      <c r="FO46" s="30"/>
      <c r="FP46" s="30"/>
      <c r="FQ46" s="30"/>
      <c r="FR46" s="30"/>
      <c r="FS46" s="30"/>
      <c r="FT46" s="30"/>
      <c r="FU46" s="30"/>
      <c r="FV46" s="30"/>
      <c r="FW46" s="30"/>
      <c r="FX46" s="30"/>
      <c r="FY46" s="30"/>
      <c r="FZ46" s="30"/>
      <c r="GA46" s="30"/>
      <c r="GB46" s="30"/>
      <c r="GC46" s="23"/>
      <c r="GD46" s="23"/>
      <c r="GE46" s="23"/>
      <c r="GF46" s="23"/>
      <c r="GG46" s="23"/>
      <c r="GH46" s="23"/>
    </row>
    <row r="47" spans="1:190" s="25" customFormat="1" ht="57.75" customHeight="1" x14ac:dyDescent="0.25">
      <c r="A47" s="103">
        <f t="shared" si="20"/>
        <v>40</v>
      </c>
      <c r="B47" s="103"/>
      <c r="C47" s="104"/>
      <c r="D47" s="105"/>
      <c r="E47" s="105"/>
      <c r="F47" s="105"/>
      <c r="G47" s="105"/>
      <c r="H47" s="105"/>
      <c r="I47" s="105"/>
      <c r="J47" s="105"/>
      <c r="K47" s="106"/>
      <c r="L47" s="138"/>
      <c r="M47" s="138"/>
      <c r="N47" s="138"/>
      <c r="O47" s="138"/>
      <c r="P47" s="138"/>
      <c r="Q47" s="138"/>
      <c r="R47" s="138"/>
      <c r="S47" s="137"/>
      <c r="T47" s="137"/>
      <c r="U47" s="137"/>
      <c r="V47" s="137"/>
      <c r="W47" s="137"/>
      <c r="X47" s="79"/>
      <c r="Y47" s="80"/>
      <c r="Z47" s="80"/>
      <c r="AA47" s="80"/>
      <c r="AB47" s="11" t="str">
        <f t="shared" si="8"/>
        <v/>
      </c>
      <c r="AC47" s="12"/>
      <c r="AD47" s="13">
        <f t="shared" si="0"/>
        <v>0</v>
      </c>
      <c r="AE47" s="14" t="str">
        <f t="shared" ref="AE47" si="282">IF(ISBLANK(C47),"",IF(BL47=SX1_LS,SX1_PD,IF(BL47=SX2_LS,SX2_PD,IF(BL47=SX3_LS,SX3_PD,IF(BL47=SX4_LS,SX4_PD,IF(BL47=SX5_LS,SX5_PD,IF(BL47=SX6_LS,SX6_PD,IF(BL47=SX7_LS,SX7_PD,IF(BL47=SX8_LS,SX8_PD,IF(BL47=SX9_LS,SX9_PD,IF(BL47=SX10_LS,SX10_PD,IF(BL47=SX11_LS,SX11_PD,IF(BL47=SX12_LS,SX12_PD)))))))))))))</f>
        <v/>
      </c>
      <c r="AF47" s="15" t="str">
        <f t="shared" si="10"/>
        <v>!</v>
      </c>
      <c r="AG47" s="16" t="str">
        <f t="shared" ref="AG47" si="283">IF(ISBLANK(AC47),"",IF(AND(BL47=SX1_LS,AC47&gt;=0.5),(ROUND((PI()*AD47*AE47)/12,2)-PI()*SX1_PD),IF(AND(BL47=SX2_LS,AC47&gt;=0.5),(ROUND((PI()*AD47*AE47)/12,2)-PI()*SX2_PD),IF(AND(BL47=SX3_LS,AC47&gt;=0.5),(ROUND((PI()*AD47*AE47)/12,2)-PI()*SX3_PD),IF(AND(BL47=SX4_LS,AC47&gt;=0.5),(ROUND((PI()*AD47*AE47)/12,2)-PI()*SX4_PD),IF(AND(BL47=SX5_LS,AC47&gt;=0.5),(ROUND((PI()*AD47*AE47)/12,2)-PI()*SX5_PD),IF(AND(BL47=SX6_LS,AC47&gt;=0.5),(ROUND((PI()*AD47*AE47)/12,2)-PI()*SX6_PD),IF(AND(BL47=SX7_LS,AC47&gt;=0.5),(ROUND((PI()*AD47*AE47)/12,2)-PI()*SX7_PD),IF(AND(BL47=SX8_LS,AC47&gt;=0.5),(ROUND((PI()*AD47*AE47)/12,2)-PI()*SX8_PD),IF(AND(BL47=SX9_LS,AC47&gt;=0.5),(ROUND((PI()*AD47*AE47)/12,2)-PI()*SX9_PD),IF(AND(BL47=SX10_LS,AC47&gt;=0.5),(ROUND((PI()*AD47*AE47)/12,2)-PI()*SX10_PD),IF(AND(BL47=SX11_LS,AC47&gt;=0.5),(ROUND((PI()*AD47*AE47)/12,2)-PI()*SX11_PD),IF(AND(BL47=SX12_LS,AC47&gt;=0.5),(ROUND((PI()*AD47*AE47)/12,2)-PI()*SX12_PD),ROUND((PI()*AD47*AE47)/12,2))))))))))))))</f>
        <v/>
      </c>
      <c r="AH47" s="81"/>
      <c r="AI47" s="81"/>
      <c r="AJ47" s="81"/>
      <c r="AK47" s="81"/>
      <c r="AL47" s="81"/>
      <c r="AM47" s="81"/>
      <c r="AN47" s="81"/>
      <c r="AO47" s="81"/>
      <c r="AP47" s="17"/>
      <c r="AQ47" s="113"/>
      <c r="AR47" s="113"/>
      <c r="AS47" s="113"/>
      <c r="AT47" s="113"/>
      <c r="AU47" s="113"/>
      <c r="AV47" s="114" t="str">
        <f t="shared" ref="AV47" si="284">IF(C47=FALSE,"",IF(C47="DNT",(AQ47/(Nominal_Pipe_Diameter*10)),IF(AQ47="NV","NV",IF(AQ47="NA","NA",IF(BE47="","",IF(BL47="SMLS",AQ47*100/BE47,AQ47*100/BD47))))))</f>
        <v/>
      </c>
      <c r="AW47" s="114"/>
      <c r="AX47" s="114"/>
      <c r="AY47" s="114"/>
      <c r="AZ47" s="114"/>
      <c r="BA47" s="114" t="str">
        <f t="shared" ref="BA47" si="285">IF(C47=FALSE,"",IF(GW_Log_Dist="","NA",GW_Log_Dist+X47))</f>
        <v/>
      </c>
      <c r="BB47" s="114"/>
      <c r="BC47" s="114"/>
      <c r="BD47" s="18" t="str">
        <f t="shared" ref="BD47" si="286">IF(C47=FALSE,"",IF(AND(SX1_Start&lt;=X47,X47&lt;SX1_End),((SX1_NWT*1000)),IF(AND(SX2_Start&lt;=X47,X47&lt;SX2_End),((SX2_NWT*1000)),IF(AND(SX3_Start&lt;=X47,X47&lt;SX3_End),((SX3_NWT*1000)),IF(AND(SX4_Start&lt;=X47,X47&lt;SX4_End),((SX4_NWT*1000)),IF(AND(SX5_Start&lt;=X47,X47&lt;SX5_End),((SX5_NWT*1000)),IF(AND(SX6_Start&lt;=X47,X47&lt;SX6_End),((SX6_NWT*1000)),IF(AND(SX7_Start&lt;=X47,X47&lt;SX7_End),((SX7_NWT*1000)),IF(AND(SX8_Start&lt;=X47,X47&lt;SX8_End),((SX8_NWT*1000)),IF(AND(SX9_Start&lt;=X47,X47&lt;SX9_End),((SX9_NWT*1000)),IF(AND(SX10_Start&lt;=X47,X47&lt;SX10_End),((SX10_NWT*1000)),IF(AND(SX11_Start&lt;=X47,X47&lt;SX11_End),((SX11_NWT*1000)),IF(AND(SX12_Start&lt;=X47,X47&lt;SX12_End),((SX12_NWT*1000)),IF(AND(SX13_Start&lt;=X47,X47&lt;SX13_End),((SX13_NWT*1000)),IF(AND(SX14_Start&lt;=X47,X47&lt;SX14_End),((SX14_NWT*1000)),IF(AND(SX15_Start&lt;=X47,X47&lt;SX15_End),((SX15_NWT*1000)),IF(AND(SX16_Start&lt;=X47,X47&lt;SX16_End),((SX16_NWT*1000)),IF(AND(SX17_Start&lt;=X47,X47&lt;SX17_End),((SX17_NWT*1000)),IF(AND(SX18_Start&lt;=X47,X47&lt;SX18_End),((SX18_NWT*1000)),IF(AND(SX19_Start&lt;=X47,X47&lt;SX19_End),((SX19_NWT*1000)),IF(AND(SX20_Start&lt;=X47,X47&lt;SX20_End),((SX20_NWT*1000)),IF(AND(SX21_Start&lt;=X47,X47&lt;SX21_End),((SX21_NWT*1000)),IF(AND(SX22_Start&lt;=X47,X47&lt;SX22_End),((SX22_NWT*1000)),IF(AND(SX23_Start&lt;=X47,X47&lt;SX23_End),((SX23_NWT*1000)),IF(AND(SX24_Start&lt;=X47,X47&lt;SX24_End),((SX24_NWT*1000)),IF(AND(SX25_Start&lt;=X47,X47&lt;SX25_End),((SX25_NWT*1000))))))))))))))))))))))))))))</f>
        <v/>
      </c>
      <c r="BE47" s="113"/>
      <c r="BF47" s="113"/>
      <c r="BG47" s="113"/>
      <c r="BH47" s="113"/>
      <c r="BI47" s="113"/>
      <c r="BJ47" s="113"/>
      <c r="BK47" s="113"/>
      <c r="BL47" s="19" t="str" cm="1">
        <f t="array" ref="BL47">IF(C47=FALSE,"",IF(AND(SX1_Start&lt;=X47,X47&lt;SX1_End),SX1_LS,IF(AND(SX2_Start&lt;=X47,X47&lt;SX2_End),SX2_LS,IF(AND(SX3_Start&lt;=X47,X47&lt;SX3_End),SX3_LS,IF(AND(SX4_Start&lt;=X47,X47&lt;SX4_End),SX4_LS,IF(AND(SX5_Start&lt;=X47,X47&lt;SX5_End),SX5_LS,IF(AND(SX6_Start&lt;=X47,X47&lt;SX6_End),SX6_LS,IF(AND(SX7_Start&lt;=X47,X47&lt;SX7_End),SX7_LS,IF(AND(SX8_Start&lt;=X47,X47&lt;SX8_End),SX8_LS,IF(AND(SX9_Start&lt;=X47,X47&lt;SX9_End),SX9_LS,IF(AND(SX10_Start&lt;=X47,X47&lt;SX10_End),SX10_LS,IF(AND(SX11_Start&lt;=X47,X47&lt;SX11_End),SX11_LS,IF(AND(SX12_Start&lt;=X47,X47&lt;SX12_End),SX12_LS,IF(AND(SX13_Start&lt;=X47,X47&lt;SX13_End),SX13_LS,IF(AND(SX14_Start&lt;=X47,X47&lt;SX14_End),SX14_LS,IF(AND(SX15_Start&lt;=X47,X47&lt;SX15_End),SX15_LS,IF(AND(SX16_Start&lt;=X47,X47&lt;SX16_End),SX16_LS,IF(AND(SX17_Start&lt;=X47,X47&lt;SX17_End),SX17_LS,IF(AND(SX18_Start&lt;=X47,X47&lt;SX18_End),SX18_LS,IF(AND(SX19_Start&lt;=X47,X47&lt;SX19_End),SX19_LS,IF(AND(SX20_Start&lt;=X47,X47&lt;SX20_End),SX20_LS,IF(AND(SX21_Start&lt;=X47,X47&lt;SX21_End),SX21_LS,IF(AND(SX22_Start&lt;=X47,X47&lt;SX22_End),SX22_LS,IF(AND(SX23_Start&lt;=X47,X47&lt;SX23_End),SX23_LS,IF(AND(SX24_Start&lt;=X47,X47&lt;SX24_End),SX24_LS)*IF(AND(SX25_Start&lt;=X47,X47&lt;SX25End),SX25_LS)))))))))))))))))))))))))</f>
        <v/>
      </c>
      <c r="BM47" s="129" t="str">
        <f t="shared" ref="BM47" si="287">IF(ISBLANK(C47),"",IF(BL47=SX1_LS,SX1_LSD,IF(BL47=SX2_LS,SX2_LSD,IF(BL47=SX3_LS,SX3_LSD,IF(BL47=SX4_LS,SX4_LSD,IF(BL47=SX5_LS,SX5_LSD,IF(BL47=SX6_LS,SX6_LSD,IF(BL47=SX7_LS,SX7_LSD,IF(BL47=SX8_LS,SX8_LSD,IF(BL47=SX9_LS,SX9_LSD,IF(BL47=SX10_LS,SX10_LSD,IF(BL47=SX11_LS,SX11_LSD,IF(BL47=SX12_LS,SX12_LSD)))))))))))))</f>
        <v/>
      </c>
      <c r="BN47" s="130"/>
      <c r="BO47" s="130"/>
      <c r="BP47" s="130"/>
      <c r="BQ47" s="130"/>
      <c r="BR47" s="131"/>
      <c r="BS47" s="119" t="str">
        <f t="shared" ref="BS47" si="288">IF(ISBLANK(C47),"",IF(NOT(ISNUMBER(station_number)),"NA",IF(MOD(station_number,1)=0,TEXT(station_number+X47,"0+00"),IF(NOT(MOD(station_number,1)=0),TEXT(station_number+X47,"0+00.00")))))</f>
        <v/>
      </c>
      <c r="BT47" s="119"/>
      <c r="BU47" s="119"/>
      <c r="BV47" s="119"/>
      <c r="BW47" s="119"/>
      <c r="BX47" s="120" t="str" cm="1">
        <f t="array" ref="BX47">IF(C47=FALSE,"",IF(AND(SX1_Start&lt;=X47,X47&lt;SX1_End),"Section 1",IF(AND(SX2_Start&lt;=X47,X47&lt;SX2_End),"Section 2",IF(AND(SX3_Start&lt;=X47,X47&lt;SX3_End),"Section 3",IF(AND(SX4_Start&lt;=X47,X47&lt;SX4_End),"Section 4",IF(AND(SX5_Start&lt;=X47,X47&lt;SX5_End),"Section 5",IF(AND(SX6_Start&lt;=X47,X47&lt;SX6_End),"Section 6",IF(AND(SX7_Start&lt;=X47,X47&lt;SX7_End),"Section 7",IF(AND(SX8_Start&lt;=X47,X47&lt;SX8_End),"Section 8",IF(AND(SX9_Start&lt;=X47,X47&lt;SX9_End),"Section 9",IF(AND(SX10_Start&lt;=X47,X47&lt;SX10_End),"Section 10",IF(AND(SX11_Start&lt;=X47,X47&lt;SX11_End),"Section 11",IF(AND(SX12_Start&lt;=X47,X47&lt;SX12_End),"Section 12",IF(AND(SX13_Start&lt;=X47,X47&lt;SX13_End),"Section 13",IF(AND(SX14_Start&lt;=X47,X47&lt;SX14_End),"Section 14",IF(AND(SX15_Start&lt;=X47,X47&lt;SX15_End),"Section 15",IF(AND(SX16_Start&lt;=X47,X47&lt;SX16_End),"Section 16",IF(AND(SX17_Start&lt;=X47,X47&lt;SX17_End),"Section 17",IF(AND(SX18_Start&lt;=X47,X47&lt;SX18_End),"Section 18",IF(AND(SX19_Start&lt;=X47,X47&lt;SX19_End),"Section 19",IF(AND(SX20_Start&lt;=X47,X47&lt;SX20_End),"Section 20",IF(AND(SX21_Start&lt;=X47,X47&lt;SX21_End),"Section 21",IF(AND(SX22_Start&lt;=X47,X47&lt;SX22_End),"Section 22",IF(AND(SX23_Start&lt;=X47,X47&lt;SX23_End),"Section 23",IF(AND(SX24_Start&lt;=X47,X47&lt;SX24_End),"Section 24")*IF(AND(SX25_Start&lt;=X47,X47&lt;SX25End),"Section 25")))))))))))))))))))))))))</f>
        <v/>
      </c>
      <c r="BY47" s="121"/>
      <c r="BZ47" s="121"/>
      <c r="CA47" s="121"/>
      <c r="CB47" s="121"/>
      <c r="CC47" s="121"/>
      <c r="CD47" s="121"/>
      <c r="CE47" s="121"/>
      <c r="CF47" s="121"/>
      <c r="CG47" s="121"/>
      <c r="CH47" s="122"/>
      <c r="CI47" s="123"/>
      <c r="CJ47" s="124"/>
      <c r="CK47" s="124"/>
      <c r="CL47" s="124"/>
      <c r="CM47" s="124"/>
      <c r="CN47" s="124"/>
      <c r="CO47" s="124"/>
      <c r="CP47" s="124"/>
      <c r="CQ47" s="124"/>
      <c r="CR47" s="124"/>
      <c r="CS47" s="125"/>
      <c r="CT47" s="123"/>
      <c r="CU47" s="124"/>
      <c r="CV47" s="124"/>
      <c r="CW47" s="124"/>
      <c r="CX47" s="124"/>
      <c r="CY47" s="124"/>
      <c r="CZ47" s="124"/>
      <c r="DA47" s="124"/>
      <c r="DB47" s="124"/>
      <c r="DC47" s="124"/>
      <c r="DD47" s="125"/>
      <c r="DE47" s="123"/>
      <c r="DF47" s="124"/>
      <c r="DG47" s="124"/>
      <c r="DH47" s="124"/>
      <c r="DI47" s="124"/>
      <c r="DJ47" s="124"/>
      <c r="DK47" s="124"/>
      <c r="DL47" s="124"/>
      <c r="DM47" s="124"/>
      <c r="DN47" s="125"/>
      <c r="DO47" s="126"/>
      <c r="DP47" s="127"/>
      <c r="DQ47" s="127"/>
      <c r="DR47" s="127"/>
      <c r="DS47" s="127"/>
      <c r="DT47" s="127"/>
      <c r="DU47" s="127"/>
      <c r="DV47" s="128"/>
      <c r="DW47" s="102"/>
      <c r="DX47" s="102"/>
      <c r="DY47" s="102"/>
      <c r="DZ47" s="115"/>
      <c r="EA47" s="115"/>
      <c r="EB47" s="115"/>
      <c r="EC47" s="115"/>
      <c r="ED47" s="115"/>
      <c r="EE47" s="132"/>
      <c r="EF47" s="132"/>
      <c r="EG47" s="132"/>
      <c r="EH47" s="102"/>
      <c r="EI47" s="102"/>
      <c r="EJ47" s="102"/>
      <c r="EK47" s="117" t="str">
        <f t="shared" si="17"/>
        <v/>
      </c>
      <c r="EL47" s="117"/>
      <c r="EM47" s="117"/>
      <c r="EN47" s="118"/>
      <c r="EO47" s="118"/>
      <c r="EP47" s="118"/>
      <c r="EQ47" s="102"/>
      <c r="ER47" s="102"/>
      <c r="ES47" s="102"/>
      <c r="ET47" s="102"/>
      <c r="EU47" s="20" t="str">
        <f t="shared" si="18"/>
        <v/>
      </c>
      <c r="EV47" s="26" t="str">
        <f t="shared" si="19"/>
        <v/>
      </c>
      <c r="EW47" s="22"/>
      <c r="EX47" s="22"/>
      <c r="EY47" s="23"/>
      <c r="EZ47" s="23"/>
      <c r="FA47" s="23"/>
      <c r="FB47" s="23"/>
      <c r="FC47" s="28"/>
      <c r="FD47" s="24"/>
      <c r="FE47" s="28"/>
      <c r="FF47" s="28"/>
      <c r="FG47" s="28"/>
      <c r="FH47" s="28"/>
      <c r="FI47" s="28"/>
      <c r="FJ47" s="28"/>
      <c r="FK47" s="28"/>
      <c r="FL47" s="28"/>
      <c r="FM47" s="28"/>
      <c r="FN47" s="30"/>
      <c r="FO47" s="30"/>
      <c r="FP47" s="30"/>
      <c r="FQ47" s="30"/>
      <c r="FR47" s="30"/>
      <c r="FS47" s="30"/>
      <c r="FT47" s="30"/>
      <c r="FU47" s="30"/>
      <c r="FV47" s="30"/>
      <c r="FW47" s="30"/>
      <c r="FX47" s="30"/>
      <c r="FY47" s="30"/>
      <c r="FZ47" s="30"/>
      <c r="GA47" s="30"/>
      <c r="GB47" s="30"/>
      <c r="GC47" s="23"/>
      <c r="GD47" s="23"/>
      <c r="GE47" s="23"/>
      <c r="GF47" s="23"/>
      <c r="GG47" s="23"/>
      <c r="GH47" s="23"/>
    </row>
    <row r="48" spans="1:190" s="25" customFormat="1" ht="57.75" customHeight="1" x14ac:dyDescent="0.25">
      <c r="A48" s="103">
        <f t="shared" si="20"/>
        <v>41</v>
      </c>
      <c r="B48" s="103"/>
      <c r="C48" s="104"/>
      <c r="D48" s="105"/>
      <c r="E48" s="105"/>
      <c r="F48" s="105"/>
      <c r="G48" s="105"/>
      <c r="H48" s="105"/>
      <c r="I48" s="105"/>
      <c r="J48" s="105"/>
      <c r="K48" s="106"/>
      <c r="L48" s="138"/>
      <c r="M48" s="138"/>
      <c r="N48" s="138"/>
      <c r="O48" s="138"/>
      <c r="P48" s="138"/>
      <c r="Q48" s="138"/>
      <c r="R48" s="138"/>
      <c r="S48" s="137"/>
      <c r="T48" s="137"/>
      <c r="U48" s="137"/>
      <c r="V48" s="137"/>
      <c r="W48" s="137"/>
      <c r="X48" s="79"/>
      <c r="Y48" s="80"/>
      <c r="Z48" s="80"/>
      <c r="AA48" s="80"/>
      <c r="AB48" s="11" t="str">
        <f t="shared" si="8"/>
        <v/>
      </c>
      <c r="AC48" s="12"/>
      <c r="AD48" s="13">
        <f t="shared" si="0"/>
        <v>0</v>
      </c>
      <c r="AE48" s="14" t="str">
        <f t="shared" ref="AE48" si="289">IF(ISBLANK(C48),"",IF(BL48=SX1_LS,SX1_PD,IF(BL48=SX2_LS,SX2_PD,IF(BL48=SX3_LS,SX3_PD,IF(BL48=SX4_LS,SX4_PD,IF(BL48=SX5_LS,SX5_PD,IF(BL48=SX6_LS,SX6_PD,IF(BL48=SX7_LS,SX7_PD,IF(BL48=SX8_LS,SX8_PD,IF(BL48=SX9_LS,SX9_PD,IF(BL48=SX10_LS,SX10_PD,IF(BL48=SX11_LS,SX11_PD,IF(BL48=SX12_LS,SX12_PD)))))))))))))</f>
        <v/>
      </c>
      <c r="AF48" s="15" t="str">
        <f t="shared" si="10"/>
        <v>!</v>
      </c>
      <c r="AG48" s="16" t="str">
        <f t="shared" ref="AG48" si="290">IF(ISBLANK(AC48),"",IF(AND(BL48=SX1_LS,AC48&gt;=0.5),(ROUND((PI()*AD48*AE48)/12,2)-PI()*SX1_PD),IF(AND(BL48=SX2_LS,AC48&gt;=0.5),(ROUND((PI()*AD48*AE48)/12,2)-PI()*SX2_PD),IF(AND(BL48=SX3_LS,AC48&gt;=0.5),(ROUND((PI()*AD48*AE48)/12,2)-PI()*SX3_PD),IF(AND(BL48=SX4_LS,AC48&gt;=0.5),(ROUND((PI()*AD48*AE48)/12,2)-PI()*SX4_PD),IF(AND(BL48=SX5_LS,AC48&gt;=0.5),(ROUND((PI()*AD48*AE48)/12,2)-PI()*SX5_PD),IF(AND(BL48=SX6_LS,AC48&gt;=0.5),(ROUND((PI()*AD48*AE48)/12,2)-PI()*SX6_PD),IF(AND(BL48=SX7_LS,AC48&gt;=0.5),(ROUND((PI()*AD48*AE48)/12,2)-PI()*SX7_PD),IF(AND(BL48=SX8_LS,AC48&gt;=0.5),(ROUND((PI()*AD48*AE48)/12,2)-PI()*SX8_PD),IF(AND(BL48=SX9_LS,AC48&gt;=0.5),(ROUND((PI()*AD48*AE48)/12,2)-PI()*SX9_PD),IF(AND(BL48=SX10_LS,AC48&gt;=0.5),(ROUND((PI()*AD48*AE48)/12,2)-PI()*SX10_PD),IF(AND(BL48=SX11_LS,AC48&gt;=0.5),(ROUND((PI()*AD48*AE48)/12,2)-PI()*SX11_PD),IF(AND(BL48=SX12_LS,AC48&gt;=0.5),(ROUND((PI()*AD48*AE48)/12,2)-PI()*SX12_PD),ROUND((PI()*AD48*AE48)/12,2))))))))))))))</f>
        <v/>
      </c>
      <c r="AH48" s="81"/>
      <c r="AI48" s="81"/>
      <c r="AJ48" s="81"/>
      <c r="AK48" s="81"/>
      <c r="AL48" s="81"/>
      <c r="AM48" s="81"/>
      <c r="AN48" s="81"/>
      <c r="AO48" s="81"/>
      <c r="AP48" s="17"/>
      <c r="AQ48" s="113"/>
      <c r="AR48" s="113"/>
      <c r="AS48" s="113"/>
      <c r="AT48" s="113"/>
      <c r="AU48" s="113"/>
      <c r="AV48" s="114" t="str">
        <f t="shared" ref="AV48" si="291">IF(C48=FALSE,"",IF(C48="DNT",(AQ48/(Nominal_Pipe_Diameter*10)),IF(AQ48="NV","NV",IF(AQ48="NA","NA",IF(BE48="","",IF(BL48="SMLS",AQ48*100/BE48,AQ48*100/BD48))))))</f>
        <v/>
      </c>
      <c r="AW48" s="114"/>
      <c r="AX48" s="114"/>
      <c r="AY48" s="114"/>
      <c r="AZ48" s="114"/>
      <c r="BA48" s="114" t="str">
        <f t="shared" ref="BA48" si="292">IF(C48=FALSE,"",IF(GW_Log_Dist="","NA",GW_Log_Dist+X48))</f>
        <v/>
      </c>
      <c r="BB48" s="114"/>
      <c r="BC48" s="114"/>
      <c r="BD48" s="18" t="str">
        <f t="shared" ref="BD48" si="293">IF(C48=FALSE,"",IF(AND(SX1_Start&lt;=X48,X48&lt;SX1_End),((SX1_NWT*1000)),IF(AND(SX2_Start&lt;=X48,X48&lt;SX2_End),((SX2_NWT*1000)),IF(AND(SX3_Start&lt;=X48,X48&lt;SX3_End),((SX3_NWT*1000)),IF(AND(SX4_Start&lt;=X48,X48&lt;SX4_End),((SX4_NWT*1000)),IF(AND(SX5_Start&lt;=X48,X48&lt;SX5_End),((SX5_NWT*1000)),IF(AND(SX6_Start&lt;=X48,X48&lt;SX6_End),((SX6_NWT*1000)),IF(AND(SX7_Start&lt;=X48,X48&lt;SX7_End),((SX7_NWT*1000)),IF(AND(SX8_Start&lt;=X48,X48&lt;SX8_End),((SX8_NWT*1000)),IF(AND(SX9_Start&lt;=X48,X48&lt;SX9_End),((SX9_NWT*1000)),IF(AND(SX10_Start&lt;=X48,X48&lt;SX10_End),((SX10_NWT*1000)),IF(AND(SX11_Start&lt;=X48,X48&lt;SX11_End),((SX11_NWT*1000)),IF(AND(SX12_Start&lt;=X48,X48&lt;SX12_End),((SX12_NWT*1000)),IF(AND(SX13_Start&lt;=X48,X48&lt;SX13_End),((SX13_NWT*1000)),IF(AND(SX14_Start&lt;=X48,X48&lt;SX14_End),((SX14_NWT*1000)),IF(AND(SX15_Start&lt;=X48,X48&lt;SX15_End),((SX15_NWT*1000)),IF(AND(SX16_Start&lt;=X48,X48&lt;SX16_End),((SX16_NWT*1000)),IF(AND(SX17_Start&lt;=X48,X48&lt;SX17_End),((SX17_NWT*1000)),IF(AND(SX18_Start&lt;=X48,X48&lt;SX18_End),((SX18_NWT*1000)),IF(AND(SX19_Start&lt;=X48,X48&lt;SX19_End),((SX19_NWT*1000)),IF(AND(SX20_Start&lt;=X48,X48&lt;SX20_End),((SX20_NWT*1000)),IF(AND(SX21_Start&lt;=X48,X48&lt;SX21_End),((SX21_NWT*1000)),IF(AND(SX22_Start&lt;=X48,X48&lt;SX22_End),((SX22_NWT*1000)),IF(AND(SX23_Start&lt;=X48,X48&lt;SX23_End),((SX23_NWT*1000)),IF(AND(SX24_Start&lt;=X48,X48&lt;SX24_End),((SX24_NWT*1000)),IF(AND(SX25_Start&lt;=X48,X48&lt;SX25_End),((SX25_NWT*1000))))))))))))))))))))))))))))</f>
        <v/>
      </c>
      <c r="BE48" s="113"/>
      <c r="BF48" s="113"/>
      <c r="BG48" s="113"/>
      <c r="BH48" s="113"/>
      <c r="BI48" s="113"/>
      <c r="BJ48" s="113"/>
      <c r="BK48" s="113"/>
      <c r="BL48" s="19" t="str" cm="1">
        <f t="array" ref="BL48">IF(C48=FALSE,"",IF(AND(SX1_Start&lt;=X48,X48&lt;SX1_End),SX1_LS,IF(AND(SX2_Start&lt;=X48,X48&lt;SX2_End),SX2_LS,IF(AND(SX3_Start&lt;=X48,X48&lt;SX3_End),SX3_LS,IF(AND(SX4_Start&lt;=X48,X48&lt;SX4_End),SX4_LS,IF(AND(SX5_Start&lt;=X48,X48&lt;SX5_End),SX5_LS,IF(AND(SX6_Start&lt;=X48,X48&lt;SX6_End),SX6_LS,IF(AND(SX7_Start&lt;=X48,X48&lt;SX7_End),SX7_LS,IF(AND(SX8_Start&lt;=X48,X48&lt;SX8_End),SX8_LS,IF(AND(SX9_Start&lt;=X48,X48&lt;SX9_End),SX9_LS,IF(AND(SX10_Start&lt;=X48,X48&lt;SX10_End),SX10_LS,IF(AND(SX11_Start&lt;=X48,X48&lt;SX11_End),SX11_LS,IF(AND(SX12_Start&lt;=X48,X48&lt;SX12_End),SX12_LS,IF(AND(SX13_Start&lt;=X48,X48&lt;SX13_End),SX13_LS,IF(AND(SX14_Start&lt;=X48,X48&lt;SX14_End),SX14_LS,IF(AND(SX15_Start&lt;=X48,X48&lt;SX15_End),SX15_LS,IF(AND(SX16_Start&lt;=X48,X48&lt;SX16_End),SX16_LS,IF(AND(SX17_Start&lt;=X48,X48&lt;SX17_End),SX17_LS,IF(AND(SX18_Start&lt;=X48,X48&lt;SX18_End),SX18_LS,IF(AND(SX19_Start&lt;=X48,X48&lt;SX19_End),SX19_LS,IF(AND(SX20_Start&lt;=X48,X48&lt;SX20_End),SX20_LS,IF(AND(SX21_Start&lt;=X48,X48&lt;SX21_End),SX21_LS,IF(AND(SX22_Start&lt;=X48,X48&lt;SX22_End),SX22_LS,IF(AND(SX23_Start&lt;=X48,X48&lt;SX23_End),SX23_LS,IF(AND(SX24_Start&lt;=X48,X48&lt;SX24_End),SX24_LS)*IF(AND(SX25_Start&lt;=X48,X48&lt;SX25End),SX25_LS)))))))))))))))))))))))))</f>
        <v/>
      </c>
      <c r="BM48" s="129" t="str">
        <f t="shared" ref="BM48" si="294">IF(ISBLANK(C48),"",IF(BL48=SX1_LS,SX1_LSD,IF(BL48=SX2_LS,SX2_LSD,IF(BL48=SX3_LS,SX3_LSD,IF(BL48=SX4_LS,SX4_LSD,IF(BL48=SX5_LS,SX5_LSD,IF(BL48=SX6_LS,SX6_LSD,IF(BL48=SX7_LS,SX7_LSD,IF(BL48=SX8_LS,SX8_LSD,IF(BL48=SX9_LS,SX9_LSD,IF(BL48=SX10_LS,SX10_LSD,IF(BL48=SX11_LS,SX11_LSD,IF(BL48=SX12_LS,SX12_LSD)))))))))))))</f>
        <v/>
      </c>
      <c r="BN48" s="130"/>
      <c r="BO48" s="130"/>
      <c r="BP48" s="130"/>
      <c r="BQ48" s="130"/>
      <c r="BR48" s="131"/>
      <c r="BS48" s="119" t="str">
        <f t="shared" ref="BS48" si="295">IF(ISBLANK(C48),"",IF(NOT(ISNUMBER(station_number)),"NA",IF(MOD(station_number,1)=0,TEXT(station_number+X48,"0+00"),IF(NOT(MOD(station_number,1)=0),TEXT(station_number+X48,"0+00.00")))))</f>
        <v/>
      </c>
      <c r="BT48" s="119"/>
      <c r="BU48" s="119"/>
      <c r="BV48" s="119"/>
      <c r="BW48" s="119"/>
      <c r="BX48" s="120" t="str" cm="1">
        <f t="array" ref="BX48">IF(C48=FALSE,"",IF(AND(SX1_Start&lt;=X48,X48&lt;SX1_End),"Section 1",IF(AND(SX2_Start&lt;=X48,X48&lt;SX2_End),"Section 2",IF(AND(SX3_Start&lt;=X48,X48&lt;SX3_End),"Section 3",IF(AND(SX4_Start&lt;=X48,X48&lt;SX4_End),"Section 4",IF(AND(SX5_Start&lt;=X48,X48&lt;SX5_End),"Section 5",IF(AND(SX6_Start&lt;=X48,X48&lt;SX6_End),"Section 6",IF(AND(SX7_Start&lt;=X48,X48&lt;SX7_End),"Section 7",IF(AND(SX8_Start&lt;=X48,X48&lt;SX8_End),"Section 8",IF(AND(SX9_Start&lt;=X48,X48&lt;SX9_End),"Section 9",IF(AND(SX10_Start&lt;=X48,X48&lt;SX10_End),"Section 10",IF(AND(SX11_Start&lt;=X48,X48&lt;SX11_End),"Section 11",IF(AND(SX12_Start&lt;=X48,X48&lt;SX12_End),"Section 12",IF(AND(SX13_Start&lt;=X48,X48&lt;SX13_End),"Section 13",IF(AND(SX14_Start&lt;=X48,X48&lt;SX14_End),"Section 14",IF(AND(SX15_Start&lt;=X48,X48&lt;SX15_End),"Section 15",IF(AND(SX16_Start&lt;=X48,X48&lt;SX16_End),"Section 16",IF(AND(SX17_Start&lt;=X48,X48&lt;SX17_End),"Section 17",IF(AND(SX18_Start&lt;=X48,X48&lt;SX18_End),"Section 18",IF(AND(SX19_Start&lt;=X48,X48&lt;SX19_End),"Section 19",IF(AND(SX20_Start&lt;=X48,X48&lt;SX20_End),"Section 20",IF(AND(SX21_Start&lt;=X48,X48&lt;SX21_End),"Section 21",IF(AND(SX22_Start&lt;=X48,X48&lt;SX22_End),"Section 22",IF(AND(SX23_Start&lt;=X48,X48&lt;SX23_End),"Section 23",IF(AND(SX24_Start&lt;=X48,X48&lt;SX24_End),"Section 24")*IF(AND(SX25_Start&lt;=X48,X48&lt;SX25End),"Section 25")))))))))))))))))))))))))</f>
        <v/>
      </c>
      <c r="BY48" s="121"/>
      <c r="BZ48" s="121"/>
      <c r="CA48" s="121"/>
      <c r="CB48" s="121"/>
      <c r="CC48" s="121"/>
      <c r="CD48" s="121"/>
      <c r="CE48" s="121"/>
      <c r="CF48" s="121"/>
      <c r="CG48" s="121"/>
      <c r="CH48" s="122"/>
      <c r="CI48" s="123"/>
      <c r="CJ48" s="124"/>
      <c r="CK48" s="124"/>
      <c r="CL48" s="124"/>
      <c r="CM48" s="124"/>
      <c r="CN48" s="124"/>
      <c r="CO48" s="124"/>
      <c r="CP48" s="124"/>
      <c r="CQ48" s="124"/>
      <c r="CR48" s="124"/>
      <c r="CS48" s="125"/>
      <c r="CT48" s="123"/>
      <c r="CU48" s="124"/>
      <c r="CV48" s="124"/>
      <c r="CW48" s="124"/>
      <c r="CX48" s="124"/>
      <c r="CY48" s="124"/>
      <c r="CZ48" s="124"/>
      <c r="DA48" s="124"/>
      <c r="DB48" s="124"/>
      <c r="DC48" s="124"/>
      <c r="DD48" s="125"/>
      <c r="DE48" s="123"/>
      <c r="DF48" s="124"/>
      <c r="DG48" s="124"/>
      <c r="DH48" s="124"/>
      <c r="DI48" s="124"/>
      <c r="DJ48" s="124"/>
      <c r="DK48" s="124"/>
      <c r="DL48" s="124"/>
      <c r="DM48" s="124"/>
      <c r="DN48" s="125"/>
      <c r="DO48" s="126"/>
      <c r="DP48" s="127"/>
      <c r="DQ48" s="127"/>
      <c r="DR48" s="127"/>
      <c r="DS48" s="127"/>
      <c r="DT48" s="127"/>
      <c r="DU48" s="127"/>
      <c r="DV48" s="128"/>
      <c r="DW48" s="102"/>
      <c r="DX48" s="102"/>
      <c r="DY48" s="102"/>
      <c r="DZ48" s="115"/>
      <c r="EA48" s="115"/>
      <c r="EB48" s="115"/>
      <c r="EC48" s="115"/>
      <c r="ED48" s="115"/>
      <c r="EE48" s="132"/>
      <c r="EF48" s="132"/>
      <c r="EG48" s="132"/>
      <c r="EH48" s="102"/>
      <c r="EI48" s="102"/>
      <c r="EJ48" s="102"/>
      <c r="EK48" s="117" t="str">
        <f t="shared" si="17"/>
        <v/>
      </c>
      <c r="EL48" s="117"/>
      <c r="EM48" s="117"/>
      <c r="EN48" s="118"/>
      <c r="EO48" s="118"/>
      <c r="EP48" s="118"/>
      <c r="EQ48" s="102"/>
      <c r="ER48" s="102"/>
      <c r="ES48" s="102"/>
      <c r="ET48" s="102"/>
      <c r="EU48" s="20" t="str">
        <f t="shared" si="18"/>
        <v/>
      </c>
      <c r="EV48" s="26" t="str">
        <f t="shared" si="19"/>
        <v/>
      </c>
      <c r="EW48" s="22"/>
      <c r="EX48" s="22"/>
      <c r="EY48" s="23"/>
      <c r="EZ48" s="23"/>
      <c r="FA48" s="23"/>
      <c r="FB48" s="23"/>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3"/>
      <c r="GE48" s="23"/>
      <c r="GF48" s="23"/>
      <c r="GG48" s="23"/>
      <c r="GH48" s="23"/>
    </row>
    <row r="49" spans="1:190" s="25" customFormat="1" ht="57.75" customHeight="1" x14ac:dyDescent="0.25">
      <c r="A49" s="103">
        <f t="shared" si="20"/>
        <v>42</v>
      </c>
      <c r="B49" s="103"/>
      <c r="C49" s="104"/>
      <c r="D49" s="105"/>
      <c r="E49" s="105"/>
      <c r="F49" s="105"/>
      <c r="G49" s="105"/>
      <c r="H49" s="105"/>
      <c r="I49" s="105"/>
      <c r="J49" s="105"/>
      <c r="K49" s="106"/>
      <c r="L49" s="138"/>
      <c r="M49" s="138"/>
      <c r="N49" s="138"/>
      <c r="O49" s="138"/>
      <c r="P49" s="138"/>
      <c r="Q49" s="138"/>
      <c r="R49" s="138"/>
      <c r="S49" s="137"/>
      <c r="T49" s="137"/>
      <c r="U49" s="137"/>
      <c r="V49" s="137"/>
      <c r="W49" s="137"/>
      <c r="X49" s="79"/>
      <c r="Y49" s="80"/>
      <c r="Z49" s="80"/>
      <c r="AA49" s="80"/>
      <c r="AB49" s="11" t="str">
        <f t="shared" si="8"/>
        <v/>
      </c>
      <c r="AC49" s="12"/>
      <c r="AD49" s="13">
        <f t="shared" si="0"/>
        <v>0</v>
      </c>
      <c r="AE49" s="14" t="str">
        <f t="shared" ref="AE49" si="296">IF(ISBLANK(C49),"",IF(BL49=SX1_LS,SX1_PD,IF(BL49=SX2_LS,SX2_PD,IF(BL49=SX3_LS,SX3_PD,IF(BL49=SX4_LS,SX4_PD,IF(BL49=SX5_LS,SX5_PD,IF(BL49=SX6_LS,SX6_PD,IF(BL49=SX7_LS,SX7_PD,IF(BL49=SX8_LS,SX8_PD,IF(BL49=SX9_LS,SX9_PD,IF(BL49=SX10_LS,SX10_PD,IF(BL49=SX11_LS,SX11_PD,IF(BL49=SX12_LS,SX12_PD)))))))))))))</f>
        <v/>
      </c>
      <c r="AF49" s="15" t="str">
        <f t="shared" si="10"/>
        <v>!</v>
      </c>
      <c r="AG49" s="16" t="str">
        <f t="shared" ref="AG49" si="297">IF(ISBLANK(AC49),"",IF(AND(BL49=SX1_LS,AC49&gt;=0.5),(ROUND((PI()*AD49*AE49)/12,2)-PI()*SX1_PD),IF(AND(BL49=SX2_LS,AC49&gt;=0.5),(ROUND((PI()*AD49*AE49)/12,2)-PI()*SX2_PD),IF(AND(BL49=SX3_LS,AC49&gt;=0.5),(ROUND((PI()*AD49*AE49)/12,2)-PI()*SX3_PD),IF(AND(BL49=SX4_LS,AC49&gt;=0.5),(ROUND((PI()*AD49*AE49)/12,2)-PI()*SX4_PD),IF(AND(BL49=SX5_LS,AC49&gt;=0.5),(ROUND((PI()*AD49*AE49)/12,2)-PI()*SX5_PD),IF(AND(BL49=SX6_LS,AC49&gt;=0.5),(ROUND((PI()*AD49*AE49)/12,2)-PI()*SX6_PD),IF(AND(BL49=SX7_LS,AC49&gt;=0.5),(ROUND((PI()*AD49*AE49)/12,2)-PI()*SX7_PD),IF(AND(BL49=SX8_LS,AC49&gt;=0.5),(ROUND((PI()*AD49*AE49)/12,2)-PI()*SX8_PD),IF(AND(BL49=SX9_LS,AC49&gt;=0.5),(ROUND((PI()*AD49*AE49)/12,2)-PI()*SX9_PD),IF(AND(BL49=SX10_LS,AC49&gt;=0.5),(ROUND((PI()*AD49*AE49)/12,2)-PI()*SX10_PD),IF(AND(BL49=SX11_LS,AC49&gt;=0.5),(ROUND((PI()*AD49*AE49)/12,2)-PI()*SX11_PD),IF(AND(BL49=SX12_LS,AC49&gt;=0.5),(ROUND((PI()*AD49*AE49)/12,2)-PI()*SX12_PD),ROUND((PI()*AD49*AE49)/12,2))))))))))))))</f>
        <v/>
      </c>
      <c r="AH49" s="81"/>
      <c r="AI49" s="81"/>
      <c r="AJ49" s="81"/>
      <c r="AK49" s="81"/>
      <c r="AL49" s="81"/>
      <c r="AM49" s="81"/>
      <c r="AN49" s="81"/>
      <c r="AO49" s="81"/>
      <c r="AP49" s="17"/>
      <c r="AQ49" s="113"/>
      <c r="AR49" s="113"/>
      <c r="AS49" s="113"/>
      <c r="AT49" s="113"/>
      <c r="AU49" s="113"/>
      <c r="AV49" s="114" t="str">
        <f t="shared" ref="AV49" si="298">IF(C49=FALSE,"",IF(C49="DNT",(AQ49/(Nominal_Pipe_Diameter*10)),IF(AQ49="NV","NV",IF(AQ49="NA","NA",IF(BE49="","",IF(BL49="SMLS",AQ49*100/BE49,AQ49*100/BD49))))))</f>
        <v/>
      </c>
      <c r="AW49" s="114"/>
      <c r="AX49" s="114"/>
      <c r="AY49" s="114"/>
      <c r="AZ49" s="114"/>
      <c r="BA49" s="114" t="str">
        <f t="shared" ref="BA49" si="299">IF(C49=FALSE,"",IF(GW_Log_Dist="","NA",GW_Log_Dist+X49))</f>
        <v/>
      </c>
      <c r="BB49" s="114"/>
      <c r="BC49" s="114"/>
      <c r="BD49" s="18" t="str">
        <f t="shared" ref="BD49" si="300">IF(C49=FALSE,"",IF(AND(SX1_Start&lt;=X49,X49&lt;SX1_End),((SX1_NWT*1000)),IF(AND(SX2_Start&lt;=X49,X49&lt;SX2_End),((SX2_NWT*1000)),IF(AND(SX3_Start&lt;=X49,X49&lt;SX3_End),((SX3_NWT*1000)),IF(AND(SX4_Start&lt;=X49,X49&lt;SX4_End),((SX4_NWT*1000)),IF(AND(SX5_Start&lt;=X49,X49&lt;SX5_End),((SX5_NWT*1000)),IF(AND(SX6_Start&lt;=X49,X49&lt;SX6_End),((SX6_NWT*1000)),IF(AND(SX7_Start&lt;=X49,X49&lt;SX7_End),((SX7_NWT*1000)),IF(AND(SX8_Start&lt;=X49,X49&lt;SX8_End),((SX8_NWT*1000)),IF(AND(SX9_Start&lt;=X49,X49&lt;SX9_End),((SX9_NWT*1000)),IF(AND(SX10_Start&lt;=X49,X49&lt;SX10_End),((SX10_NWT*1000)),IF(AND(SX11_Start&lt;=X49,X49&lt;SX11_End),((SX11_NWT*1000)),IF(AND(SX12_Start&lt;=X49,X49&lt;SX12_End),((SX12_NWT*1000)),IF(AND(SX13_Start&lt;=X49,X49&lt;SX13_End),((SX13_NWT*1000)),IF(AND(SX14_Start&lt;=X49,X49&lt;SX14_End),((SX14_NWT*1000)),IF(AND(SX15_Start&lt;=X49,X49&lt;SX15_End),((SX15_NWT*1000)),IF(AND(SX16_Start&lt;=X49,X49&lt;SX16_End),((SX16_NWT*1000)),IF(AND(SX17_Start&lt;=X49,X49&lt;SX17_End),((SX17_NWT*1000)),IF(AND(SX18_Start&lt;=X49,X49&lt;SX18_End),((SX18_NWT*1000)),IF(AND(SX19_Start&lt;=X49,X49&lt;SX19_End),((SX19_NWT*1000)),IF(AND(SX20_Start&lt;=X49,X49&lt;SX20_End),((SX20_NWT*1000)),IF(AND(SX21_Start&lt;=X49,X49&lt;SX21_End),((SX21_NWT*1000)),IF(AND(SX22_Start&lt;=X49,X49&lt;SX22_End),((SX22_NWT*1000)),IF(AND(SX23_Start&lt;=X49,X49&lt;SX23_End),((SX23_NWT*1000)),IF(AND(SX24_Start&lt;=X49,X49&lt;SX24_End),((SX24_NWT*1000)),IF(AND(SX25_Start&lt;=X49,X49&lt;SX25_End),((SX25_NWT*1000))))))))))))))))))))))))))))</f>
        <v/>
      </c>
      <c r="BE49" s="113"/>
      <c r="BF49" s="113"/>
      <c r="BG49" s="113"/>
      <c r="BH49" s="113"/>
      <c r="BI49" s="113"/>
      <c r="BJ49" s="113"/>
      <c r="BK49" s="113"/>
      <c r="BL49" s="19" t="str" cm="1">
        <f t="array" ref="BL49">IF(C49=FALSE,"",IF(AND(SX1_Start&lt;=X49,X49&lt;SX1_End),SX1_LS,IF(AND(SX2_Start&lt;=X49,X49&lt;SX2_End),SX2_LS,IF(AND(SX3_Start&lt;=X49,X49&lt;SX3_End),SX3_LS,IF(AND(SX4_Start&lt;=X49,X49&lt;SX4_End),SX4_LS,IF(AND(SX5_Start&lt;=X49,X49&lt;SX5_End),SX5_LS,IF(AND(SX6_Start&lt;=X49,X49&lt;SX6_End),SX6_LS,IF(AND(SX7_Start&lt;=X49,X49&lt;SX7_End),SX7_LS,IF(AND(SX8_Start&lt;=X49,X49&lt;SX8_End),SX8_LS,IF(AND(SX9_Start&lt;=X49,X49&lt;SX9_End),SX9_LS,IF(AND(SX10_Start&lt;=X49,X49&lt;SX10_End),SX10_LS,IF(AND(SX11_Start&lt;=X49,X49&lt;SX11_End),SX11_LS,IF(AND(SX12_Start&lt;=X49,X49&lt;SX12_End),SX12_LS,IF(AND(SX13_Start&lt;=X49,X49&lt;SX13_End),SX13_LS,IF(AND(SX14_Start&lt;=X49,X49&lt;SX14_End),SX14_LS,IF(AND(SX15_Start&lt;=X49,X49&lt;SX15_End),SX15_LS,IF(AND(SX16_Start&lt;=X49,X49&lt;SX16_End),SX16_LS,IF(AND(SX17_Start&lt;=X49,X49&lt;SX17_End),SX17_LS,IF(AND(SX18_Start&lt;=X49,X49&lt;SX18_End),SX18_LS,IF(AND(SX19_Start&lt;=X49,X49&lt;SX19_End),SX19_LS,IF(AND(SX20_Start&lt;=X49,X49&lt;SX20_End),SX20_LS,IF(AND(SX21_Start&lt;=X49,X49&lt;SX21_End),SX21_LS,IF(AND(SX22_Start&lt;=X49,X49&lt;SX22_End),SX22_LS,IF(AND(SX23_Start&lt;=X49,X49&lt;SX23_End),SX23_LS,IF(AND(SX24_Start&lt;=X49,X49&lt;SX24_End),SX24_LS)*IF(AND(SX25_Start&lt;=X49,X49&lt;SX25End),SX25_LS)))))))))))))))))))))))))</f>
        <v/>
      </c>
      <c r="BM49" s="129" t="str">
        <f t="shared" ref="BM49" si="301">IF(ISBLANK(C49),"",IF(BL49=SX1_LS,SX1_LSD,IF(BL49=SX2_LS,SX2_LSD,IF(BL49=SX3_LS,SX3_LSD,IF(BL49=SX4_LS,SX4_LSD,IF(BL49=SX5_LS,SX5_LSD,IF(BL49=SX6_LS,SX6_LSD,IF(BL49=SX7_LS,SX7_LSD,IF(BL49=SX8_LS,SX8_LSD,IF(BL49=SX9_LS,SX9_LSD,IF(BL49=SX10_LS,SX10_LSD,IF(BL49=SX11_LS,SX11_LSD,IF(BL49=SX12_LS,SX12_LSD)))))))))))))</f>
        <v/>
      </c>
      <c r="BN49" s="130"/>
      <c r="BO49" s="130"/>
      <c r="BP49" s="130"/>
      <c r="BQ49" s="130"/>
      <c r="BR49" s="131"/>
      <c r="BS49" s="119" t="str">
        <f t="shared" ref="BS49" si="302">IF(ISBLANK(C49),"",IF(NOT(ISNUMBER(station_number)),"NA",IF(MOD(station_number,1)=0,TEXT(station_number+X49,"0+00"),IF(NOT(MOD(station_number,1)=0),TEXT(station_number+X49,"0+00.00")))))</f>
        <v/>
      </c>
      <c r="BT49" s="119"/>
      <c r="BU49" s="119"/>
      <c r="BV49" s="119"/>
      <c r="BW49" s="119"/>
      <c r="BX49" s="120" t="str" cm="1">
        <f t="array" ref="BX49">IF(C49=FALSE,"",IF(AND(SX1_Start&lt;=X49,X49&lt;SX1_End),"Section 1",IF(AND(SX2_Start&lt;=X49,X49&lt;SX2_End),"Section 2",IF(AND(SX3_Start&lt;=X49,X49&lt;SX3_End),"Section 3",IF(AND(SX4_Start&lt;=X49,X49&lt;SX4_End),"Section 4",IF(AND(SX5_Start&lt;=X49,X49&lt;SX5_End),"Section 5",IF(AND(SX6_Start&lt;=X49,X49&lt;SX6_End),"Section 6",IF(AND(SX7_Start&lt;=X49,X49&lt;SX7_End),"Section 7",IF(AND(SX8_Start&lt;=X49,X49&lt;SX8_End),"Section 8",IF(AND(SX9_Start&lt;=X49,X49&lt;SX9_End),"Section 9",IF(AND(SX10_Start&lt;=X49,X49&lt;SX10_End),"Section 10",IF(AND(SX11_Start&lt;=X49,X49&lt;SX11_End),"Section 11",IF(AND(SX12_Start&lt;=X49,X49&lt;SX12_End),"Section 12",IF(AND(SX13_Start&lt;=X49,X49&lt;SX13_End),"Section 13",IF(AND(SX14_Start&lt;=X49,X49&lt;SX14_End),"Section 14",IF(AND(SX15_Start&lt;=X49,X49&lt;SX15_End),"Section 15",IF(AND(SX16_Start&lt;=X49,X49&lt;SX16_End),"Section 16",IF(AND(SX17_Start&lt;=X49,X49&lt;SX17_End),"Section 17",IF(AND(SX18_Start&lt;=X49,X49&lt;SX18_End),"Section 18",IF(AND(SX19_Start&lt;=X49,X49&lt;SX19_End),"Section 19",IF(AND(SX20_Start&lt;=X49,X49&lt;SX20_End),"Section 20",IF(AND(SX21_Start&lt;=X49,X49&lt;SX21_End),"Section 21",IF(AND(SX22_Start&lt;=X49,X49&lt;SX22_End),"Section 22",IF(AND(SX23_Start&lt;=X49,X49&lt;SX23_End),"Section 23",IF(AND(SX24_Start&lt;=X49,X49&lt;SX24_End),"Section 24")*IF(AND(SX25_Start&lt;=X49,X49&lt;SX25End),"Section 25")))))))))))))))))))))))))</f>
        <v/>
      </c>
      <c r="BY49" s="121"/>
      <c r="BZ49" s="121"/>
      <c r="CA49" s="121"/>
      <c r="CB49" s="121"/>
      <c r="CC49" s="121"/>
      <c r="CD49" s="121"/>
      <c r="CE49" s="121"/>
      <c r="CF49" s="121"/>
      <c r="CG49" s="121"/>
      <c r="CH49" s="122"/>
      <c r="CI49" s="123"/>
      <c r="CJ49" s="124"/>
      <c r="CK49" s="124"/>
      <c r="CL49" s="124"/>
      <c r="CM49" s="124"/>
      <c r="CN49" s="124"/>
      <c r="CO49" s="124"/>
      <c r="CP49" s="124"/>
      <c r="CQ49" s="124"/>
      <c r="CR49" s="124"/>
      <c r="CS49" s="125"/>
      <c r="CT49" s="123"/>
      <c r="CU49" s="124"/>
      <c r="CV49" s="124"/>
      <c r="CW49" s="124"/>
      <c r="CX49" s="124"/>
      <c r="CY49" s="124"/>
      <c r="CZ49" s="124"/>
      <c r="DA49" s="124"/>
      <c r="DB49" s="124"/>
      <c r="DC49" s="124"/>
      <c r="DD49" s="125"/>
      <c r="DE49" s="123"/>
      <c r="DF49" s="124"/>
      <c r="DG49" s="124"/>
      <c r="DH49" s="124"/>
      <c r="DI49" s="124"/>
      <c r="DJ49" s="124"/>
      <c r="DK49" s="124"/>
      <c r="DL49" s="124"/>
      <c r="DM49" s="124"/>
      <c r="DN49" s="125"/>
      <c r="DO49" s="126"/>
      <c r="DP49" s="127"/>
      <c r="DQ49" s="127"/>
      <c r="DR49" s="127"/>
      <c r="DS49" s="127"/>
      <c r="DT49" s="127"/>
      <c r="DU49" s="127"/>
      <c r="DV49" s="128"/>
      <c r="DW49" s="102"/>
      <c r="DX49" s="102"/>
      <c r="DY49" s="102"/>
      <c r="DZ49" s="115"/>
      <c r="EA49" s="115"/>
      <c r="EB49" s="115"/>
      <c r="EC49" s="115"/>
      <c r="ED49" s="115"/>
      <c r="EE49" s="132"/>
      <c r="EF49" s="132"/>
      <c r="EG49" s="132"/>
      <c r="EH49" s="102"/>
      <c r="EI49" s="102"/>
      <c r="EJ49" s="102"/>
      <c r="EK49" s="117" t="str">
        <f t="shared" si="17"/>
        <v/>
      </c>
      <c r="EL49" s="117"/>
      <c r="EM49" s="117"/>
      <c r="EN49" s="118"/>
      <c r="EO49" s="118"/>
      <c r="EP49" s="118"/>
      <c r="EQ49" s="102"/>
      <c r="ER49" s="102"/>
      <c r="ES49" s="102"/>
      <c r="ET49" s="102"/>
      <c r="EU49" s="20" t="str">
        <f t="shared" si="18"/>
        <v/>
      </c>
      <c r="EV49" s="26" t="str">
        <f t="shared" si="19"/>
        <v/>
      </c>
      <c r="EW49" s="22"/>
      <c r="EX49" s="22"/>
      <c r="EY49" s="23"/>
      <c r="EZ49" s="23"/>
      <c r="FA49" s="23"/>
      <c r="FB49" s="23"/>
      <c r="FC49" s="24"/>
      <c r="FD49" s="29"/>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3"/>
      <c r="GE49" s="23"/>
      <c r="GF49" s="23"/>
      <c r="GG49" s="23"/>
      <c r="GH49" s="23"/>
    </row>
    <row r="50" spans="1:190" s="25" customFormat="1" ht="57.75" customHeight="1" x14ac:dyDescent="0.25">
      <c r="A50" s="103">
        <f t="shared" si="20"/>
        <v>43</v>
      </c>
      <c r="B50" s="103"/>
      <c r="C50" s="104"/>
      <c r="D50" s="105"/>
      <c r="E50" s="105"/>
      <c r="F50" s="105"/>
      <c r="G50" s="105"/>
      <c r="H50" s="105"/>
      <c r="I50" s="105"/>
      <c r="J50" s="105"/>
      <c r="K50" s="106"/>
      <c r="L50" s="138"/>
      <c r="M50" s="138"/>
      <c r="N50" s="138"/>
      <c r="O50" s="138"/>
      <c r="P50" s="138"/>
      <c r="Q50" s="138"/>
      <c r="R50" s="138"/>
      <c r="S50" s="137"/>
      <c r="T50" s="137"/>
      <c r="U50" s="137"/>
      <c r="V50" s="137"/>
      <c r="W50" s="137"/>
      <c r="X50" s="79"/>
      <c r="Y50" s="80"/>
      <c r="Z50" s="80"/>
      <c r="AA50" s="80"/>
      <c r="AB50" s="11" t="str">
        <f t="shared" si="8"/>
        <v/>
      </c>
      <c r="AC50" s="12"/>
      <c r="AD50" s="13">
        <f t="shared" si="0"/>
        <v>0</v>
      </c>
      <c r="AE50" s="14" t="str">
        <f t="shared" ref="AE50" si="303">IF(ISBLANK(C50),"",IF(BL50=SX1_LS,SX1_PD,IF(BL50=SX2_LS,SX2_PD,IF(BL50=SX3_LS,SX3_PD,IF(BL50=SX4_LS,SX4_PD,IF(BL50=SX5_LS,SX5_PD,IF(BL50=SX6_LS,SX6_PD,IF(BL50=SX7_LS,SX7_PD,IF(BL50=SX8_LS,SX8_PD,IF(BL50=SX9_LS,SX9_PD,IF(BL50=SX10_LS,SX10_PD,IF(BL50=SX11_LS,SX11_PD,IF(BL50=SX12_LS,SX12_PD)))))))))))))</f>
        <v/>
      </c>
      <c r="AF50" s="15" t="str">
        <f t="shared" si="10"/>
        <v>!</v>
      </c>
      <c r="AG50" s="16" t="str">
        <f t="shared" ref="AG50" si="304">IF(ISBLANK(AC50),"",IF(AND(BL50=SX1_LS,AC50&gt;=0.5),(ROUND((PI()*AD50*AE50)/12,2)-PI()*SX1_PD),IF(AND(BL50=SX2_LS,AC50&gt;=0.5),(ROUND((PI()*AD50*AE50)/12,2)-PI()*SX2_PD),IF(AND(BL50=SX3_LS,AC50&gt;=0.5),(ROUND((PI()*AD50*AE50)/12,2)-PI()*SX3_PD),IF(AND(BL50=SX4_LS,AC50&gt;=0.5),(ROUND((PI()*AD50*AE50)/12,2)-PI()*SX4_PD),IF(AND(BL50=SX5_LS,AC50&gt;=0.5),(ROUND((PI()*AD50*AE50)/12,2)-PI()*SX5_PD),IF(AND(BL50=SX6_LS,AC50&gt;=0.5),(ROUND((PI()*AD50*AE50)/12,2)-PI()*SX6_PD),IF(AND(BL50=SX7_LS,AC50&gt;=0.5),(ROUND((PI()*AD50*AE50)/12,2)-PI()*SX7_PD),IF(AND(BL50=SX8_LS,AC50&gt;=0.5),(ROUND((PI()*AD50*AE50)/12,2)-PI()*SX8_PD),IF(AND(BL50=SX9_LS,AC50&gt;=0.5),(ROUND((PI()*AD50*AE50)/12,2)-PI()*SX9_PD),IF(AND(BL50=SX10_LS,AC50&gt;=0.5),(ROUND((PI()*AD50*AE50)/12,2)-PI()*SX10_PD),IF(AND(BL50=SX11_LS,AC50&gt;=0.5),(ROUND((PI()*AD50*AE50)/12,2)-PI()*SX11_PD),IF(AND(BL50=SX12_LS,AC50&gt;=0.5),(ROUND((PI()*AD50*AE50)/12,2)-PI()*SX12_PD),ROUND((PI()*AD50*AE50)/12,2))))))))))))))</f>
        <v/>
      </c>
      <c r="AH50" s="81"/>
      <c r="AI50" s="81"/>
      <c r="AJ50" s="81"/>
      <c r="AK50" s="81"/>
      <c r="AL50" s="81"/>
      <c r="AM50" s="81"/>
      <c r="AN50" s="81"/>
      <c r="AO50" s="81"/>
      <c r="AP50" s="17"/>
      <c r="AQ50" s="113"/>
      <c r="AR50" s="113"/>
      <c r="AS50" s="113"/>
      <c r="AT50" s="113"/>
      <c r="AU50" s="113"/>
      <c r="AV50" s="114" t="str">
        <f t="shared" ref="AV50" si="305">IF(C50=FALSE,"",IF(C50="DNT",(AQ50/(Nominal_Pipe_Diameter*10)),IF(AQ50="NV","NV",IF(AQ50="NA","NA",IF(BE50="","",IF(BL50="SMLS",AQ50*100/BE50,AQ50*100/BD50))))))</f>
        <v/>
      </c>
      <c r="AW50" s="114"/>
      <c r="AX50" s="114"/>
      <c r="AY50" s="114"/>
      <c r="AZ50" s="114"/>
      <c r="BA50" s="114" t="str">
        <f t="shared" ref="BA50" si="306">IF(C50=FALSE,"",IF(GW_Log_Dist="","NA",GW_Log_Dist+X50))</f>
        <v/>
      </c>
      <c r="BB50" s="114"/>
      <c r="BC50" s="114"/>
      <c r="BD50" s="18" t="str">
        <f t="shared" ref="BD50" si="307">IF(C50=FALSE,"",IF(AND(SX1_Start&lt;=X50,X50&lt;SX1_End),((SX1_NWT*1000)),IF(AND(SX2_Start&lt;=X50,X50&lt;SX2_End),((SX2_NWT*1000)),IF(AND(SX3_Start&lt;=X50,X50&lt;SX3_End),((SX3_NWT*1000)),IF(AND(SX4_Start&lt;=X50,X50&lt;SX4_End),((SX4_NWT*1000)),IF(AND(SX5_Start&lt;=X50,X50&lt;SX5_End),((SX5_NWT*1000)),IF(AND(SX6_Start&lt;=X50,X50&lt;SX6_End),((SX6_NWT*1000)),IF(AND(SX7_Start&lt;=X50,X50&lt;SX7_End),((SX7_NWT*1000)),IF(AND(SX8_Start&lt;=X50,X50&lt;SX8_End),((SX8_NWT*1000)),IF(AND(SX9_Start&lt;=X50,X50&lt;SX9_End),((SX9_NWT*1000)),IF(AND(SX10_Start&lt;=X50,X50&lt;SX10_End),((SX10_NWT*1000)),IF(AND(SX11_Start&lt;=X50,X50&lt;SX11_End),((SX11_NWT*1000)),IF(AND(SX12_Start&lt;=X50,X50&lt;SX12_End),((SX12_NWT*1000)),IF(AND(SX13_Start&lt;=X50,X50&lt;SX13_End),((SX13_NWT*1000)),IF(AND(SX14_Start&lt;=X50,X50&lt;SX14_End),((SX14_NWT*1000)),IF(AND(SX15_Start&lt;=X50,X50&lt;SX15_End),((SX15_NWT*1000)),IF(AND(SX16_Start&lt;=X50,X50&lt;SX16_End),((SX16_NWT*1000)),IF(AND(SX17_Start&lt;=X50,X50&lt;SX17_End),((SX17_NWT*1000)),IF(AND(SX18_Start&lt;=X50,X50&lt;SX18_End),((SX18_NWT*1000)),IF(AND(SX19_Start&lt;=X50,X50&lt;SX19_End),((SX19_NWT*1000)),IF(AND(SX20_Start&lt;=X50,X50&lt;SX20_End),((SX20_NWT*1000)),IF(AND(SX21_Start&lt;=X50,X50&lt;SX21_End),((SX21_NWT*1000)),IF(AND(SX22_Start&lt;=X50,X50&lt;SX22_End),((SX22_NWT*1000)),IF(AND(SX23_Start&lt;=X50,X50&lt;SX23_End),((SX23_NWT*1000)),IF(AND(SX24_Start&lt;=X50,X50&lt;SX24_End),((SX24_NWT*1000)),IF(AND(SX25_Start&lt;=X50,X50&lt;SX25_End),((SX25_NWT*1000))))))))))))))))))))))))))))</f>
        <v/>
      </c>
      <c r="BE50" s="113"/>
      <c r="BF50" s="113"/>
      <c r="BG50" s="113"/>
      <c r="BH50" s="113"/>
      <c r="BI50" s="113"/>
      <c r="BJ50" s="113"/>
      <c r="BK50" s="113"/>
      <c r="BL50" s="19" t="str" cm="1">
        <f t="array" ref="BL50">IF(C50=FALSE,"",IF(AND(SX1_Start&lt;=X50,X50&lt;SX1_End),SX1_LS,IF(AND(SX2_Start&lt;=X50,X50&lt;SX2_End),SX2_LS,IF(AND(SX3_Start&lt;=X50,X50&lt;SX3_End),SX3_LS,IF(AND(SX4_Start&lt;=X50,X50&lt;SX4_End),SX4_LS,IF(AND(SX5_Start&lt;=X50,X50&lt;SX5_End),SX5_LS,IF(AND(SX6_Start&lt;=X50,X50&lt;SX6_End),SX6_LS,IF(AND(SX7_Start&lt;=X50,X50&lt;SX7_End),SX7_LS,IF(AND(SX8_Start&lt;=X50,X50&lt;SX8_End),SX8_LS,IF(AND(SX9_Start&lt;=X50,X50&lt;SX9_End),SX9_LS,IF(AND(SX10_Start&lt;=X50,X50&lt;SX10_End),SX10_LS,IF(AND(SX11_Start&lt;=X50,X50&lt;SX11_End),SX11_LS,IF(AND(SX12_Start&lt;=X50,X50&lt;SX12_End),SX12_LS,IF(AND(SX13_Start&lt;=X50,X50&lt;SX13_End),SX13_LS,IF(AND(SX14_Start&lt;=X50,X50&lt;SX14_End),SX14_LS,IF(AND(SX15_Start&lt;=X50,X50&lt;SX15_End),SX15_LS,IF(AND(SX16_Start&lt;=X50,X50&lt;SX16_End),SX16_LS,IF(AND(SX17_Start&lt;=X50,X50&lt;SX17_End),SX17_LS,IF(AND(SX18_Start&lt;=X50,X50&lt;SX18_End),SX18_LS,IF(AND(SX19_Start&lt;=X50,X50&lt;SX19_End),SX19_LS,IF(AND(SX20_Start&lt;=X50,X50&lt;SX20_End),SX20_LS,IF(AND(SX21_Start&lt;=X50,X50&lt;SX21_End),SX21_LS,IF(AND(SX22_Start&lt;=X50,X50&lt;SX22_End),SX22_LS,IF(AND(SX23_Start&lt;=X50,X50&lt;SX23_End),SX23_LS,IF(AND(SX24_Start&lt;=X50,X50&lt;SX24_End),SX24_LS)*IF(AND(SX25_Start&lt;=X50,X50&lt;SX25End),SX25_LS)))))))))))))))))))))))))</f>
        <v/>
      </c>
      <c r="BM50" s="129" t="str">
        <f t="shared" ref="BM50" si="308">IF(ISBLANK(C50),"",IF(BL50=SX1_LS,SX1_LSD,IF(BL50=SX2_LS,SX2_LSD,IF(BL50=SX3_LS,SX3_LSD,IF(BL50=SX4_LS,SX4_LSD,IF(BL50=SX5_LS,SX5_LSD,IF(BL50=SX6_LS,SX6_LSD,IF(BL50=SX7_LS,SX7_LSD,IF(BL50=SX8_LS,SX8_LSD,IF(BL50=SX9_LS,SX9_LSD,IF(BL50=SX10_LS,SX10_LSD,IF(BL50=SX11_LS,SX11_LSD,IF(BL50=SX12_LS,SX12_LSD)))))))))))))</f>
        <v/>
      </c>
      <c r="BN50" s="130"/>
      <c r="BO50" s="130"/>
      <c r="BP50" s="130"/>
      <c r="BQ50" s="130"/>
      <c r="BR50" s="131"/>
      <c r="BS50" s="119" t="str">
        <f t="shared" ref="BS50" si="309">IF(ISBLANK(C50),"",IF(NOT(ISNUMBER(station_number)),"NA",IF(MOD(station_number,1)=0,TEXT(station_number+X50,"0+00"),IF(NOT(MOD(station_number,1)=0),TEXT(station_number+X50,"0+00.00")))))</f>
        <v/>
      </c>
      <c r="BT50" s="119"/>
      <c r="BU50" s="119"/>
      <c r="BV50" s="119"/>
      <c r="BW50" s="119"/>
      <c r="BX50" s="120" t="str" cm="1">
        <f t="array" ref="BX50">IF(C50=FALSE,"",IF(AND(SX1_Start&lt;=X50,X50&lt;SX1_End),"Section 1",IF(AND(SX2_Start&lt;=X50,X50&lt;SX2_End),"Section 2",IF(AND(SX3_Start&lt;=X50,X50&lt;SX3_End),"Section 3",IF(AND(SX4_Start&lt;=X50,X50&lt;SX4_End),"Section 4",IF(AND(SX5_Start&lt;=X50,X50&lt;SX5_End),"Section 5",IF(AND(SX6_Start&lt;=X50,X50&lt;SX6_End),"Section 6",IF(AND(SX7_Start&lt;=X50,X50&lt;SX7_End),"Section 7",IF(AND(SX8_Start&lt;=X50,X50&lt;SX8_End),"Section 8",IF(AND(SX9_Start&lt;=X50,X50&lt;SX9_End),"Section 9",IF(AND(SX10_Start&lt;=X50,X50&lt;SX10_End),"Section 10",IF(AND(SX11_Start&lt;=X50,X50&lt;SX11_End),"Section 11",IF(AND(SX12_Start&lt;=X50,X50&lt;SX12_End),"Section 12",IF(AND(SX13_Start&lt;=X50,X50&lt;SX13_End),"Section 13",IF(AND(SX14_Start&lt;=X50,X50&lt;SX14_End),"Section 14",IF(AND(SX15_Start&lt;=X50,X50&lt;SX15_End),"Section 15",IF(AND(SX16_Start&lt;=X50,X50&lt;SX16_End),"Section 16",IF(AND(SX17_Start&lt;=X50,X50&lt;SX17_End),"Section 17",IF(AND(SX18_Start&lt;=X50,X50&lt;SX18_End),"Section 18",IF(AND(SX19_Start&lt;=X50,X50&lt;SX19_End),"Section 19",IF(AND(SX20_Start&lt;=X50,X50&lt;SX20_End),"Section 20",IF(AND(SX21_Start&lt;=X50,X50&lt;SX21_End),"Section 21",IF(AND(SX22_Start&lt;=X50,X50&lt;SX22_End),"Section 22",IF(AND(SX23_Start&lt;=X50,X50&lt;SX23_End),"Section 23",IF(AND(SX24_Start&lt;=X50,X50&lt;SX24_End),"Section 24")*IF(AND(SX25_Start&lt;=X50,X50&lt;SX25End),"Section 25")))))))))))))))))))))))))</f>
        <v/>
      </c>
      <c r="BY50" s="121"/>
      <c r="BZ50" s="121"/>
      <c r="CA50" s="121"/>
      <c r="CB50" s="121"/>
      <c r="CC50" s="121"/>
      <c r="CD50" s="121"/>
      <c r="CE50" s="121"/>
      <c r="CF50" s="121"/>
      <c r="CG50" s="121"/>
      <c r="CH50" s="122"/>
      <c r="CI50" s="123"/>
      <c r="CJ50" s="124"/>
      <c r="CK50" s="124"/>
      <c r="CL50" s="124"/>
      <c r="CM50" s="124"/>
      <c r="CN50" s="124"/>
      <c r="CO50" s="124"/>
      <c r="CP50" s="124"/>
      <c r="CQ50" s="124"/>
      <c r="CR50" s="124"/>
      <c r="CS50" s="125"/>
      <c r="CT50" s="123"/>
      <c r="CU50" s="124"/>
      <c r="CV50" s="124"/>
      <c r="CW50" s="124"/>
      <c r="CX50" s="124"/>
      <c r="CY50" s="124"/>
      <c r="CZ50" s="124"/>
      <c r="DA50" s="124"/>
      <c r="DB50" s="124"/>
      <c r="DC50" s="124"/>
      <c r="DD50" s="125"/>
      <c r="DE50" s="123"/>
      <c r="DF50" s="124"/>
      <c r="DG50" s="124"/>
      <c r="DH50" s="124"/>
      <c r="DI50" s="124"/>
      <c r="DJ50" s="124"/>
      <c r="DK50" s="124"/>
      <c r="DL50" s="124"/>
      <c r="DM50" s="124"/>
      <c r="DN50" s="125"/>
      <c r="DO50" s="126"/>
      <c r="DP50" s="127"/>
      <c r="DQ50" s="127"/>
      <c r="DR50" s="127"/>
      <c r="DS50" s="127"/>
      <c r="DT50" s="127"/>
      <c r="DU50" s="127"/>
      <c r="DV50" s="128"/>
      <c r="DW50" s="102"/>
      <c r="DX50" s="102"/>
      <c r="DY50" s="102"/>
      <c r="DZ50" s="115"/>
      <c r="EA50" s="115"/>
      <c r="EB50" s="115"/>
      <c r="EC50" s="115"/>
      <c r="ED50" s="115"/>
      <c r="EE50" s="132"/>
      <c r="EF50" s="132"/>
      <c r="EG50" s="132"/>
      <c r="EH50" s="102"/>
      <c r="EI50" s="102"/>
      <c r="EJ50" s="102"/>
      <c r="EK50" s="117" t="str">
        <f t="shared" si="17"/>
        <v/>
      </c>
      <c r="EL50" s="117"/>
      <c r="EM50" s="117"/>
      <c r="EN50" s="118"/>
      <c r="EO50" s="118"/>
      <c r="EP50" s="118"/>
      <c r="EQ50" s="102"/>
      <c r="ER50" s="102"/>
      <c r="ES50" s="102"/>
      <c r="ET50" s="102"/>
      <c r="EU50" s="20" t="str">
        <f t="shared" si="18"/>
        <v/>
      </c>
      <c r="EV50" s="26" t="str">
        <f t="shared" si="19"/>
        <v/>
      </c>
      <c r="EW50" s="22"/>
      <c r="EX50" s="22"/>
      <c r="EY50" s="23"/>
      <c r="EZ50" s="23"/>
      <c r="FA50" s="27"/>
      <c r="FB50" s="27"/>
      <c r="FC50" s="28"/>
      <c r="FD50" s="28"/>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3"/>
      <c r="GD50" s="23"/>
      <c r="GE50" s="23"/>
      <c r="GF50" s="23"/>
      <c r="GG50" s="23"/>
      <c r="GH50" s="23"/>
    </row>
    <row r="51" spans="1:190" s="25" customFormat="1" ht="57.75" customHeight="1" x14ac:dyDescent="0.25">
      <c r="A51" s="103">
        <f t="shared" si="20"/>
        <v>44</v>
      </c>
      <c r="B51" s="103"/>
      <c r="C51" s="104"/>
      <c r="D51" s="105"/>
      <c r="E51" s="105"/>
      <c r="F51" s="105"/>
      <c r="G51" s="105"/>
      <c r="H51" s="105"/>
      <c r="I51" s="105"/>
      <c r="J51" s="105"/>
      <c r="K51" s="106"/>
      <c r="L51" s="138"/>
      <c r="M51" s="138"/>
      <c r="N51" s="138"/>
      <c r="O51" s="138"/>
      <c r="P51" s="138"/>
      <c r="Q51" s="138"/>
      <c r="R51" s="138"/>
      <c r="S51" s="137"/>
      <c r="T51" s="137"/>
      <c r="U51" s="137"/>
      <c r="V51" s="137"/>
      <c r="W51" s="137"/>
      <c r="X51" s="79"/>
      <c r="Y51" s="80"/>
      <c r="Z51" s="80"/>
      <c r="AA51" s="80"/>
      <c r="AB51" s="11" t="str">
        <f t="shared" si="8"/>
        <v/>
      </c>
      <c r="AC51" s="12"/>
      <c r="AD51" s="13">
        <f t="shared" si="0"/>
        <v>0</v>
      </c>
      <c r="AE51" s="14" t="str">
        <f t="shared" ref="AE51" si="310">IF(ISBLANK(C51),"",IF(BL51=SX1_LS,SX1_PD,IF(BL51=SX2_LS,SX2_PD,IF(BL51=SX3_LS,SX3_PD,IF(BL51=SX4_LS,SX4_PD,IF(BL51=SX5_LS,SX5_PD,IF(BL51=SX6_LS,SX6_PD,IF(BL51=SX7_LS,SX7_PD,IF(BL51=SX8_LS,SX8_PD,IF(BL51=SX9_LS,SX9_PD,IF(BL51=SX10_LS,SX10_PD,IF(BL51=SX11_LS,SX11_PD,IF(BL51=SX12_LS,SX12_PD)))))))))))))</f>
        <v/>
      </c>
      <c r="AF51" s="15" t="str">
        <f t="shared" si="10"/>
        <v>!</v>
      </c>
      <c r="AG51" s="16" t="str">
        <f t="shared" ref="AG51" si="311">IF(ISBLANK(AC51),"",IF(AND(BL51=SX1_LS,AC51&gt;=0.5),(ROUND((PI()*AD51*AE51)/12,2)-PI()*SX1_PD),IF(AND(BL51=SX2_LS,AC51&gt;=0.5),(ROUND((PI()*AD51*AE51)/12,2)-PI()*SX2_PD),IF(AND(BL51=SX3_LS,AC51&gt;=0.5),(ROUND((PI()*AD51*AE51)/12,2)-PI()*SX3_PD),IF(AND(BL51=SX4_LS,AC51&gt;=0.5),(ROUND((PI()*AD51*AE51)/12,2)-PI()*SX4_PD),IF(AND(BL51=SX5_LS,AC51&gt;=0.5),(ROUND((PI()*AD51*AE51)/12,2)-PI()*SX5_PD),IF(AND(BL51=SX6_LS,AC51&gt;=0.5),(ROUND((PI()*AD51*AE51)/12,2)-PI()*SX6_PD),IF(AND(BL51=SX7_LS,AC51&gt;=0.5),(ROUND((PI()*AD51*AE51)/12,2)-PI()*SX7_PD),IF(AND(BL51=SX8_LS,AC51&gt;=0.5),(ROUND((PI()*AD51*AE51)/12,2)-PI()*SX8_PD),IF(AND(BL51=SX9_LS,AC51&gt;=0.5),(ROUND((PI()*AD51*AE51)/12,2)-PI()*SX9_PD),IF(AND(BL51=SX10_LS,AC51&gt;=0.5),(ROUND((PI()*AD51*AE51)/12,2)-PI()*SX10_PD),IF(AND(BL51=SX11_LS,AC51&gt;=0.5),(ROUND((PI()*AD51*AE51)/12,2)-PI()*SX11_PD),IF(AND(BL51=SX12_LS,AC51&gt;=0.5),(ROUND((PI()*AD51*AE51)/12,2)-PI()*SX12_PD),ROUND((PI()*AD51*AE51)/12,2))))))))))))))</f>
        <v/>
      </c>
      <c r="AH51" s="81"/>
      <c r="AI51" s="81"/>
      <c r="AJ51" s="81"/>
      <c r="AK51" s="81"/>
      <c r="AL51" s="81"/>
      <c r="AM51" s="81"/>
      <c r="AN51" s="81"/>
      <c r="AO51" s="81"/>
      <c r="AP51" s="17"/>
      <c r="AQ51" s="133"/>
      <c r="AR51" s="134"/>
      <c r="AS51" s="134"/>
      <c r="AT51" s="134"/>
      <c r="AU51" s="135"/>
      <c r="AV51" s="114" t="str">
        <f t="shared" ref="AV51" si="312">IF(C51=FALSE,"",IF(C51="DNT",(AQ51/(Nominal_Pipe_Diameter*10)),IF(AQ51="NV","NV",IF(AQ51="NA","NA",IF(BE51="","",IF(BL51="SMLS",AQ51*100/BE51,AQ51*100/BD51))))))</f>
        <v/>
      </c>
      <c r="AW51" s="114"/>
      <c r="AX51" s="114"/>
      <c r="AY51" s="114"/>
      <c r="AZ51" s="114"/>
      <c r="BA51" s="114" t="str">
        <f t="shared" ref="BA51" si="313">IF(C51=FALSE,"",IF(GW_Log_Dist="","NA",GW_Log_Dist+X51))</f>
        <v/>
      </c>
      <c r="BB51" s="114"/>
      <c r="BC51" s="114"/>
      <c r="BD51" s="18" t="str">
        <f t="shared" ref="BD51" si="314">IF(C51=FALSE,"",IF(AND(SX1_Start&lt;=X51,X51&lt;SX1_End),((SX1_NWT*1000)),IF(AND(SX2_Start&lt;=X51,X51&lt;SX2_End),((SX2_NWT*1000)),IF(AND(SX3_Start&lt;=X51,X51&lt;SX3_End),((SX3_NWT*1000)),IF(AND(SX4_Start&lt;=X51,X51&lt;SX4_End),((SX4_NWT*1000)),IF(AND(SX5_Start&lt;=X51,X51&lt;SX5_End),((SX5_NWT*1000)),IF(AND(SX6_Start&lt;=X51,X51&lt;SX6_End),((SX6_NWT*1000)),IF(AND(SX7_Start&lt;=X51,X51&lt;SX7_End),((SX7_NWT*1000)),IF(AND(SX8_Start&lt;=X51,X51&lt;SX8_End),((SX8_NWT*1000)),IF(AND(SX9_Start&lt;=X51,X51&lt;SX9_End),((SX9_NWT*1000)),IF(AND(SX10_Start&lt;=X51,X51&lt;SX10_End),((SX10_NWT*1000)),IF(AND(SX11_Start&lt;=X51,X51&lt;SX11_End),((SX11_NWT*1000)),IF(AND(SX12_Start&lt;=X51,X51&lt;SX12_End),((SX12_NWT*1000)),IF(AND(SX13_Start&lt;=X51,X51&lt;SX13_End),((SX13_NWT*1000)),IF(AND(SX14_Start&lt;=X51,X51&lt;SX14_End),((SX14_NWT*1000)),IF(AND(SX15_Start&lt;=X51,X51&lt;SX15_End),((SX15_NWT*1000)),IF(AND(SX16_Start&lt;=X51,X51&lt;SX16_End),((SX16_NWT*1000)),IF(AND(SX17_Start&lt;=X51,X51&lt;SX17_End),((SX17_NWT*1000)),IF(AND(SX18_Start&lt;=X51,X51&lt;SX18_End),((SX18_NWT*1000)),IF(AND(SX19_Start&lt;=X51,X51&lt;SX19_End),((SX19_NWT*1000)),IF(AND(SX20_Start&lt;=X51,X51&lt;SX20_End),((SX20_NWT*1000)),IF(AND(SX21_Start&lt;=X51,X51&lt;SX21_End),((SX21_NWT*1000)),IF(AND(SX22_Start&lt;=X51,X51&lt;SX22_End),((SX22_NWT*1000)),IF(AND(SX23_Start&lt;=X51,X51&lt;SX23_End),((SX23_NWT*1000)),IF(AND(SX24_Start&lt;=X51,X51&lt;SX24_End),((SX24_NWT*1000)),IF(AND(SX25_Start&lt;=X51,X51&lt;SX25_End),((SX25_NWT*1000))))))))))))))))))))))))))))</f>
        <v/>
      </c>
      <c r="BE51" s="133"/>
      <c r="BF51" s="134"/>
      <c r="BG51" s="134"/>
      <c r="BH51" s="134"/>
      <c r="BI51" s="134"/>
      <c r="BJ51" s="134"/>
      <c r="BK51" s="135"/>
      <c r="BL51" s="19" t="str" cm="1">
        <f t="array" ref="BL51">IF(C51=FALSE,"",IF(AND(SX1_Start&lt;=X51,X51&lt;SX1_End),SX1_LS,IF(AND(SX2_Start&lt;=X51,X51&lt;SX2_End),SX2_LS,IF(AND(SX3_Start&lt;=X51,X51&lt;SX3_End),SX3_LS,IF(AND(SX4_Start&lt;=X51,X51&lt;SX4_End),SX4_LS,IF(AND(SX5_Start&lt;=X51,X51&lt;SX5_End),SX5_LS,IF(AND(SX6_Start&lt;=X51,X51&lt;SX6_End),SX6_LS,IF(AND(SX7_Start&lt;=X51,X51&lt;SX7_End),SX7_LS,IF(AND(SX8_Start&lt;=X51,X51&lt;SX8_End),SX8_LS,IF(AND(SX9_Start&lt;=X51,X51&lt;SX9_End),SX9_LS,IF(AND(SX10_Start&lt;=X51,X51&lt;SX10_End),SX10_LS,IF(AND(SX11_Start&lt;=X51,X51&lt;SX11_End),SX11_LS,IF(AND(SX12_Start&lt;=X51,X51&lt;SX12_End),SX12_LS,IF(AND(SX13_Start&lt;=X51,X51&lt;SX13_End),SX13_LS,IF(AND(SX14_Start&lt;=X51,X51&lt;SX14_End),SX14_LS,IF(AND(SX15_Start&lt;=X51,X51&lt;SX15_End),SX15_LS,IF(AND(SX16_Start&lt;=X51,X51&lt;SX16_End),SX16_LS,IF(AND(SX17_Start&lt;=X51,X51&lt;SX17_End),SX17_LS,IF(AND(SX18_Start&lt;=X51,X51&lt;SX18_End),SX18_LS,IF(AND(SX19_Start&lt;=X51,X51&lt;SX19_End),SX19_LS,IF(AND(SX20_Start&lt;=X51,X51&lt;SX20_End),SX20_LS,IF(AND(SX21_Start&lt;=X51,X51&lt;SX21_End),SX21_LS,IF(AND(SX22_Start&lt;=X51,X51&lt;SX22_End),SX22_LS,IF(AND(SX23_Start&lt;=X51,X51&lt;SX23_End),SX23_LS,IF(AND(SX24_Start&lt;=X51,X51&lt;SX24_End),SX24_LS)*IF(AND(SX25_Start&lt;=X51,X51&lt;SX25End),SX25_LS)))))))))))))))))))))))))</f>
        <v/>
      </c>
      <c r="BM51" s="129" t="str">
        <f t="shared" ref="BM51" si="315">IF(ISBLANK(C51),"",IF(BL51=SX1_LS,SX1_LSD,IF(BL51=SX2_LS,SX2_LSD,IF(BL51=SX3_LS,SX3_LSD,IF(BL51=SX4_LS,SX4_LSD,IF(BL51=SX5_LS,SX5_LSD,IF(BL51=SX6_LS,SX6_LSD,IF(BL51=SX7_LS,SX7_LSD,IF(BL51=SX8_LS,SX8_LSD,IF(BL51=SX9_LS,SX9_LSD,IF(BL51=SX10_LS,SX10_LSD,IF(BL51=SX11_LS,SX11_LSD,IF(BL51=SX12_LS,SX12_LSD)))))))))))))</f>
        <v/>
      </c>
      <c r="BN51" s="130"/>
      <c r="BO51" s="130"/>
      <c r="BP51" s="130"/>
      <c r="BQ51" s="130"/>
      <c r="BR51" s="131"/>
      <c r="BS51" s="119" t="str">
        <f t="shared" ref="BS51" si="316">IF(ISBLANK(C51),"",IF(NOT(ISNUMBER(station_number)),"NA",IF(MOD(station_number,1)=0,TEXT(station_number+X51,"0+00"),IF(NOT(MOD(station_number,1)=0),TEXT(station_number+X51,"0+00.00")))))</f>
        <v/>
      </c>
      <c r="BT51" s="119"/>
      <c r="BU51" s="119"/>
      <c r="BV51" s="119"/>
      <c r="BW51" s="119"/>
      <c r="BX51" s="120" t="str" cm="1">
        <f t="array" ref="BX51">IF(C51=FALSE,"",IF(AND(SX1_Start&lt;=X51,X51&lt;SX1_End),"Section 1",IF(AND(SX2_Start&lt;=X51,X51&lt;SX2_End),"Section 2",IF(AND(SX3_Start&lt;=X51,X51&lt;SX3_End),"Section 3",IF(AND(SX4_Start&lt;=X51,X51&lt;SX4_End),"Section 4",IF(AND(SX5_Start&lt;=X51,X51&lt;SX5_End),"Section 5",IF(AND(SX6_Start&lt;=X51,X51&lt;SX6_End),"Section 6",IF(AND(SX7_Start&lt;=X51,X51&lt;SX7_End),"Section 7",IF(AND(SX8_Start&lt;=X51,X51&lt;SX8_End),"Section 8",IF(AND(SX9_Start&lt;=X51,X51&lt;SX9_End),"Section 9",IF(AND(SX10_Start&lt;=X51,X51&lt;SX10_End),"Section 10",IF(AND(SX11_Start&lt;=X51,X51&lt;SX11_End),"Section 11",IF(AND(SX12_Start&lt;=X51,X51&lt;SX12_End),"Section 12",IF(AND(SX13_Start&lt;=X51,X51&lt;SX13_End),"Section 13",IF(AND(SX14_Start&lt;=X51,X51&lt;SX14_End),"Section 14",IF(AND(SX15_Start&lt;=X51,X51&lt;SX15_End),"Section 15",IF(AND(SX16_Start&lt;=X51,X51&lt;SX16_End),"Section 16",IF(AND(SX17_Start&lt;=X51,X51&lt;SX17_End),"Section 17",IF(AND(SX18_Start&lt;=X51,X51&lt;SX18_End),"Section 18",IF(AND(SX19_Start&lt;=X51,X51&lt;SX19_End),"Section 19",IF(AND(SX20_Start&lt;=X51,X51&lt;SX20_End),"Section 20",IF(AND(SX21_Start&lt;=X51,X51&lt;SX21_End),"Section 21",IF(AND(SX22_Start&lt;=X51,X51&lt;SX22_End),"Section 22",IF(AND(SX23_Start&lt;=X51,X51&lt;SX23_End),"Section 23",IF(AND(SX24_Start&lt;=X51,X51&lt;SX24_End),"Section 24")*IF(AND(SX25_Start&lt;=X51,X51&lt;SX25End),"Section 25")))))))))))))))))))))))))</f>
        <v/>
      </c>
      <c r="BY51" s="121"/>
      <c r="BZ51" s="121"/>
      <c r="CA51" s="121"/>
      <c r="CB51" s="121"/>
      <c r="CC51" s="121"/>
      <c r="CD51" s="121"/>
      <c r="CE51" s="121"/>
      <c r="CF51" s="121"/>
      <c r="CG51" s="121"/>
      <c r="CH51" s="122"/>
      <c r="CI51" s="123"/>
      <c r="CJ51" s="124"/>
      <c r="CK51" s="124"/>
      <c r="CL51" s="124"/>
      <c r="CM51" s="124"/>
      <c r="CN51" s="124"/>
      <c r="CO51" s="124"/>
      <c r="CP51" s="124"/>
      <c r="CQ51" s="124"/>
      <c r="CR51" s="124"/>
      <c r="CS51" s="125"/>
      <c r="CT51" s="123"/>
      <c r="CU51" s="124"/>
      <c r="CV51" s="124"/>
      <c r="CW51" s="124"/>
      <c r="CX51" s="124"/>
      <c r="CY51" s="124"/>
      <c r="CZ51" s="124"/>
      <c r="DA51" s="124"/>
      <c r="DB51" s="124"/>
      <c r="DC51" s="124"/>
      <c r="DD51" s="125"/>
      <c r="DE51" s="123"/>
      <c r="DF51" s="124"/>
      <c r="DG51" s="124"/>
      <c r="DH51" s="124"/>
      <c r="DI51" s="124"/>
      <c r="DJ51" s="124"/>
      <c r="DK51" s="124"/>
      <c r="DL51" s="124"/>
      <c r="DM51" s="124"/>
      <c r="DN51" s="125"/>
      <c r="DO51" s="126"/>
      <c r="DP51" s="127"/>
      <c r="DQ51" s="127"/>
      <c r="DR51" s="127"/>
      <c r="DS51" s="127"/>
      <c r="DT51" s="127"/>
      <c r="DU51" s="127"/>
      <c r="DV51" s="128"/>
      <c r="DW51" s="102"/>
      <c r="DX51" s="102"/>
      <c r="DY51" s="102"/>
      <c r="DZ51" s="115"/>
      <c r="EA51" s="115"/>
      <c r="EB51" s="115"/>
      <c r="EC51" s="115"/>
      <c r="ED51" s="115"/>
      <c r="EE51" s="132"/>
      <c r="EF51" s="132"/>
      <c r="EG51" s="132"/>
      <c r="EH51" s="102"/>
      <c r="EI51" s="102"/>
      <c r="EJ51" s="102"/>
      <c r="EK51" s="117" t="str">
        <f t="shared" si="17"/>
        <v/>
      </c>
      <c r="EL51" s="117"/>
      <c r="EM51" s="117"/>
      <c r="EN51" s="118"/>
      <c r="EO51" s="118"/>
      <c r="EP51" s="118"/>
      <c r="EQ51" s="102"/>
      <c r="ER51" s="102"/>
      <c r="ES51" s="102"/>
      <c r="ET51" s="102"/>
      <c r="EU51" s="20" t="str">
        <f t="shared" si="18"/>
        <v/>
      </c>
      <c r="EV51" s="26" t="str">
        <f t="shared" si="19"/>
        <v/>
      </c>
      <c r="EW51" s="22"/>
      <c r="EX51" s="22"/>
      <c r="EY51" s="23"/>
      <c r="EZ51" s="23"/>
      <c r="FA51" s="27"/>
      <c r="FB51" s="27"/>
      <c r="FC51" s="28"/>
      <c r="FD51" s="28"/>
      <c r="FE51" s="28"/>
      <c r="FF51" s="28"/>
      <c r="FG51" s="28"/>
      <c r="FH51" s="28"/>
      <c r="FI51" s="28"/>
      <c r="FJ51" s="28"/>
      <c r="FK51" s="28"/>
      <c r="FL51" s="28"/>
      <c r="FM51" s="28"/>
      <c r="FN51" s="29"/>
      <c r="FO51" s="29"/>
      <c r="FP51" s="29"/>
      <c r="FQ51" s="29"/>
      <c r="FR51" s="29"/>
      <c r="FS51" s="29"/>
      <c r="FT51" s="29"/>
      <c r="FU51" s="29"/>
      <c r="FV51" s="29"/>
      <c r="FW51" s="29"/>
      <c r="FX51" s="29"/>
      <c r="FY51" s="29"/>
      <c r="FZ51" s="29"/>
      <c r="GA51" s="29"/>
      <c r="GB51" s="29"/>
      <c r="GC51" s="23"/>
      <c r="GD51" s="23"/>
      <c r="GE51" s="23"/>
      <c r="GF51" s="23"/>
      <c r="GG51" s="23"/>
      <c r="GH51" s="23"/>
    </row>
    <row r="52" spans="1:190" s="25" customFormat="1" ht="57.75" customHeight="1" x14ac:dyDescent="0.25">
      <c r="A52" s="103">
        <f t="shared" si="20"/>
        <v>45</v>
      </c>
      <c r="B52" s="103"/>
      <c r="C52" s="104"/>
      <c r="D52" s="105"/>
      <c r="E52" s="105"/>
      <c r="F52" s="105"/>
      <c r="G52" s="105"/>
      <c r="H52" s="105"/>
      <c r="I52" s="105"/>
      <c r="J52" s="105"/>
      <c r="K52" s="106"/>
      <c r="L52" s="138"/>
      <c r="M52" s="138"/>
      <c r="N52" s="138"/>
      <c r="O52" s="138"/>
      <c r="P52" s="138"/>
      <c r="Q52" s="138"/>
      <c r="R52" s="138"/>
      <c r="S52" s="137"/>
      <c r="T52" s="137"/>
      <c r="U52" s="137"/>
      <c r="V52" s="137"/>
      <c r="W52" s="137"/>
      <c r="X52" s="79"/>
      <c r="Y52" s="80"/>
      <c r="Z52" s="80"/>
      <c r="AA52" s="80"/>
      <c r="AB52" s="11" t="str">
        <f t="shared" si="8"/>
        <v/>
      </c>
      <c r="AC52" s="12"/>
      <c r="AD52" s="13">
        <f t="shared" si="0"/>
        <v>0</v>
      </c>
      <c r="AE52" s="14" t="str">
        <f t="shared" ref="AE52" si="317">IF(ISBLANK(C52),"",IF(BL52=SX1_LS,SX1_PD,IF(BL52=SX2_LS,SX2_PD,IF(BL52=SX3_LS,SX3_PD,IF(BL52=SX4_LS,SX4_PD,IF(BL52=SX5_LS,SX5_PD,IF(BL52=SX6_LS,SX6_PD,IF(BL52=SX7_LS,SX7_PD,IF(BL52=SX8_LS,SX8_PD,IF(BL52=SX9_LS,SX9_PD,IF(BL52=SX10_LS,SX10_PD,IF(BL52=SX11_LS,SX11_PD,IF(BL52=SX12_LS,SX12_PD)))))))))))))</f>
        <v/>
      </c>
      <c r="AF52" s="15" t="str">
        <f t="shared" si="10"/>
        <v>!</v>
      </c>
      <c r="AG52" s="16" t="str">
        <f t="shared" ref="AG52" si="318">IF(ISBLANK(AC52),"",IF(AND(BL52=SX1_LS,AC52&gt;=0.5),(ROUND((PI()*AD52*AE52)/12,2)-PI()*SX1_PD),IF(AND(BL52=SX2_LS,AC52&gt;=0.5),(ROUND((PI()*AD52*AE52)/12,2)-PI()*SX2_PD),IF(AND(BL52=SX3_LS,AC52&gt;=0.5),(ROUND((PI()*AD52*AE52)/12,2)-PI()*SX3_PD),IF(AND(BL52=SX4_LS,AC52&gt;=0.5),(ROUND((PI()*AD52*AE52)/12,2)-PI()*SX4_PD),IF(AND(BL52=SX5_LS,AC52&gt;=0.5),(ROUND((PI()*AD52*AE52)/12,2)-PI()*SX5_PD),IF(AND(BL52=SX6_LS,AC52&gt;=0.5),(ROUND((PI()*AD52*AE52)/12,2)-PI()*SX6_PD),IF(AND(BL52=SX7_LS,AC52&gt;=0.5),(ROUND((PI()*AD52*AE52)/12,2)-PI()*SX7_PD),IF(AND(BL52=SX8_LS,AC52&gt;=0.5),(ROUND((PI()*AD52*AE52)/12,2)-PI()*SX8_PD),IF(AND(BL52=SX9_LS,AC52&gt;=0.5),(ROUND((PI()*AD52*AE52)/12,2)-PI()*SX9_PD),IF(AND(BL52=SX10_LS,AC52&gt;=0.5),(ROUND((PI()*AD52*AE52)/12,2)-PI()*SX10_PD),IF(AND(BL52=SX11_LS,AC52&gt;=0.5),(ROUND((PI()*AD52*AE52)/12,2)-PI()*SX11_PD),IF(AND(BL52=SX12_LS,AC52&gt;=0.5),(ROUND((PI()*AD52*AE52)/12,2)-PI()*SX12_PD),ROUND((PI()*AD52*AE52)/12,2))))))))))))))</f>
        <v/>
      </c>
      <c r="AH52" s="81"/>
      <c r="AI52" s="81"/>
      <c r="AJ52" s="81"/>
      <c r="AK52" s="81"/>
      <c r="AL52" s="81"/>
      <c r="AM52" s="81"/>
      <c r="AN52" s="81"/>
      <c r="AO52" s="81"/>
      <c r="AP52" s="17"/>
      <c r="AQ52" s="113"/>
      <c r="AR52" s="113"/>
      <c r="AS52" s="113"/>
      <c r="AT52" s="113"/>
      <c r="AU52" s="113"/>
      <c r="AV52" s="114" t="str">
        <f t="shared" ref="AV52" si="319">IF(C52=FALSE,"",IF(C52="DNT",(AQ52/(Nominal_Pipe_Diameter*10)),IF(AQ52="NV","NV",IF(AQ52="NA","NA",IF(BE52="","",IF(BL52="SMLS",AQ52*100/BE52,AQ52*100/BD52))))))</f>
        <v/>
      </c>
      <c r="AW52" s="114"/>
      <c r="AX52" s="114"/>
      <c r="AY52" s="114"/>
      <c r="AZ52" s="114"/>
      <c r="BA52" s="114" t="str">
        <f t="shared" ref="BA52" si="320">IF(C52=FALSE,"",IF(GW_Log_Dist="","NA",GW_Log_Dist+X52))</f>
        <v/>
      </c>
      <c r="BB52" s="114"/>
      <c r="BC52" s="114"/>
      <c r="BD52" s="18" t="str">
        <f t="shared" ref="BD52" si="321">IF(C52=FALSE,"",IF(AND(SX1_Start&lt;=X52,X52&lt;SX1_End),((SX1_NWT*1000)),IF(AND(SX2_Start&lt;=X52,X52&lt;SX2_End),((SX2_NWT*1000)),IF(AND(SX3_Start&lt;=X52,X52&lt;SX3_End),((SX3_NWT*1000)),IF(AND(SX4_Start&lt;=X52,X52&lt;SX4_End),((SX4_NWT*1000)),IF(AND(SX5_Start&lt;=X52,X52&lt;SX5_End),((SX5_NWT*1000)),IF(AND(SX6_Start&lt;=X52,X52&lt;SX6_End),((SX6_NWT*1000)),IF(AND(SX7_Start&lt;=X52,X52&lt;SX7_End),((SX7_NWT*1000)),IF(AND(SX8_Start&lt;=X52,X52&lt;SX8_End),((SX8_NWT*1000)),IF(AND(SX9_Start&lt;=X52,X52&lt;SX9_End),((SX9_NWT*1000)),IF(AND(SX10_Start&lt;=X52,X52&lt;SX10_End),((SX10_NWT*1000)),IF(AND(SX11_Start&lt;=X52,X52&lt;SX11_End),((SX11_NWT*1000)),IF(AND(SX12_Start&lt;=X52,X52&lt;SX12_End),((SX12_NWT*1000)),IF(AND(SX13_Start&lt;=X52,X52&lt;SX13_End),((SX13_NWT*1000)),IF(AND(SX14_Start&lt;=X52,X52&lt;SX14_End),((SX14_NWT*1000)),IF(AND(SX15_Start&lt;=X52,X52&lt;SX15_End),((SX15_NWT*1000)),IF(AND(SX16_Start&lt;=X52,X52&lt;SX16_End),((SX16_NWT*1000)),IF(AND(SX17_Start&lt;=X52,X52&lt;SX17_End),((SX17_NWT*1000)),IF(AND(SX18_Start&lt;=X52,X52&lt;SX18_End),((SX18_NWT*1000)),IF(AND(SX19_Start&lt;=X52,X52&lt;SX19_End),((SX19_NWT*1000)),IF(AND(SX20_Start&lt;=X52,X52&lt;SX20_End),((SX20_NWT*1000)),IF(AND(SX21_Start&lt;=X52,X52&lt;SX21_End),((SX21_NWT*1000)),IF(AND(SX22_Start&lt;=X52,X52&lt;SX22_End),((SX22_NWT*1000)),IF(AND(SX23_Start&lt;=X52,X52&lt;SX23_End),((SX23_NWT*1000)),IF(AND(SX24_Start&lt;=X52,X52&lt;SX24_End),((SX24_NWT*1000)),IF(AND(SX25_Start&lt;=X52,X52&lt;SX25_End),((SX25_NWT*1000))))))))))))))))))))))))))))</f>
        <v/>
      </c>
      <c r="BE52" s="113"/>
      <c r="BF52" s="113"/>
      <c r="BG52" s="113"/>
      <c r="BH52" s="113"/>
      <c r="BI52" s="113"/>
      <c r="BJ52" s="113"/>
      <c r="BK52" s="113"/>
      <c r="BL52" s="19" t="str" cm="1">
        <f t="array" ref="BL52">IF(C52=FALSE,"",IF(AND(SX1_Start&lt;=X52,X52&lt;SX1_End),SX1_LS,IF(AND(SX2_Start&lt;=X52,X52&lt;SX2_End),SX2_LS,IF(AND(SX3_Start&lt;=X52,X52&lt;SX3_End),SX3_LS,IF(AND(SX4_Start&lt;=X52,X52&lt;SX4_End),SX4_LS,IF(AND(SX5_Start&lt;=X52,X52&lt;SX5_End),SX5_LS,IF(AND(SX6_Start&lt;=X52,X52&lt;SX6_End),SX6_LS,IF(AND(SX7_Start&lt;=X52,X52&lt;SX7_End),SX7_LS,IF(AND(SX8_Start&lt;=X52,X52&lt;SX8_End),SX8_LS,IF(AND(SX9_Start&lt;=X52,X52&lt;SX9_End),SX9_LS,IF(AND(SX10_Start&lt;=X52,X52&lt;SX10_End),SX10_LS,IF(AND(SX11_Start&lt;=X52,X52&lt;SX11_End),SX11_LS,IF(AND(SX12_Start&lt;=X52,X52&lt;SX12_End),SX12_LS,IF(AND(SX13_Start&lt;=X52,X52&lt;SX13_End),SX13_LS,IF(AND(SX14_Start&lt;=X52,X52&lt;SX14_End),SX14_LS,IF(AND(SX15_Start&lt;=X52,X52&lt;SX15_End),SX15_LS,IF(AND(SX16_Start&lt;=X52,X52&lt;SX16_End),SX16_LS,IF(AND(SX17_Start&lt;=X52,X52&lt;SX17_End),SX17_LS,IF(AND(SX18_Start&lt;=X52,X52&lt;SX18_End),SX18_LS,IF(AND(SX19_Start&lt;=X52,X52&lt;SX19_End),SX19_LS,IF(AND(SX20_Start&lt;=X52,X52&lt;SX20_End),SX20_LS,IF(AND(SX21_Start&lt;=X52,X52&lt;SX21_End),SX21_LS,IF(AND(SX22_Start&lt;=X52,X52&lt;SX22_End),SX22_LS,IF(AND(SX23_Start&lt;=X52,X52&lt;SX23_End),SX23_LS,IF(AND(SX24_Start&lt;=X52,X52&lt;SX24_End),SX24_LS)*IF(AND(SX25_Start&lt;=X52,X52&lt;SX25End),SX25_LS)))))))))))))))))))))))))</f>
        <v/>
      </c>
      <c r="BM52" s="129" t="str">
        <f t="shared" ref="BM52" si="322">IF(ISBLANK(C52),"",IF(BL52=SX1_LS,SX1_LSD,IF(BL52=SX2_LS,SX2_LSD,IF(BL52=SX3_LS,SX3_LSD,IF(BL52=SX4_LS,SX4_LSD,IF(BL52=SX5_LS,SX5_LSD,IF(BL52=SX6_LS,SX6_LSD,IF(BL52=SX7_LS,SX7_LSD,IF(BL52=SX8_LS,SX8_LSD,IF(BL52=SX9_LS,SX9_LSD,IF(BL52=SX10_LS,SX10_LSD,IF(BL52=SX11_LS,SX11_LSD,IF(BL52=SX12_LS,SX12_LSD)))))))))))))</f>
        <v/>
      </c>
      <c r="BN52" s="130"/>
      <c r="BO52" s="130"/>
      <c r="BP52" s="130"/>
      <c r="BQ52" s="130"/>
      <c r="BR52" s="131"/>
      <c r="BS52" s="119" t="str">
        <f t="shared" ref="BS52" si="323">IF(ISBLANK(C52),"",IF(NOT(ISNUMBER(station_number)),"NA",IF(MOD(station_number,1)=0,TEXT(station_number+X52,"0+00"),IF(NOT(MOD(station_number,1)=0),TEXT(station_number+X52,"0+00.00")))))</f>
        <v/>
      </c>
      <c r="BT52" s="119"/>
      <c r="BU52" s="119"/>
      <c r="BV52" s="119"/>
      <c r="BW52" s="119"/>
      <c r="BX52" s="120" t="str" cm="1">
        <f t="array" ref="BX52">IF(C52=FALSE,"",IF(AND(SX1_Start&lt;=X52,X52&lt;SX1_End),"Section 1",IF(AND(SX2_Start&lt;=X52,X52&lt;SX2_End),"Section 2",IF(AND(SX3_Start&lt;=X52,X52&lt;SX3_End),"Section 3",IF(AND(SX4_Start&lt;=X52,X52&lt;SX4_End),"Section 4",IF(AND(SX5_Start&lt;=X52,X52&lt;SX5_End),"Section 5",IF(AND(SX6_Start&lt;=X52,X52&lt;SX6_End),"Section 6",IF(AND(SX7_Start&lt;=X52,X52&lt;SX7_End),"Section 7",IF(AND(SX8_Start&lt;=X52,X52&lt;SX8_End),"Section 8",IF(AND(SX9_Start&lt;=X52,X52&lt;SX9_End),"Section 9",IF(AND(SX10_Start&lt;=X52,X52&lt;SX10_End),"Section 10",IF(AND(SX11_Start&lt;=X52,X52&lt;SX11_End),"Section 11",IF(AND(SX12_Start&lt;=X52,X52&lt;SX12_End),"Section 12",IF(AND(SX13_Start&lt;=X52,X52&lt;SX13_End),"Section 13",IF(AND(SX14_Start&lt;=X52,X52&lt;SX14_End),"Section 14",IF(AND(SX15_Start&lt;=X52,X52&lt;SX15_End),"Section 15",IF(AND(SX16_Start&lt;=X52,X52&lt;SX16_End),"Section 16",IF(AND(SX17_Start&lt;=X52,X52&lt;SX17_End),"Section 17",IF(AND(SX18_Start&lt;=X52,X52&lt;SX18_End),"Section 18",IF(AND(SX19_Start&lt;=X52,X52&lt;SX19_End),"Section 19",IF(AND(SX20_Start&lt;=X52,X52&lt;SX20_End),"Section 20",IF(AND(SX21_Start&lt;=X52,X52&lt;SX21_End),"Section 21",IF(AND(SX22_Start&lt;=X52,X52&lt;SX22_End),"Section 22",IF(AND(SX23_Start&lt;=X52,X52&lt;SX23_End),"Section 23",IF(AND(SX24_Start&lt;=X52,X52&lt;SX24_End),"Section 24")*IF(AND(SX25_Start&lt;=X52,X52&lt;SX25End),"Section 25")))))))))))))))))))))))))</f>
        <v/>
      </c>
      <c r="BY52" s="121"/>
      <c r="BZ52" s="121"/>
      <c r="CA52" s="121"/>
      <c r="CB52" s="121"/>
      <c r="CC52" s="121"/>
      <c r="CD52" s="121"/>
      <c r="CE52" s="121"/>
      <c r="CF52" s="121"/>
      <c r="CG52" s="121"/>
      <c r="CH52" s="122"/>
      <c r="CI52" s="123"/>
      <c r="CJ52" s="124"/>
      <c r="CK52" s="124"/>
      <c r="CL52" s="124"/>
      <c r="CM52" s="124"/>
      <c r="CN52" s="124"/>
      <c r="CO52" s="124"/>
      <c r="CP52" s="124"/>
      <c r="CQ52" s="124"/>
      <c r="CR52" s="124"/>
      <c r="CS52" s="125"/>
      <c r="CT52" s="123"/>
      <c r="CU52" s="124"/>
      <c r="CV52" s="124"/>
      <c r="CW52" s="124"/>
      <c r="CX52" s="124"/>
      <c r="CY52" s="124"/>
      <c r="CZ52" s="124"/>
      <c r="DA52" s="124"/>
      <c r="DB52" s="124"/>
      <c r="DC52" s="124"/>
      <c r="DD52" s="125"/>
      <c r="DE52" s="123"/>
      <c r="DF52" s="124"/>
      <c r="DG52" s="124"/>
      <c r="DH52" s="124"/>
      <c r="DI52" s="124"/>
      <c r="DJ52" s="124"/>
      <c r="DK52" s="124"/>
      <c r="DL52" s="124"/>
      <c r="DM52" s="124"/>
      <c r="DN52" s="125"/>
      <c r="DO52" s="126"/>
      <c r="DP52" s="127"/>
      <c r="DQ52" s="127"/>
      <c r="DR52" s="127"/>
      <c r="DS52" s="127"/>
      <c r="DT52" s="127"/>
      <c r="DU52" s="127"/>
      <c r="DV52" s="128"/>
      <c r="DW52" s="102"/>
      <c r="DX52" s="102"/>
      <c r="DY52" s="102"/>
      <c r="DZ52" s="115"/>
      <c r="EA52" s="115"/>
      <c r="EB52" s="115"/>
      <c r="EC52" s="115"/>
      <c r="ED52" s="115"/>
      <c r="EE52" s="132"/>
      <c r="EF52" s="132"/>
      <c r="EG52" s="132"/>
      <c r="EH52" s="102"/>
      <c r="EI52" s="102"/>
      <c r="EJ52" s="102"/>
      <c r="EK52" s="117" t="str">
        <f t="shared" si="17"/>
        <v/>
      </c>
      <c r="EL52" s="117"/>
      <c r="EM52" s="117"/>
      <c r="EN52" s="118"/>
      <c r="EO52" s="118"/>
      <c r="EP52" s="118"/>
      <c r="EQ52" s="102"/>
      <c r="ER52" s="102"/>
      <c r="ES52" s="102"/>
      <c r="ET52" s="102"/>
      <c r="EU52" s="20" t="str">
        <f t="shared" si="18"/>
        <v/>
      </c>
      <c r="EV52" s="26" t="str">
        <f t="shared" si="19"/>
        <v/>
      </c>
      <c r="EW52" s="22"/>
      <c r="EX52" s="22"/>
      <c r="EY52" s="23"/>
      <c r="EZ52" s="23"/>
      <c r="FA52" s="27"/>
      <c r="FB52" s="27"/>
      <c r="FC52" s="28"/>
      <c r="FD52" s="28"/>
      <c r="FE52" s="28"/>
      <c r="FF52" s="28"/>
      <c r="FG52" s="28"/>
      <c r="FH52" s="28"/>
      <c r="FI52" s="28"/>
      <c r="FJ52" s="28"/>
      <c r="FK52" s="28"/>
      <c r="FL52" s="28"/>
      <c r="FM52" s="28"/>
      <c r="FN52" s="29"/>
      <c r="FO52" s="29"/>
      <c r="FP52" s="29"/>
      <c r="FQ52" s="29"/>
      <c r="FR52" s="29"/>
      <c r="FS52" s="29"/>
      <c r="FT52" s="29"/>
      <c r="FU52" s="29"/>
      <c r="FV52" s="29"/>
      <c r="FW52" s="29"/>
      <c r="FX52" s="29"/>
      <c r="FY52" s="29"/>
      <c r="FZ52" s="29"/>
      <c r="GA52" s="29"/>
      <c r="GB52" s="29"/>
      <c r="GC52" s="23"/>
      <c r="GD52" s="23"/>
      <c r="GE52" s="23"/>
      <c r="GF52" s="23"/>
      <c r="GG52" s="23"/>
      <c r="GH52" s="23"/>
    </row>
    <row r="53" spans="1:190" s="25" customFormat="1" ht="57.75" customHeight="1" x14ac:dyDescent="0.25">
      <c r="A53" s="103">
        <f t="shared" si="20"/>
        <v>46</v>
      </c>
      <c r="B53" s="103"/>
      <c r="C53" s="104"/>
      <c r="D53" s="105"/>
      <c r="E53" s="105"/>
      <c r="F53" s="105"/>
      <c r="G53" s="105"/>
      <c r="H53" s="105"/>
      <c r="I53" s="105"/>
      <c r="J53" s="105"/>
      <c r="K53" s="106"/>
      <c r="L53" s="138"/>
      <c r="M53" s="138"/>
      <c r="N53" s="138"/>
      <c r="O53" s="138"/>
      <c r="P53" s="138"/>
      <c r="Q53" s="138"/>
      <c r="R53" s="138"/>
      <c r="S53" s="137"/>
      <c r="T53" s="137"/>
      <c r="U53" s="137"/>
      <c r="V53" s="137"/>
      <c r="W53" s="137"/>
      <c r="X53" s="79"/>
      <c r="Y53" s="80"/>
      <c r="Z53" s="80"/>
      <c r="AA53" s="80"/>
      <c r="AB53" s="11" t="str">
        <f t="shared" si="8"/>
        <v/>
      </c>
      <c r="AC53" s="12"/>
      <c r="AD53" s="13">
        <f t="shared" si="0"/>
        <v>0</v>
      </c>
      <c r="AE53" s="14" t="str">
        <f t="shared" ref="AE53" si="324">IF(ISBLANK(C53),"",IF(BL53=SX1_LS,SX1_PD,IF(BL53=SX2_LS,SX2_PD,IF(BL53=SX3_LS,SX3_PD,IF(BL53=SX4_LS,SX4_PD,IF(BL53=SX5_LS,SX5_PD,IF(BL53=SX6_LS,SX6_PD,IF(BL53=SX7_LS,SX7_PD,IF(BL53=SX8_LS,SX8_PD,IF(BL53=SX9_LS,SX9_PD,IF(BL53=SX10_LS,SX10_PD,IF(BL53=SX11_LS,SX11_PD,IF(BL53=SX12_LS,SX12_PD)))))))))))))</f>
        <v/>
      </c>
      <c r="AF53" s="15" t="str">
        <f t="shared" si="10"/>
        <v>!</v>
      </c>
      <c r="AG53" s="16" t="str">
        <f t="shared" ref="AG53" si="325">IF(ISBLANK(AC53),"",IF(AND(BL53=SX1_LS,AC53&gt;=0.5),(ROUND((PI()*AD53*AE53)/12,2)-PI()*SX1_PD),IF(AND(BL53=SX2_LS,AC53&gt;=0.5),(ROUND((PI()*AD53*AE53)/12,2)-PI()*SX2_PD),IF(AND(BL53=SX3_LS,AC53&gt;=0.5),(ROUND((PI()*AD53*AE53)/12,2)-PI()*SX3_PD),IF(AND(BL53=SX4_LS,AC53&gt;=0.5),(ROUND((PI()*AD53*AE53)/12,2)-PI()*SX4_PD),IF(AND(BL53=SX5_LS,AC53&gt;=0.5),(ROUND((PI()*AD53*AE53)/12,2)-PI()*SX5_PD),IF(AND(BL53=SX6_LS,AC53&gt;=0.5),(ROUND((PI()*AD53*AE53)/12,2)-PI()*SX6_PD),IF(AND(BL53=SX7_LS,AC53&gt;=0.5),(ROUND((PI()*AD53*AE53)/12,2)-PI()*SX7_PD),IF(AND(BL53=SX8_LS,AC53&gt;=0.5),(ROUND((PI()*AD53*AE53)/12,2)-PI()*SX8_PD),IF(AND(BL53=SX9_LS,AC53&gt;=0.5),(ROUND((PI()*AD53*AE53)/12,2)-PI()*SX9_PD),IF(AND(BL53=SX10_LS,AC53&gt;=0.5),(ROUND((PI()*AD53*AE53)/12,2)-PI()*SX10_PD),IF(AND(BL53=SX11_LS,AC53&gt;=0.5),(ROUND((PI()*AD53*AE53)/12,2)-PI()*SX11_PD),IF(AND(BL53=SX12_LS,AC53&gt;=0.5),(ROUND((PI()*AD53*AE53)/12,2)-PI()*SX12_PD),ROUND((PI()*AD53*AE53)/12,2))))))))))))))</f>
        <v/>
      </c>
      <c r="AH53" s="81"/>
      <c r="AI53" s="81"/>
      <c r="AJ53" s="81"/>
      <c r="AK53" s="81"/>
      <c r="AL53" s="81"/>
      <c r="AM53" s="81"/>
      <c r="AN53" s="81"/>
      <c r="AO53" s="81"/>
      <c r="AP53" s="17"/>
      <c r="AQ53" s="113"/>
      <c r="AR53" s="113"/>
      <c r="AS53" s="113"/>
      <c r="AT53" s="113"/>
      <c r="AU53" s="113"/>
      <c r="AV53" s="114" t="str">
        <f t="shared" ref="AV53" si="326">IF(C53=FALSE,"",IF(C53="DNT",(AQ53/(Nominal_Pipe_Diameter*10)),IF(AQ53="NV","NV",IF(AQ53="NA","NA",IF(BE53="","",IF(BL53="SMLS",AQ53*100/BE53,AQ53*100/BD53))))))</f>
        <v/>
      </c>
      <c r="AW53" s="114"/>
      <c r="AX53" s="114"/>
      <c r="AY53" s="114"/>
      <c r="AZ53" s="114"/>
      <c r="BA53" s="114" t="str">
        <f t="shared" ref="BA53" si="327">IF(C53=FALSE,"",IF(GW_Log_Dist="","NA",GW_Log_Dist+X53))</f>
        <v/>
      </c>
      <c r="BB53" s="114"/>
      <c r="BC53" s="114"/>
      <c r="BD53" s="18" t="str">
        <f t="shared" ref="BD53" si="328">IF(C53=FALSE,"",IF(AND(SX1_Start&lt;=X53,X53&lt;SX1_End),((SX1_NWT*1000)),IF(AND(SX2_Start&lt;=X53,X53&lt;SX2_End),((SX2_NWT*1000)),IF(AND(SX3_Start&lt;=X53,X53&lt;SX3_End),((SX3_NWT*1000)),IF(AND(SX4_Start&lt;=X53,X53&lt;SX4_End),((SX4_NWT*1000)),IF(AND(SX5_Start&lt;=X53,X53&lt;SX5_End),((SX5_NWT*1000)),IF(AND(SX6_Start&lt;=X53,X53&lt;SX6_End),((SX6_NWT*1000)),IF(AND(SX7_Start&lt;=X53,X53&lt;SX7_End),((SX7_NWT*1000)),IF(AND(SX8_Start&lt;=X53,X53&lt;SX8_End),((SX8_NWT*1000)),IF(AND(SX9_Start&lt;=X53,X53&lt;SX9_End),((SX9_NWT*1000)),IF(AND(SX10_Start&lt;=X53,X53&lt;SX10_End),((SX10_NWT*1000)),IF(AND(SX11_Start&lt;=X53,X53&lt;SX11_End),((SX11_NWT*1000)),IF(AND(SX12_Start&lt;=X53,X53&lt;SX12_End),((SX12_NWT*1000)),IF(AND(SX13_Start&lt;=X53,X53&lt;SX13_End),((SX13_NWT*1000)),IF(AND(SX14_Start&lt;=X53,X53&lt;SX14_End),((SX14_NWT*1000)),IF(AND(SX15_Start&lt;=X53,X53&lt;SX15_End),((SX15_NWT*1000)),IF(AND(SX16_Start&lt;=X53,X53&lt;SX16_End),((SX16_NWT*1000)),IF(AND(SX17_Start&lt;=X53,X53&lt;SX17_End),((SX17_NWT*1000)),IF(AND(SX18_Start&lt;=X53,X53&lt;SX18_End),((SX18_NWT*1000)),IF(AND(SX19_Start&lt;=X53,X53&lt;SX19_End),((SX19_NWT*1000)),IF(AND(SX20_Start&lt;=X53,X53&lt;SX20_End),((SX20_NWT*1000)),IF(AND(SX21_Start&lt;=X53,X53&lt;SX21_End),((SX21_NWT*1000)),IF(AND(SX22_Start&lt;=X53,X53&lt;SX22_End),((SX22_NWT*1000)),IF(AND(SX23_Start&lt;=X53,X53&lt;SX23_End),((SX23_NWT*1000)),IF(AND(SX24_Start&lt;=X53,X53&lt;SX24_End),((SX24_NWT*1000)),IF(AND(SX25_Start&lt;=X53,X53&lt;SX25_End),((SX25_NWT*1000))))))))))))))))))))))))))))</f>
        <v/>
      </c>
      <c r="BE53" s="113"/>
      <c r="BF53" s="113"/>
      <c r="BG53" s="113"/>
      <c r="BH53" s="113"/>
      <c r="BI53" s="113"/>
      <c r="BJ53" s="113"/>
      <c r="BK53" s="113"/>
      <c r="BL53" s="19" t="str" cm="1">
        <f t="array" ref="BL53">IF(C53=FALSE,"",IF(AND(SX1_Start&lt;=X53,X53&lt;SX1_End),SX1_LS,IF(AND(SX2_Start&lt;=X53,X53&lt;SX2_End),SX2_LS,IF(AND(SX3_Start&lt;=X53,X53&lt;SX3_End),SX3_LS,IF(AND(SX4_Start&lt;=X53,X53&lt;SX4_End),SX4_LS,IF(AND(SX5_Start&lt;=X53,X53&lt;SX5_End),SX5_LS,IF(AND(SX6_Start&lt;=X53,X53&lt;SX6_End),SX6_LS,IF(AND(SX7_Start&lt;=X53,X53&lt;SX7_End),SX7_LS,IF(AND(SX8_Start&lt;=X53,X53&lt;SX8_End),SX8_LS,IF(AND(SX9_Start&lt;=X53,X53&lt;SX9_End),SX9_LS,IF(AND(SX10_Start&lt;=X53,X53&lt;SX10_End),SX10_LS,IF(AND(SX11_Start&lt;=X53,X53&lt;SX11_End),SX11_LS,IF(AND(SX12_Start&lt;=X53,X53&lt;SX12_End),SX12_LS,IF(AND(SX13_Start&lt;=X53,X53&lt;SX13_End),SX13_LS,IF(AND(SX14_Start&lt;=X53,X53&lt;SX14_End),SX14_LS,IF(AND(SX15_Start&lt;=X53,X53&lt;SX15_End),SX15_LS,IF(AND(SX16_Start&lt;=X53,X53&lt;SX16_End),SX16_LS,IF(AND(SX17_Start&lt;=X53,X53&lt;SX17_End),SX17_LS,IF(AND(SX18_Start&lt;=X53,X53&lt;SX18_End),SX18_LS,IF(AND(SX19_Start&lt;=X53,X53&lt;SX19_End),SX19_LS,IF(AND(SX20_Start&lt;=X53,X53&lt;SX20_End),SX20_LS,IF(AND(SX21_Start&lt;=X53,X53&lt;SX21_End),SX21_LS,IF(AND(SX22_Start&lt;=X53,X53&lt;SX22_End),SX22_LS,IF(AND(SX23_Start&lt;=X53,X53&lt;SX23_End),SX23_LS,IF(AND(SX24_Start&lt;=X53,X53&lt;SX24_End),SX24_LS)*IF(AND(SX25_Start&lt;=X53,X53&lt;SX25End),SX25_LS)))))))))))))))))))))))))</f>
        <v/>
      </c>
      <c r="BM53" s="129" t="str">
        <f t="shared" ref="BM53" si="329">IF(ISBLANK(C53),"",IF(BL53=SX1_LS,SX1_LSD,IF(BL53=SX2_LS,SX2_LSD,IF(BL53=SX3_LS,SX3_LSD,IF(BL53=SX4_LS,SX4_LSD,IF(BL53=SX5_LS,SX5_LSD,IF(BL53=SX6_LS,SX6_LSD,IF(BL53=SX7_LS,SX7_LSD,IF(BL53=SX8_LS,SX8_LSD,IF(BL53=SX9_LS,SX9_LSD,IF(BL53=SX10_LS,SX10_LSD,IF(BL53=SX11_LS,SX11_LSD,IF(BL53=SX12_LS,SX12_LSD)))))))))))))</f>
        <v/>
      </c>
      <c r="BN53" s="130"/>
      <c r="BO53" s="130"/>
      <c r="BP53" s="130"/>
      <c r="BQ53" s="130"/>
      <c r="BR53" s="131"/>
      <c r="BS53" s="119" t="str">
        <f t="shared" ref="BS53" si="330">IF(ISBLANK(C53),"",IF(NOT(ISNUMBER(station_number)),"NA",IF(MOD(station_number,1)=0,TEXT(station_number+X53,"0+00"),IF(NOT(MOD(station_number,1)=0),TEXT(station_number+X53,"0+00.00")))))</f>
        <v/>
      </c>
      <c r="BT53" s="119"/>
      <c r="BU53" s="119"/>
      <c r="BV53" s="119"/>
      <c r="BW53" s="119"/>
      <c r="BX53" s="120" t="str" cm="1">
        <f t="array" ref="BX53">IF(C53=FALSE,"",IF(AND(SX1_Start&lt;=X53,X53&lt;SX1_End),"Section 1",IF(AND(SX2_Start&lt;=X53,X53&lt;SX2_End),"Section 2",IF(AND(SX3_Start&lt;=X53,X53&lt;SX3_End),"Section 3",IF(AND(SX4_Start&lt;=X53,X53&lt;SX4_End),"Section 4",IF(AND(SX5_Start&lt;=X53,X53&lt;SX5_End),"Section 5",IF(AND(SX6_Start&lt;=X53,X53&lt;SX6_End),"Section 6",IF(AND(SX7_Start&lt;=X53,X53&lt;SX7_End),"Section 7",IF(AND(SX8_Start&lt;=X53,X53&lt;SX8_End),"Section 8",IF(AND(SX9_Start&lt;=X53,X53&lt;SX9_End),"Section 9",IF(AND(SX10_Start&lt;=X53,X53&lt;SX10_End),"Section 10",IF(AND(SX11_Start&lt;=X53,X53&lt;SX11_End),"Section 11",IF(AND(SX12_Start&lt;=X53,X53&lt;SX12_End),"Section 12",IF(AND(SX13_Start&lt;=X53,X53&lt;SX13_End),"Section 13",IF(AND(SX14_Start&lt;=X53,X53&lt;SX14_End),"Section 14",IF(AND(SX15_Start&lt;=X53,X53&lt;SX15_End),"Section 15",IF(AND(SX16_Start&lt;=X53,X53&lt;SX16_End),"Section 16",IF(AND(SX17_Start&lt;=X53,X53&lt;SX17_End),"Section 17",IF(AND(SX18_Start&lt;=X53,X53&lt;SX18_End),"Section 18",IF(AND(SX19_Start&lt;=X53,X53&lt;SX19_End),"Section 19",IF(AND(SX20_Start&lt;=X53,X53&lt;SX20_End),"Section 20",IF(AND(SX21_Start&lt;=X53,X53&lt;SX21_End),"Section 21",IF(AND(SX22_Start&lt;=X53,X53&lt;SX22_End),"Section 22",IF(AND(SX23_Start&lt;=X53,X53&lt;SX23_End),"Section 23",IF(AND(SX24_Start&lt;=X53,X53&lt;SX24_End),"Section 24")*IF(AND(SX25_Start&lt;=X53,X53&lt;SX25End),"Section 25")))))))))))))))))))))))))</f>
        <v/>
      </c>
      <c r="BY53" s="121"/>
      <c r="BZ53" s="121"/>
      <c r="CA53" s="121"/>
      <c r="CB53" s="121"/>
      <c r="CC53" s="121"/>
      <c r="CD53" s="121"/>
      <c r="CE53" s="121"/>
      <c r="CF53" s="121"/>
      <c r="CG53" s="121"/>
      <c r="CH53" s="122"/>
      <c r="CI53" s="123"/>
      <c r="CJ53" s="124"/>
      <c r="CK53" s="124"/>
      <c r="CL53" s="124"/>
      <c r="CM53" s="124"/>
      <c r="CN53" s="124"/>
      <c r="CO53" s="124"/>
      <c r="CP53" s="124"/>
      <c r="CQ53" s="124"/>
      <c r="CR53" s="124"/>
      <c r="CS53" s="125"/>
      <c r="CT53" s="123"/>
      <c r="CU53" s="124"/>
      <c r="CV53" s="124"/>
      <c r="CW53" s="124"/>
      <c r="CX53" s="124"/>
      <c r="CY53" s="124"/>
      <c r="CZ53" s="124"/>
      <c r="DA53" s="124"/>
      <c r="DB53" s="124"/>
      <c r="DC53" s="124"/>
      <c r="DD53" s="125"/>
      <c r="DE53" s="123"/>
      <c r="DF53" s="124"/>
      <c r="DG53" s="124"/>
      <c r="DH53" s="124"/>
      <c r="DI53" s="124"/>
      <c r="DJ53" s="124"/>
      <c r="DK53" s="124"/>
      <c r="DL53" s="124"/>
      <c r="DM53" s="124"/>
      <c r="DN53" s="125"/>
      <c r="DO53" s="126"/>
      <c r="DP53" s="127"/>
      <c r="DQ53" s="127"/>
      <c r="DR53" s="127"/>
      <c r="DS53" s="127"/>
      <c r="DT53" s="127"/>
      <c r="DU53" s="127"/>
      <c r="DV53" s="128"/>
      <c r="DW53" s="102"/>
      <c r="DX53" s="102"/>
      <c r="DY53" s="102"/>
      <c r="DZ53" s="115"/>
      <c r="EA53" s="115"/>
      <c r="EB53" s="115"/>
      <c r="EC53" s="115"/>
      <c r="ED53" s="115"/>
      <c r="EE53" s="132"/>
      <c r="EF53" s="132"/>
      <c r="EG53" s="132"/>
      <c r="EH53" s="102"/>
      <c r="EI53" s="102"/>
      <c r="EJ53" s="102"/>
      <c r="EK53" s="117" t="str">
        <f t="shared" si="17"/>
        <v/>
      </c>
      <c r="EL53" s="117"/>
      <c r="EM53" s="117"/>
      <c r="EN53" s="118"/>
      <c r="EO53" s="118"/>
      <c r="EP53" s="118"/>
      <c r="EQ53" s="102"/>
      <c r="ER53" s="102"/>
      <c r="ES53" s="102"/>
      <c r="ET53" s="102"/>
      <c r="EU53" s="20" t="str">
        <f t="shared" si="18"/>
        <v/>
      </c>
      <c r="EV53" s="26" t="str">
        <f t="shared" si="19"/>
        <v/>
      </c>
      <c r="EW53" s="22"/>
      <c r="EX53" s="22"/>
      <c r="EY53" s="23"/>
      <c r="EZ53" s="23"/>
      <c r="FA53" s="27"/>
      <c r="FB53" s="27"/>
      <c r="FC53" s="29"/>
      <c r="FD53" s="28"/>
      <c r="FE53" s="28"/>
      <c r="FF53" s="28"/>
      <c r="FG53" s="28"/>
      <c r="FH53" s="28"/>
      <c r="FI53" s="28"/>
      <c r="FJ53" s="28"/>
      <c r="FK53" s="28"/>
      <c r="FL53" s="28"/>
      <c r="FM53" s="28"/>
      <c r="FN53" s="29"/>
      <c r="FO53" s="29"/>
      <c r="FP53" s="29"/>
      <c r="FQ53" s="29"/>
      <c r="FR53" s="29"/>
      <c r="FS53" s="29"/>
      <c r="FT53" s="29"/>
      <c r="FU53" s="29"/>
      <c r="FV53" s="29"/>
      <c r="FW53" s="29"/>
      <c r="FX53" s="29"/>
      <c r="FY53" s="29"/>
      <c r="FZ53" s="29"/>
      <c r="GA53" s="29"/>
      <c r="GB53" s="29"/>
      <c r="GC53" s="23"/>
      <c r="GD53" s="23"/>
      <c r="GE53" s="23"/>
      <c r="GF53" s="23"/>
      <c r="GG53" s="23"/>
      <c r="GH53" s="23"/>
    </row>
    <row r="54" spans="1:190" s="25" customFormat="1" ht="57.75" customHeight="1" x14ac:dyDescent="0.25">
      <c r="A54" s="103">
        <f t="shared" si="20"/>
        <v>47</v>
      </c>
      <c r="B54" s="103"/>
      <c r="C54" s="104"/>
      <c r="D54" s="105"/>
      <c r="E54" s="105"/>
      <c r="F54" s="105"/>
      <c r="G54" s="105"/>
      <c r="H54" s="105"/>
      <c r="I54" s="105"/>
      <c r="J54" s="105"/>
      <c r="K54" s="106"/>
      <c r="L54" s="138"/>
      <c r="M54" s="138"/>
      <c r="N54" s="138"/>
      <c r="O54" s="138"/>
      <c r="P54" s="138"/>
      <c r="Q54" s="138"/>
      <c r="R54" s="138"/>
      <c r="S54" s="137"/>
      <c r="T54" s="137"/>
      <c r="U54" s="137"/>
      <c r="V54" s="137"/>
      <c r="W54" s="137"/>
      <c r="X54" s="79"/>
      <c r="Y54" s="80"/>
      <c r="Z54" s="80"/>
      <c r="AA54" s="80"/>
      <c r="AB54" s="11" t="str">
        <f t="shared" si="8"/>
        <v/>
      </c>
      <c r="AC54" s="12"/>
      <c r="AD54" s="13">
        <f t="shared" si="0"/>
        <v>0</v>
      </c>
      <c r="AE54" s="14" t="str">
        <f t="shared" ref="AE54" si="331">IF(ISBLANK(C54),"",IF(BL54=SX1_LS,SX1_PD,IF(BL54=SX2_LS,SX2_PD,IF(BL54=SX3_LS,SX3_PD,IF(BL54=SX4_LS,SX4_PD,IF(BL54=SX5_LS,SX5_PD,IF(BL54=SX6_LS,SX6_PD,IF(BL54=SX7_LS,SX7_PD,IF(BL54=SX8_LS,SX8_PD,IF(BL54=SX9_LS,SX9_PD,IF(BL54=SX10_LS,SX10_PD,IF(BL54=SX11_LS,SX11_PD,IF(BL54=SX12_LS,SX12_PD)))))))))))))</f>
        <v/>
      </c>
      <c r="AF54" s="15" t="str">
        <f t="shared" si="10"/>
        <v>!</v>
      </c>
      <c r="AG54" s="16" t="str">
        <f t="shared" ref="AG54" si="332">IF(ISBLANK(AC54),"",IF(AND(BL54=SX1_LS,AC54&gt;=0.5),(ROUND((PI()*AD54*AE54)/12,2)-PI()*SX1_PD),IF(AND(BL54=SX2_LS,AC54&gt;=0.5),(ROUND((PI()*AD54*AE54)/12,2)-PI()*SX2_PD),IF(AND(BL54=SX3_LS,AC54&gt;=0.5),(ROUND((PI()*AD54*AE54)/12,2)-PI()*SX3_PD),IF(AND(BL54=SX4_LS,AC54&gt;=0.5),(ROUND((PI()*AD54*AE54)/12,2)-PI()*SX4_PD),IF(AND(BL54=SX5_LS,AC54&gt;=0.5),(ROUND((PI()*AD54*AE54)/12,2)-PI()*SX5_PD),IF(AND(BL54=SX6_LS,AC54&gt;=0.5),(ROUND((PI()*AD54*AE54)/12,2)-PI()*SX6_PD),IF(AND(BL54=SX7_LS,AC54&gt;=0.5),(ROUND((PI()*AD54*AE54)/12,2)-PI()*SX7_PD),IF(AND(BL54=SX8_LS,AC54&gt;=0.5),(ROUND((PI()*AD54*AE54)/12,2)-PI()*SX8_PD),IF(AND(BL54=SX9_LS,AC54&gt;=0.5),(ROUND((PI()*AD54*AE54)/12,2)-PI()*SX9_PD),IF(AND(BL54=SX10_LS,AC54&gt;=0.5),(ROUND((PI()*AD54*AE54)/12,2)-PI()*SX10_PD),IF(AND(BL54=SX11_LS,AC54&gt;=0.5),(ROUND((PI()*AD54*AE54)/12,2)-PI()*SX11_PD),IF(AND(BL54=SX12_LS,AC54&gt;=0.5),(ROUND((PI()*AD54*AE54)/12,2)-PI()*SX12_PD),ROUND((PI()*AD54*AE54)/12,2))))))))))))))</f>
        <v/>
      </c>
      <c r="AH54" s="81"/>
      <c r="AI54" s="81"/>
      <c r="AJ54" s="81"/>
      <c r="AK54" s="81"/>
      <c r="AL54" s="81"/>
      <c r="AM54" s="81"/>
      <c r="AN54" s="81"/>
      <c r="AO54" s="81"/>
      <c r="AP54" s="17"/>
      <c r="AQ54" s="113"/>
      <c r="AR54" s="113"/>
      <c r="AS54" s="113"/>
      <c r="AT54" s="113"/>
      <c r="AU54" s="113"/>
      <c r="AV54" s="114" t="str">
        <f t="shared" ref="AV54" si="333">IF(C54=FALSE,"",IF(C54="DNT",(AQ54/(Nominal_Pipe_Diameter*10)),IF(AQ54="NV","NV",IF(AQ54="NA","NA",IF(BE54="","",IF(BL54="SMLS",AQ54*100/BE54,AQ54*100/BD54))))))</f>
        <v/>
      </c>
      <c r="AW54" s="114"/>
      <c r="AX54" s="114"/>
      <c r="AY54" s="114"/>
      <c r="AZ54" s="114"/>
      <c r="BA54" s="114" t="str">
        <f t="shared" ref="BA54" si="334">IF(C54=FALSE,"",IF(GW_Log_Dist="","NA",GW_Log_Dist+X54))</f>
        <v/>
      </c>
      <c r="BB54" s="114"/>
      <c r="BC54" s="114"/>
      <c r="BD54" s="18" t="str">
        <f t="shared" ref="BD54" si="335">IF(C54=FALSE,"",IF(AND(SX1_Start&lt;=X54,X54&lt;SX1_End),((SX1_NWT*1000)),IF(AND(SX2_Start&lt;=X54,X54&lt;SX2_End),((SX2_NWT*1000)),IF(AND(SX3_Start&lt;=X54,X54&lt;SX3_End),((SX3_NWT*1000)),IF(AND(SX4_Start&lt;=X54,X54&lt;SX4_End),((SX4_NWT*1000)),IF(AND(SX5_Start&lt;=X54,X54&lt;SX5_End),((SX5_NWT*1000)),IF(AND(SX6_Start&lt;=X54,X54&lt;SX6_End),((SX6_NWT*1000)),IF(AND(SX7_Start&lt;=X54,X54&lt;SX7_End),((SX7_NWT*1000)),IF(AND(SX8_Start&lt;=X54,X54&lt;SX8_End),((SX8_NWT*1000)),IF(AND(SX9_Start&lt;=X54,X54&lt;SX9_End),((SX9_NWT*1000)),IF(AND(SX10_Start&lt;=X54,X54&lt;SX10_End),((SX10_NWT*1000)),IF(AND(SX11_Start&lt;=X54,X54&lt;SX11_End),((SX11_NWT*1000)),IF(AND(SX12_Start&lt;=X54,X54&lt;SX12_End),((SX12_NWT*1000)),IF(AND(SX13_Start&lt;=X54,X54&lt;SX13_End),((SX13_NWT*1000)),IF(AND(SX14_Start&lt;=X54,X54&lt;SX14_End),((SX14_NWT*1000)),IF(AND(SX15_Start&lt;=X54,X54&lt;SX15_End),((SX15_NWT*1000)),IF(AND(SX16_Start&lt;=X54,X54&lt;SX16_End),((SX16_NWT*1000)),IF(AND(SX17_Start&lt;=X54,X54&lt;SX17_End),((SX17_NWT*1000)),IF(AND(SX18_Start&lt;=X54,X54&lt;SX18_End),((SX18_NWT*1000)),IF(AND(SX19_Start&lt;=X54,X54&lt;SX19_End),((SX19_NWT*1000)),IF(AND(SX20_Start&lt;=X54,X54&lt;SX20_End),((SX20_NWT*1000)),IF(AND(SX21_Start&lt;=X54,X54&lt;SX21_End),((SX21_NWT*1000)),IF(AND(SX22_Start&lt;=X54,X54&lt;SX22_End),((SX22_NWT*1000)),IF(AND(SX23_Start&lt;=X54,X54&lt;SX23_End),((SX23_NWT*1000)),IF(AND(SX24_Start&lt;=X54,X54&lt;SX24_End),((SX24_NWT*1000)),IF(AND(SX25_Start&lt;=X54,X54&lt;SX25_End),((SX25_NWT*1000))))))))))))))))))))))))))))</f>
        <v/>
      </c>
      <c r="BE54" s="113"/>
      <c r="BF54" s="113"/>
      <c r="BG54" s="113"/>
      <c r="BH54" s="113"/>
      <c r="BI54" s="113"/>
      <c r="BJ54" s="113"/>
      <c r="BK54" s="113"/>
      <c r="BL54" s="19" t="str" cm="1">
        <f t="array" ref="BL54">IF(C54=FALSE,"",IF(AND(SX1_Start&lt;=X54,X54&lt;SX1_End),SX1_LS,IF(AND(SX2_Start&lt;=X54,X54&lt;SX2_End),SX2_LS,IF(AND(SX3_Start&lt;=X54,X54&lt;SX3_End),SX3_LS,IF(AND(SX4_Start&lt;=X54,X54&lt;SX4_End),SX4_LS,IF(AND(SX5_Start&lt;=X54,X54&lt;SX5_End),SX5_LS,IF(AND(SX6_Start&lt;=X54,X54&lt;SX6_End),SX6_LS,IF(AND(SX7_Start&lt;=X54,X54&lt;SX7_End),SX7_LS,IF(AND(SX8_Start&lt;=X54,X54&lt;SX8_End),SX8_LS,IF(AND(SX9_Start&lt;=X54,X54&lt;SX9_End),SX9_LS,IF(AND(SX10_Start&lt;=X54,X54&lt;SX10_End),SX10_LS,IF(AND(SX11_Start&lt;=X54,X54&lt;SX11_End),SX11_LS,IF(AND(SX12_Start&lt;=X54,X54&lt;SX12_End),SX12_LS,IF(AND(SX13_Start&lt;=X54,X54&lt;SX13_End),SX13_LS,IF(AND(SX14_Start&lt;=X54,X54&lt;SX14_End),SX14_LS,IF(AND(SX15_Start&lt;=X54,X54&lt;SX15_End),SX15_LS,IF(AND(SX16_Start&lt;=X54,X54&lt;SX16_End),SX16_LS,IF(AND(SX17_Start&lt;=X54,X54&lt;SX17_End),SX17_LS,IF(AND(SX18_Start&lt;=X54,X54&lt;SX18_End),SX18_LS,IF(AND(SX19_Start&lt;=X54,X54&lt;SX19_End),SX19_LS,IF(AND(SX20_Start&lt;=X54,X54&lt;SX20_End),SX20_LS,IF(AND(SX21_Start&lt;=X54,X54&lt;SX21_End),SX21_LS,IF(AND(SX22_Start&lt;=X54,X54&lt;SX22_End),SX22_LS,IF(AND(SX23_Start&lt;=X54,X54&lt;SX23_End),SX23_LS,IF(AND(SX24_Start&lt;=X54,X54&lt;SX24_End),SX24_LS)*IF(AND(SX25_Start&lt;=X54,X54&lt;SX25End),SX25_LS)))))))))))))))))))))))))</f>
        <v/>
      </c>
      <c r="BM54" s="129" t="str">
        <f t="shared" ref="BM54" si="336">IF(ISBLANK(C54),"",IF(BL54=SX1_LS,SX1_LSD,IF(BL54=SX2_LS,SX2_LSD,IF(BL54=SX3_LS,SX3_LSD,IF(BL54=SX4_LS,SX4_LSD,IF(BL54=SX5_LS,SX5_LSD,IF(BL54=SX6_LS,SX6_LSD,IF(BL54=SX7_LS,SX7_LSD,IF(BL54=SX8_LS,SX8_LSD,IF(BL54=SX9_LS,SX9_LSD,IF(BL54=SX10_LS,SX10_LSD,IF(BL54=SX11_LS,SX11_LSD,IF(BL54=SX12_LS,SX12_LSD)))))))))))))</f>
        <v/>
      </c>
      <c r="BN54" s="130"/>
      <c r="BO54" s="130"/>
      <c r="BP54" s="130"/>
      <c r="BQ54" s="130"/>
      <c r="BR54" s="131"/>
      <c r="BS54" s="119" t="str">
        <f t="shared" ref="BS54" si="337">IF(ISBLANK(C54),"",IF(NOT(ISNUMBER(station_number)),"NA",IF(MOD(station_number,1)=0,TEXT(station_number+X54,"0+00"),IF(NOT(MOD(station_number,1)=0),TEXT(station_number+X54,"0+00.00")))))</f>
        <v/>
      </c>
      <c r="BT54" s="119"/>
      <c r="BU54" s="119"/>
      <c r="BV54" s="119"/>
      <c r="BW54" s="119"/>
      <c r="BX54" s="120" t="str" cm="1">
        <f t="array" ref="BX54">IF(C54=FALSE,"",IF(AND(SX1_Start&lt;=X54,X54&lt;SX1_End),"Section 1",IF(AND(SX2_Start&lt;=X54,X54&lt;SX2_End),"Section 2",IF(AND(SX3_Start&lt;=X54,X54&lt;SX3_End),"Section 3",IF(AND(SX4_Start&lt;=X54,X54&lt;SX4_End),"Section 4",IF(AND(SX5_Start&lt;=X54,X54&lt;SX5_End),"Section 5",IF(AND(SX6_Start&lt;=X54,X54&lt;SX6_End),"Section 6",IF(AND(SX7_Start&lt;=X54,X54&lt;SX7_End),"Section 7",IF(AND(SX8_Start&lt;=X54,X54&lt;SX8_End),"Section 8",IF(AND(SX9_Start&lt;=X54,X54&lt;SX9_End),"Section 9",IF(AND(SX10_Start&lt;=X54,X54&lt;SX10_End),"Section 10",IF(AND(SX11_Start&lt;=X54,X54&lt;SX11_End),"Section 11",IF(AND(SX12_Start&lt;=X54,X54&lt;SX12_End),"Section 12",IF(AND(SX13_Start&lt;=X54,X54&lt;SX13_End),"Section 13",IF(AND(SX14_Start&lt;=X54,X54&lt;SX14_End),"Section 14",IF(AND(SX15_Start&lt;=X54,X54&lt;SX15_End),"Section 15",IF(AND(SX16_Start&lt;=X54,X54&lt;SX16_End),"Section 16",IF(AND(SX17_Start&lt;=X54,X54&lt;SX17_End),"Section 17",IF(AND(SX18_Start&lt;=X54,X54&lt;SX18_End),"Section 18",IF(AND(SX19_Start&lt;=X54,X54&lt;SX19_End),"Section 19",IF(AND(SX20_Start&lt;=X54,X54&lt;SX20_End),"Section 20",IF(AND(SX21_Start&lt;=X54,X54&lt;SX21_End),"Section 21",IF(AND(SX22_Start&lt;=X54,X54&lt;SX22_End),"Section 22",IF(AND(SX23_Start&lt;=X54,X54&lt;SX23_End),"Section 23",IF(AND(SX24_Start&lt;=X54,X54&lt;SX24_End),"Section 24")*IF(AND(SX25_Start&lt;=X54,X54&lt;SX25End),"Section 25")))))))))))))))))))))))))</f>
        <v/>
      </c>
      <c r="BY54" s="121"/>
      <c r="BZ54" s="121"/>
      <c r="CA54" s="121"/>
      <c r="CB54" s="121"/>
      <c r="CC54" s="121"/>
      <c r="CD54" s="121"/>
      <c r="CE54" s="121"/>
      <c r="CF54" s="121"/>
      <c r="CG54" s="121"/>
      <c r="CH54" s="122"/>
      <c r="CI54" s="123"/>
      <c r="CJ54" s="124"/>
      <c r="CK54" s="124"/>
      <c r="CL54" s="124"/>
      <c r="CM54" s="124"/>
      <c r="CN54" s="124"/>
      <c r="CO54" s="124"/>
      <c r="CP54" s="124"/>
      <c r="CQ54" s="124"/>
      <c r="CR54" s="124"/>
      <c r="CS54" s="125"/>
      <c r="CT54" s="123"/>
      <c r="CU54" s="124"/>
      <c r="CV54" s="124"/>
      <c r="CW54" s="124"/>
      <c r="CX54" s="124"/>
      <c r="CY54" s="124"/>
      <c r="CZ54" s="124"/>
      <c r="DA54" s="124"/>
      <c r="DB54" s="124"/>
      <c r="DC54" s="124"/>
      <c r="DD54" s="125"/>
      <c r="DE54" s="123"/>
      <c r="DF54" s="124"/>
      <c r="DG54" s="124"/>
      <c r="DH54" s="124"/>
      <c r="DI54" s="124"/>
      <c r="DJ54" s="124"/>
      <c r="DK54" s="124"/>
      <c r="DL54" s="124"/>
      <c r="DM54" s="124"/>
      <c r="DN54" s="125"/>
      <c r="DO54" s="126"/>
      <c r="DP54" s="127"/>
      <c r="DQ54" s="127"/>
      <c r="DR54" s="127"/>
      <c r="DS54" s="127"/>
      <c r="DT54" s="127"/>
      <c r="DU54" s="127"/>
      <c r="DV54" s="128"/>
      <c r="DW54" s="102"/>
      <c r="DX54" s="102"/>
      <c r="DY54" s="102"/>
      <c r="DZ54" s="115"/>
      <c r="EA54" s="115"/>
      <c r="EB54" s="115"/>
      <c r="EC54" s="115"/>
      <c r="ED54" s="115"/>
      <c r="EE54" s="132"/>
      <c r="EF54" s="132"/>
      <c r="EG54" s="132"/>
      <c r="EH54" s="102"/>
      <c r="EI54" s="102"/>
      <c r="EJ54" s="102"/>
      <c r="EK54" s="117" t="str">
        <f t="shared" si="17"/>
        <v/>
      </c>
      <c r="EL54" s="117"/>
      <c r="EM54" s="117"/>
      <c r="EN54" s="118"/>
      <c r="EO54" s="118"/>
      <c r="EP54" s="118"/>
      <c r="EQ54" s="102"/>
      <c r="ER54" s="102"/>
      <c r="ES54" s="102"/>
      <c r="ET54" s="102"/>
      <c r="EU54" s="20" t="str">
        <f t="shared" si="18"/>
        <v/>
      </c>
      <c r="EV54" s="26" t="str">
        <f t="shared" si="19"/>
        <v/>
      </c>
      <c r="EW54" s="22"/>
      <c r="EX54" s="22"/>
      <c r="EY54" s="23"/>
      <c r="EZ54" s="23"/>
      <c r="FA54" s="27"/>
      <c r="FB54" s="27"/>
      <c r="FC54" s="28"/>
      <c r="FD54" s="28"/>
      <c r="FE54" s="28"/>
      <c r="FF54" s="28"/>
      <c r="FG54" s="28"/>
      <c r="FH54" s="28"/>
      <c r="FI54" s="28"/>
      <c r="FJ54" s="28"/>
      <c r="FK54" s="28"/>
      <c r="FL54" s="28"/>
      <c r="FM54" s="28"/>
      <c r="FN54" s="29"/>
      <c r="FO54" s="29"/>
      <c r="FP54" s="29"/>
      <c r="FQ54" s="29"/>
      <c r="FR54" s="29"/>
      <c r="FS54" s="29"/>
      <c r="FT54" s="29"/>
      <c r="FU54" s="29"/>
      <c r="FV54" s="29"/>
      <c r="FW54" s="29"/>
      <c r="FX54" s="29"/>
      <c r="FY54" s="29"/>
      <c r="FZ54" s="29"/>
      <c r="GA54" s="29"/>
      <c r="GB54" s="29"/>
      <c r="GC54" s="23"/>
      <c r="GD54" s="23"/>
      <c r="GE54" s="23"/>
      <c r="GF54" s="23"/>
      <c r="GG54" s="23"/>
      <c r="GH54" s="23"/>
    </row>
    <row r="55" spans="1:190" s="25" customFormat="1" ht="57.75" customHeight="1" x14ac:dyDescent="0.25">
      <c r="A55" s="103">
        <f t="shared" si="20"/>
        <v>48</v>
      </c>
      <c r="B55" s="103"/>
      <c r="C55" s="104"/>
      <c r="D55" s="105"/>
      <c r="E55" s="105"/>
      <c r="F55" s="105"/>
      <c r="G55" s="105"/>
      <c r="H55" s="105"/>
      <c r="I55" s="105"/>
      <c r="J55" s="105"/>
      <c r="K55" s="106"/>
      <c r="L55" s="138"/>
      <c r="M55" s="138"/>
      <c r="N55" s="138"/>
      <c r="O55" s="138"/>
      <c r="P55" s="138"/>
      <c r="Q55" s="138"/>
      <c r="R55" s="138"/>
      <c r="S55" s="137"/>
      <c r="T55" s="137"/>
      <c r="U55" s="137"/>
      <c r="V55" s="137"/>
      <c r="W55" s="137"/>
      <c r="X55" s="79"/>
      <c r="Y55" s="80"/>
      <c r="Z55" s="80"/>
      <c r="AA55" s="80"/>
      <c r="AB55" s="11" t="str">
        <f t="shared" si="8"/>
        <v/>
      </c>
      <c r="AC55" s="12"/>
      <c r="AD55" s="13">
        <f t="shared" si="0"/>
        <v>0</v>
      </c>
      <c r="AE55" s="14" t="str">
        <f t="shared" ref="AE55" si="338">IF(ISBLANK(C55),"",IF(BL55=SX1_LS,SX1_PD,IF(BL55=SX2_LS,SX2_PD,IF(BL55=SX3_LS,SX3_PD,IF(BL55=SX4_LS,SX4_PD,IF(BL55=SX5_LS,SX5_PD,IF(BL55=SX6_LS,SX6_PD,IF(BL55=SX7_LS,SX7_PD,IF(BL55=SX8_LS,SX8_PD,IF(BL55=SX9_LS,SX9_PD,IF(BL55=SX10_LS,SX10_PD,IF(BL55=SX11_LS,SX11_PD,IF(BL55=SX12_LS,SX12_PD)))))))))))))</f>
        <v/>
      </c>
      <c r="AF55" s="15" t="str">
        <f t="shared" si="10"/>
        <v>!</v>
      </c>
      <c r="AG55" s="16" t="str">
        <f t="shared" ref="AG55" si="339">IF(ISBLANK(AC55),"",IF(AND(BL55=SX1_LS,AC55&gt;=0.5),(ROUND((PI()*AD55*AE55)/12,2)-PI()*SX1_PD),IF(AND(BL55=SX2_LS,AC55&gt;=0.5),(ROUND((PI()*AD55*AE55)/12,2)-PI()*SX2_PD),IF(AND(BL55=SX3_LS,AC55&gt;=0.5),(ROUND((PI()*AD55*AE55)/12,2)-PI()*SX3_PD),IF(AND(BL55=SX4_LS,AC55&gt;=0.5),(ROUND((PI()*AD55*AE55)/12,2)-PI()*SX4_PD),IF(AND(BL55=SX5_LS,AC55&gt;=0.5),(ROUND((PI()*AD55*AE55)/12,2)-PI()*SX5_PD),IF(AND(BL55=SX6_LS,AC55&gt;=0.5),(ROUND((PI()*AD55*AE55)/12,2)-PI()*SX6_PD),IF(AND(BL55=SX7_LS,AC55&gt;=0.5),(ROUND((PI()*AD55*AE55)/12,2)-PI()*SX7_PD),IF(AND(BL55=SX8_LS,AC55&gt;=0.5),(ROUND((PI()*AD55*AE55)/12,2)-PI()*SX8_PD),IF(AND(BL55=SX9_LS,AC55&gt;=0.5),(ROUND((PI()*AD55*AE55)/12,2)-PI()*SX9_PD),IF(AND(BL55=SX10_LS,AC55&gt;=0.5),(ROUND((PI()*AD55*AE55)/12,2)-PI()*SX10_PD),IF(AND(BL55=SX11_LS,AC55&gt;=0.5),(ROUND((PI()*AD55*AE55)/12,2)-PI()*SX11_PD),IF(AND(BL55=SX12_LS,AC55&gt;=0.5),(ROUND((PI()*AD55*AE55)/12,2)-PI()*SX12_PD),ROUND((PI()*AD55*AE55)/12,2))))))))))))))</f>
        <v/>
      </c>
      <c r="AH55" s="81"/>
      <c r="AI55" s="81"/>
      <c r="AJ55" s="81"/>
      <c r="AK55" s="81"/>
      <c r="AL55" s="81"/>
      <c r="AM55" s="81"/>
      <c r="AN55" s="81"/>
      <c r="AO55" s="81"/>
      <c r="AP55" s="17"/>
      <c r="AQ55" s="133"/>
      <c r="AR55" s="134"/>
      <c r="AS55" s="134"/>
      <c r="AT55" s="134"/>
      <c r="AU55" s="135"/>
      <c r="AV55" s="114" t="str">
        <f t="shared" ref="AV55" si="340">IF(C55=FALSE,"",IF(C55="DNT",(AQ55/(Nominal_Pipe_Diameter*10)),IF(AQ55="NV","NV",IF(AQ55="NA","NA",IF(BE55="","",IF(BL55="SMLS",AQ55*100/BE55,AQ55*100/BD55))))))</f>
        <v/>
      </c>
      <c r="AW55" s="114"/>
      <c r="AX55" s="114"/>
      <c r="AY55" s="114"/>
      <c r="AZ55" s="114"/>
      <c r="BA55" s="114" t="str">
        <f t="shared" ref="BA55" si="341">IF(C55=FALSE,"",IF(GW_Log_Dist="","NA",GW_Log_Dist+X55))</f>
        <v/>
      </c>
      <c r="BB55" s="114"/>
      <c r="BC55" s="114"/>
      <c r="BD55" s="18" t="str">
        <f t="shared" ref="BD55" si="342">IF(C55=FALSE,"",IF(AND(SX1_Start&lt;=X55,X55&lt;SX1_End),((SX1_NWT*1000)),IF(AND(SX2_Start&lt;=X55,X55&lt;SX2_End),((SX2_NWT*1000)),IF(AND(SX3_Start&lt;=X55,X55&lt;SX3_End),((SX3_NWT*1000)),IF(AND(SX4_Start&lt;=X55,X55&lt;SX4_End),((SX4_NWT*1000)),IF(AND(SX5_Start&lt;=X55,X55&lt;SX5_End),((SX5_NWT*1000)),IF(AND(SX6_Start&lt;=X55,X55&lt;SX6_End),((SX6_NWT*1000)),IF(AND(SX7_Start&lt;=X55,X55&lt;SX7_End),((SX7_NWT*1000)),IF(AND(SX8_Start&lt;=X55,X55&lt;SX8_End),((SX8_NWT*1000)),IF(AND(SX9_Start&lt;=X55,X55&lt;SX9_End),((SX9_NWT*1000)),IF(AND(SX10_Start&lt;=X55,X55&lt;SX10_End),((SX10_NWT*1000)),IF(AND(SX11_Start&lt;=X55,X55&lt;SX11_End),((SX11_NWT*1000)),IF(AND(SX12_Start&lt;=X55,X55&lt;SX12_End),((SX12_NWT*1000)),IF(AND(SX13_Start&lt;=X55,X55&lt;SX13_End),((SX13_NWT*1000)),IF(AND(SX14_Start&lt;=X55,X55&lt;SX14_End),((SX14_NWT*1000)),IF(AND(SX15_Start&lt;=X55,X55&lt;SX15_End),((SX15_NWT*1000)),IF(AND(SX16_Start&lt;=X55,X55&lt;SX16_End),((SX16_NWT*1000)),IF(AND(SX17_Start&lt;=X55,X55&lt;SX17_End),((SX17_NWT*1000)),IF(AND(SX18_Start&lt;=X55,X55&lt;SX18_End),((SX18_NWT*1000)),IF(AND(SX19_Start&lt;=X55,X55&lt;SX19_End),((SX19_NWT*1000)),IF(AND(SX20_Start&lt;=X55,X55&lt;SX20_End),((SX20_NWT*1000)),IF(AND(SX21_Start&lt;=X55,X55&lt;SX21_End),((SX21_NWT*1000)),IF(AND(SX22_Start&lt;=X55,X55&lt;SX22_End),((SX22_NWT*1000)),IF(AND(SX23_Start&lt;=X55,X55&lt;SX23_End),((SX23_NWT*1000)),IF(AND(SX24_Start&lt;=X55,X55&lt;SX24_End),((SX24_NWT*1000)),IF(AND(SX25_Start&lt;=X55,X55&lt;SX25_End),((SX25_NWT*1000))))))))))))))))))))))))))))</f>
        <v/>
      </c>
      <c r="BE55" s="113"/>
      <c r="BF55" s="113"/>
      <c r="BG55" s="113"/>
      <c r="BH55" s="113"/>
      <c r="BI55" s="113"/>
      <c r="BJ55" s="113"/>
      <c r="BK55" s="113"/>
      <c r="BL55" s="19" t="str" cm="1">
        <f t="array" ref="BL55">IF(C55=FALSE,"",IF(AND(SX1_Start&lt;=X55,X55&lt;SX1_End),SX1_LS,IF(AND(SX2_Start&lt;=X55,X55&lt;SX2_End),SX2_LS,IF(AND(SX3_Start&lt;=X55,X55&lt;SX3_End),SX3_LS,IF(AND(SX4_Start&lt;=X55,X55&lt;SX4_End),SX4_LS,IF(AND(SX5_Start&lt;=X55,X55&lt;SX5_End),SX5_LS,IF(AND(SX6_Start&lt;=X55,X55&lt;SX6_End),SX6_LS,IF(AND(SX7_Start&lt;=X55,X55&lt;SX7_End),SX7_LS,IF(AND(SX8_Start&lt;=X55,X55&lt;SX8_End),SX8_LS,IF(AND(SX9_Start&lt;=X55,X55&lt;SX9_End),SX9_LS,IF(AND(SX10_Start&lt;=X55,X55&lt;SX10_End),SX10_LS,IF(AND(SX11_Start&lt;=X55,X55&lt;SX11_End),SX11_LS,IF(AND(SX12_Start&lt;=X55,X55&lt;SX12_End),SX12_LS,IF(AND(SX13_Start&lt;=X55,X55&lt;SX13_End),SX13_LS,IF(AND(SX14_Start&lt;=X55,X55&lt;SX14_End),SX14_LS,IF(AND(SX15_Start&lt;=X55,X55&lt;SX15_End),SX15_LS,IF(AND(SX16_Start&lt;=X55,X55&lt;SX16_End),SX16_LS,IF(AND(SX17_Start&lt;=X55,X55&lt;SX17_End),SX17_LS,IF(AND(SX18_Start&lt;=X55,X55&lt;SX18_End),SX18_LS,IF(AND(SX19_Start&lt;=X55,X55&lt;SX19_End),SX19_LS,IF(AND(SX20_Start&lt;=X55,X55&lt;SX20_End),SX20_LS,IF(AND(SX21_Start&lt;=X55,X55&lt;SX21_End),SX21_LS,IF(AND(SX22_Start&lt;=X55,X55&lt;SX22_End),SX22_LS,IF(AND(SX23_Start&lt;=X55,X55&lt;SX23_End),SX23_LS,IF(AND(SX24_Start&lt;=X55,X55&lt;SX24_End),SX24_LS)*IF(AND(SX25_Start&lt;=X55,X55&lt;SX25End),SX25_LS)))))))))))))))))))))))))</f>
        <v/>
      </c>
      <c r="BM55" s="129" t="str">
        <f t="shared" ref="BM55" si="343">IF(ISBLANK(C55),"",IF(BL55=SX1_LS,SX1_LSD,IF(BL55=SX2_LS,SX2_LSD,IF(BL55=SX3_LS,SX3_LSD,IF(BL55=SX4_LS,SX4_LSD,IF(BL55=SX5_LS,SX5_LSD,IF(BL55=SX6_LS,SX6_LSD,IF(BL55=SX7_LS,SX7_LSD,IF(BL55=SX8_LS,SX8_LSD,IF(BL55=SX9_LS,SX9_LSD,IF(BL55=SX10_LS,SX10_LSD,IF(BL55=SX11_LS,SX11_LSD,IF(BL55=SX12_LS,SX12_LSD)))))))))))))</f>
        <v/>
      </c>
      <c r="BN55" s="130"/>
      <c r="BO55" s="130"/>
      <c r="BP55" s="130"/>
      <c r="BQ55" s="130"/>
      <c r="BR55" s="131"/>
      <c r="BS55" s="119" t="str">
        <f t="shared" ref="BS55" si="344">IF(ISBLANK(C55),"",IF(NOT(ISNUMBER(station_number)),"NA",IF(MOD(station_number,1)=0,TEXT(station_number+X55,"0+00"),IF(NOT(MOD(station_number,1)=0),TEXT(station_number+X55,"0+00.00")))))</f>
        <v/>
      </c>
      <c r="BT55" s="119"/>
      <c r="BU55" s="119"/>
      <c r="BV55" s="119"/>
      <c r="BW55" s="119"/>
      <c r="BX55" s="120" t="str" cm="1">
        <f t="array" ref="BX55">IF(C55=FALSE,"",IF(AND(SX1_Start&lt;=X55,X55&lt;SX1_End),"Section 1",IF(AND(SX2_Start&lt;=X55,X55&lt;SX2_End),"Section 2",IF(AND(SX3_Start&lt;=X55,X55&lt;SX3_End),"Section 3",IF(AND(SX4_Start&lt;=X55,X55&lt;SX4_End),"Section 4",IF(AND(SX5_Start&lt;=X55,X55&lt;SX5_End),"Section 5",IF(AND(SX6_Start&lt;=X55,X55&lt;SX6_End),"Section 6",IF(AND(SX7_Start&lt;=X55,X55&lt;SX7_End),"Section 7",IF(AND(SX8_Start&lt;=X55,X55&lt;SX8_End),"Section 8",IF(AND(SX9_Start&lt;=X55,X55&lt;SX9_End),"Section 9",IF(AND(SX10_Start&lt;=X55,X55&lt;SX10_End),"Section 10",IF(AND(SX11_Start&lt;=X55,X55&lt;SX11_End),"Section 11",IF(AND(SX12_Start&lt;=X55,X55&lt;SX12_End),"Section 12",IF(AND(SX13_Start&lt;=X55,X55&lt;SX13_End),"Section 13",IF(AND(SX14_Start&lt;=X55,X55&lt;SX14_End),"Section 14",IF(AND(SX15_Start&lt;=X55,X55&lt;SX15_End),"Section 15",IF(AND(SX16_Start&lt;=X55,X55&lt;SX16_End),"Section 16",IF(AND(SX17_Start&lt;=X55,X55&lt;SX17_End),"Section 17",IF(AND(SX18_Start&lt;=X55,X55&lt;SX18_End),"Section 18",IF(AND(SX19_Start&lt;=X55,X55&lt;SX19_End),"Section 19",IF(AND(SX20_Start&lt;=X55,X55&lt;SX20_End),"Section 20",IF(AND(SX21_Start&lt;=X55,X55&lt;SX21_End),"Section 21",IF(AND(SX22_Start&lt;=X55,X55&lt;SX22_End),"Section 22",IF(AND(SX23_Start&lt;=X55,X55&lt;SX23_End),"Section 23",IF(AND(SX24_Start&lt;=X55,X55&lt;SX24_End),"Section 24")*IF(AND(SX25_Start&lt;=X55,X55&lt;SX25End),"Section 25")))))))))))))))))))))))))</f>
        <v/>
      </c>
      <c r="BY55" s="121"/>
      <c r="BZ55" s="121"/>
      <c r="CA55" s="121"/>
      <c r="CB55" s="121"/>
      <c r="CC55" s="121"/>
      <c r="CD55" s="121"/>
      <c r="CE55" s="121"/>
      <c r="CF55" s="121"/>
      <c r="CG55" s="121"/>
      <c r="CH55" s="122"/>
      <c r="CI55" s="123"/>
      <c r="CJ55" s="124"/>
      <c r="CK55" s="124"/>
      <c r="CL55" s="124"/>
      <c r="CM55" s="124"/>
      <c r="CN55" s="124"/>
      <c r="CO55" s="124"/>
      <c r="CP55" s="124"/>
      <c r="CQ55" s="124"/>
      <c r="CR55" s="124"/>
      <c r="CS55" s="125"/>
      <c r="CT55" s="123"/>
      <c r="CU55" s="124"/>
      <c r="CV55" s="124"/>
      <c r="CW55" s="124"/>
      <c r="CX55" s="124"/>
      <c r="CY55" s="124"/>
      <c r="CZ55" s="124"/>
      <c r="DA55" s="124"/>
      <c r="DB55" s="124"/>
      <c r="DC55" s="124"/>
      <c r="DD55" s="125"/>
      <c r="DE55" s="123"/>
      <c r="DF55" s="124"/>
      <c r="DG55" s="124"/>
      <c r="DH55" s="124"/>
      <c r="DI55" s="124"/>
      <c r="DJ55" s="124"/>
      <c r="DK55" s="124"/>
      <c r="DL55" s="124"/>
      <c r="DM55" s="124"/>
      <c r="DN55" s="125"/>
      <c r="DO55" s="126"/>
      <c r="DP55" s="127"/>
      <c r="DQ55" s="127"/>
      <c r="DR55" s="127"/>
      <c r="DS55" s="127"/>
      <c r="DT55" s="127"/>
      <c r="DU55" s="127"/>
      <c r="DV55" s="128"/>
      <c r="DW55" s="102"/>
      <c r="DX55" s="102"/>
      <c r="DY55" s="102"/>
      <c r="DZ55" s="115"/>
      <c r="EA55" s="115"/>
      <c r="EB55" s="115"/>
      <c r="EC55" s="115"/>
      <c r="ED55" s="115"/>
      <c r="EE55" s="132"/>
      <c r="EF55" s="132"/>
      <c r="EG55" s="132"/>
      <c r="EH55" s="102"/>
      <c r="EI55" s="102"/>
      <c r="EJ55" s="102"/>
      <c r="EK55" s="117" t="str">
        <f t="shared" si="17"/>
        <v/>
      </c>
      <c r="EL55" s="117"/>
      <c r="EM55" s="117"/>
      <c r="EN55" s="118"/>
      <c r="EO55" s="118"/>
      <c r="EP55" s="118"/>
      <c r="EQ55" s="102"/>
      <c r="ER55" s="102"/>
      <c r="ES55" s="102"/>
      <c r="ET55" s="102"/>
      <c r="EU55" s="20" t="str">
        <f t="shared" si="18"/>
        <v/>
      </c>
      <c r="EV55" s="26" t="str">
        <f t="shared" si="19"/>
        <v/>
      </c>
      <c r="EW55" s="22"/>
      <c r="EX55" s="22"/>
      <c r="EY55" s="23"/>
      <c r="EZ55" s="23"/>
      <c r="FA55" s="27"/>
      <c r="FB55" s="27"/>
      <c r="FC55" s="28"/>
      <c r="FD55" s="28"/>
      <c r="FE55" s="28"/>
      <c r="FF55" s="28"/>
      <c r="FG55" s="28"/>
      <c r="FH55" s="28"/>
      <c r="FI55" s="28"/>
      <c r="FJ55" s="28"/>
      <c r="FK55" s="28"/>
      <c r="FL55" s="28"/>
      <c r="FM55" s="28"/>
      <c r="FN55" s="29"/>
      <c r="FO55" s="29"/>
      <c r="FP55" s="29"/>
      <c r="FQ55" s="29"/>
      <c r="FR55" s="29"/>
      <c r="FS55" s="29"/>
      <c r="FT55" s="29"/>
      <c r="FU55" s="29"/>
      <c r="FV55" s="29"/>
      <c r="FW55" s="29"/>
      <c r="FX55" s="29"/>
      <c r="FY55" s="29"/>
      <c r="FZ55" s="29"/>
      <c r="GA55" s="29"/>
      <c r="GB55" s="29"/>
      <c r="GC55" s="23"/>
      <c r="GD55" s="23"/>
      <c r="GE55" s="23"/>
      <c r="GF55" s="23"/>
      <c r="GG55" s="23"/>
      <c r="GH55" s="23"/>
    </row>
    <row r="56" spans="1:190" s="25" customFormat="1" ht="57.75" customHeight="1" x14ac:dyDescent="0.25">
      <c r="A56" s="103">
        <f t="shared" si="20"/>
        <v>49</v>
      </c>
      <c r="B56" s="103"/>
      <c r="C56" s="104"/>
      <c r="D56" s="105"/>
      <c r="E56" s="105"/>
      <c r="F56" s="105"/>
      <c r="G56" s="105"/>
      <c r="H56" s="105"/>
      <c r="I56" s="105"/>
      <c r="J56" s="105"/>
      <c r="K56" s="106"/>
      <c r="L56" s="138"/>
      <c r="M56" s="138"/>
      <c r="N56" s="138"/>
      <c r="O56" s="138"/>
      <c r="P56" s="138"/>
      <c r="Q56" s="138"/>
      <c r="R56" s="138"/>
      <c r="S56" s="137"/>
      <c r="T56" s="137"/>
      <c r="U56" s="137"/>
      <c r="V56" s="137"/>
      <c r="W56" s="137"/>
      <c r="X56" s="79"/>
      <c r="Y56" s="80"/>
      <c r="Z56" s="80"/>
      <c r="AA56" s="80"/>
      <c r="AB56" s="11" t="str">
        <f t="shared" si="8"/>
        <v/>
      </c>
      <c r="AC56" s="12"/>
      <c r="AD56" s="13">
        <f t="shared" si="0"/>
        <v>0</v>
      </c>
      <c r="AE56" s="14" t="str">
        <f t="shared" ref="AE56" si="345">IF(ISBLANK(C56),"",IF(BL56=SX1_LS,SX1_PD,IF(BL56=SX2_LS,SX2_PD,IF(BL56=SX3_LS,SX3_PD,IF(BL56=SX4_LS,SX4_PD,IF(BL56=SX5_LS,SX5_PD,IF(BL56=SX6_LS,SX6_PD,IF(BL56=SX7_LS,SX7_PD,IF(BL56=SX8_LS,SX8_PD,IF(BL56=SX9_LS,SX9_PD,IF(BL56=SX10_LS,SX10_PD,IF(BL56=SX11_LS,SX11_PD,IF(BL56=SX12_LS,SX12_PD)))))))))))))</f>
        <v/>
      </c>
      <c r="AF56" s="15" t="str">
        <f t="shared" si="10"/>
        <v>!</v>
      </c>
      <c r="AG56" s="16" t="str">
        <f t="shared" ref="AG56" si="346">IF(ISBLANK(AC56),"",IF(AND(BL56=SX1_LS,AC56&gt;=0.5),(ROUND((PI()*AD56*AE56)/12,2)-PI()*SX1_PD),IF(AND(BL56=SX2_LS,AC56&gt;=0.5),(ROUND((PI()*AD56*AE56)/12,2)-PI()*SX2_PD),IF(AND(BL56=SX3_LS,AC56&gt;=0.5),(ROUND((PI()*AD56*AE56)/12,2)-PI()*SX3_PD),IF(AND(BL56=SX4_LS,AC56&gt;=0.5),(ROUND((PI()*AD56*AE56)/12,2)-PI()*SX4_PD),IF(AND(BL56=SX5_LS,AC56&gt;=0.5),(ROUND((PI()*AD56*AE56)/12,2)-PI()*SX5_PD),IF(AND(BL56=SX6_LS,AC56&gt;=0.5),(ROUND((PI()*AD56*AE56)/12,2)-PI()*SX6_PD),IF(AND(BL56=SX7_LS,AC56&gt;=0.5),(ROUND((PI()*AD56*AE56)/12,2)-PI()*SX7_PD),IF(AND(BL56=SX8_LS,AC56&gt;=0.5),(ROUND((PI()*AD56*AE56)/12,2)-PI()*SX8_PD),IF(AND(BL56=SX9_LS,AC56&gt;=0.5),(ROUND((PI()*AD56*AE56)/12,2)-PI()*SX9_PD),IF(AND(BL56=SX10_LS,AC56&gt;=0.5),(ROUND((PI()*AD56*AE56)/12,2)-PI()*SX10_PD),IF(AND(BL56=SX11_LS,AC56&gt;=0.5),(ROUND((PI()*AD56*AE56)/12,2)-PI()*SX11_PD),IF(AND(BL56=SX12_LS,AC56&gt;=0.5),(ROUND((PI()*AD56*AE56)/12,2)-PI()*SX12_PD),ROUND((PI()*AD56*AE56)/12,2))))))))))))))</f>
        <v/>
      </c>
      <c r="AH56" s="81"/>
      <c r="AI56" s="81"/>
      <c r="AJ56" s="81"/>
      <c r="AK56" s="81"/>
      <c r="AL56" s="81"/>
      <c r="AM56" s="81"/>
      <c r="AN56" s="81"/>
      <c r="AO56" s="81"/>
      <c r="AP56" s="17"/>
      <c r="AQ56" s="113"/>
      <c r="AR56" s="113"/>
      <c r="AS56" s="113"/>
      <c r="AT56" s="113"/>
      <c r="AU56" s="113"/>
      <c r="AV56" s="114" t="str">
        <f t="shared" ref="AV56" si="347">IF(C56=FALSE,"",IF(C56="DNT",(AQ56/(Nominal_Pipe_Diameter*10)),IF(AQ56="NV","NV",IF(AQ56="NA","NA",IF(BE56="","",IF(BL56="SMLS",AQ56*100/BE56,AQ56*100/BD56))))))</f>
        <v/>
      </c>
      <c r="AW56" s="114"/>
      <c r="AX56" s="114"/>
      <c r="AY56" s="114"/>
      <c r="AZ56" s="114"/>
      <c r="BA56" s="114" t="str">
        <f t="shared" ref="BA56" si="348">IF(C56=FALSE,"",IF(GW_Log_Dist="","NA",GW_Log_Dist+X56))</f>
        <v/>
      </c>
      <c r="BB56" s="114"/>
      <c r="BC56" s="114"/>
      <c r="BD56" s="18" t="str">
        <f t="shared" ref="BD56" si="349">IF(C56=FALSE,"",IF(AND(SX1_Start&lt;=X56,X56&lt;SX1_End),((SX1_NWT*1000)),IF(AND(SX2_Start&lt;=X56,X56&lt;SX2_End),((SX2_NWT*1000)),IF(AND(SX3_Start&lt;=X56,X56&lt;SX3_End),((SX3_NWT*1000)),IF(AND(SX4_Start&lt;=X56,X56&lt;SX4_End),((SX4_NWT*1000)),IF(AND(SX5_Start&lt;=X56,X56&lt;SX5_End),((SX5_NWT*1000)),IF(AND(SX6_Start&lt;=X56,X56&lt;SX6_End),((SX6_NWT*1000)),IF(AND(SX7_Start&lt;=X56,X56&lt;SX7_End),((SX7_NWT*1000)),IF(AND(SX8_Start&lt;=X56,X56&lt;SX8_End),((SX8_NWT*1000)),IF(AND(SX9_Start&lt;=X56,X56&lt;SX9_End),((SX9_NWT*1000)),IF(AND(SX10_Start&lt;=X56,X56&lt;SX10_End),((SX10_NWT*1000)),IF(AND(SX11_Start&lt;=X56,X56&lt;SX11_End),((SX11_NWT*1000)),IF(AND(SX12_Start&lt;=X56,X56&lt;SX12_End),((SX12_NWT*1000)),IF(AND(SX13_Start&lt;=X56,X56&lt;SX13_End),((SX13_NWT*1000)),IF(AND(SX14_Start&lt;=X56,X56&lt;SX14_End),((SX14_NWT*1000)),IF(AND(SX15_Start&lt;=X56,X56&lt;SX15_End),((SX15_NWT*1000)),IF(AND(SX16_Start&lt;=X56,X56&lt;SX16_End),((SX16_NWT*1000)),IF(AND(SX17_Start&lt;=X56,X56&lt;SX17_End),((SX17_NWT*1000)),IF(AND(SX18_Start&lt;=X56,X56&lt;SX18_End),((SX18_NWT*1000)),IF(AND(SX19_Start&lt;=X56,X56&lt;SX19_End),((SX19_NWT*1000)),IF(AND(SX20_Start&lt;=X56,X56&lt;SX20_End),((SX20_NWT*1000)),IF(AND(SX21_Start&lt;=X56,X56&lt;SX21_End),((SX21_NWT*1000)),IF(AND(SX22_Start&lt;=X56,X56&lt;SX22_End),((SX22_NWT*1000)),IF(AND(SX23_Start&lt;=X56,X56&lt;SX23_End),((SX23_NWT*1000)),IF(AND(SX24_Start&lt;=X56,X56&lt;SX24_End),((SX24_NWT*1000)),IF(AND(SX25_Start&lt;=X56,X56&lt;SX25_End),((SX25_NWT*1000))))))))))))))))))))))))))))</f>
        <v/>
      </c>
      <c r="BE56" s="113"/>
      <c r="BF56" s="113"/>
      <c r="BG56" s="113"/>
      <c r="BH56" s="113"/>
      <c r="BI56" s="113"/>
      <c r="BJ56" s="113"/>
      <c r="BK56" s="113"/>
      <c r="BL56" s="19" t="str" cm="1">
        <f t="array" ref="BL56">IF(C56=FALSE,"",IF(AND(SX1_Start&lt;=X56,X56&lt;SX1_End),SX1_LS,IF(AND(SX2_Start&lt;=X56,X56&lt;SX2_End),SX2_LS,IF(AND(SX3_Start&lt;=X56,X56&lt;SX3_End),SX3_LS,IF(AND(SX4_Start&lt;=X56,X56&lt;SX4_End),SX4_LS,IF(AND(SX5_Start&lt;=X56,X56&lt;SX5_End),SX5_LS,IF(AND(SX6_Start&lt;=X56,X56&lt;SX6_End),SX6_LS,IF(AND(SX7_Start&lt;=X56,X56&lt;SX7_End),SX7_LS,IF(AND(SX8_Start&lt;=X56,X56&lt;SX8_End),SX8_LS,IF(AND(SX9_Start&lt;=X56,X56&lt;SX9_End),SX9_LS,IF(AND(SX10_Start&lt;=X56,X56&lt;SX10_End),SX10_LS,IF(AND(SX11_Start&lt;=X56,X56&lt;SX11_End),SX11_LS,IF(AND(SX12_Start&lt;=X56,X56&lt;SX12_End),SX12_LS,IF(AND(SX13_Start&lt;=X56,X56&lt;SX13_End),SX13_LS,IF(AND(SX14_Start&lt;=X56,X56&lt;SX14_End),SX14_LS,IF(AND(SX15_Start&lt;=X56,X56&lt;SX15_End),SX15_LS,IF(AND(SX16_Start&lt;=X56,X56&lt;SX16_End),SX16_LS,IF(AND(SX17_Start&lt;=X56,X56&lt;SX17_End),SX17_LS,IF(AND(SX18_Start&lt;=X56,X56&lt;SX18_End),SX18_LS,IF(AND(SX19_Start&lt;=X56,X56&lt;SX19_End),SX19_LS,IF(AND(SX20_Start&lt;=X56,X56&lt;SX20_End),SX20_LS,IF(AND(SX21_Start&lt;=X56,X56&lt;SX21_End),SX21_LS,IF(AND(SX22_Start&lt;=X56,X56&lt;SX22_End),SX22_LS,IF(AND(SX23_Start&lt;=X56,X56&lt;SX23_End),SX23_LS,IF(AND(SX24_Start&lt;=X56,X56&lt;SX24_End),SX24_LS)*IF(AND(SX25_Start&lt;=X56,X56&lt;SX25End),SX25_LS)))))))))))))))))))))))))</f>
        <v/>
      </c>
      <c r="BM56" s="129" t="str">
        <f t="shared" ref="BM56" si="350">IF(ISBLANK(C56),"",IF(BL56=SX1_LS,SX1_LSD,IF(BL56=SX2_LS,SX2_LSD,IF(BL56=SX3_LS,SX3_LSD,IF(BL56=SX4_LS,SX4_LSD,IF(BL56=SX5_LS,SX5_LSD,IF(BL56=SX6_LS,SX6_LSD,IF(BL56=SX7_LS,SX7_LSD,IF(BL56=SX8_LS,SX8_LSD,IF(BL56=SX9_LS,SX9_LSD,IF(BL56=SX10_LS,SX10_LSD,IF(BL56=SX11_LS,SX11_LSD,IF(BL56=SX12_LS,SX12_LSD)))))))))))))</f>
        <v/>
      </c>
      <c r="BN56" s="130"/>
      <c r="BO56" s="130"/>
      <c r="BP56" s="130"/>
      <c r="BQ56" s="130"/>
      <c r="BR56" s="131"/>
      <c r="BS56" s="119" t="str">
        <f t="shared" ref="BS56" si="351">IF(ISBLANK(C56),"",IF(NOT(ISNUMBER(station_number)),"NA",IF(MOD(station_number,1)=0,TEXT(station_number+X56,"0+00"),IF(NOT(MOD(station_number,1)=0),TEXT(station_number+X56,"0+00.00")))))</f>
        <v/>
      </c>
      <c r="BT56" s="119"/>
      <c r="BU56" s="119"/>
      <c r="BV56" s="119"/>
      <c r="BW56" s="119"/>
      <c r="BX56" s="120" t="str" cm="1">
        <f t="array" ref="BX56">IF(C56=FALSE,"",IF(AND(SX1_Start&lt;=X56,X56&lt;SX1_End),"Section 1",IF(AND(SX2_Start&lt;=X56,X56&lt;SX2_End),"Section 2",IF(AND(SX3_Start&lt;=X56,X56&lt;SX3_End),"Section 3",IF(AND(SX4_Start&lt;=X56,X56&lt;SX4_End),"Section 4",IF(AND(SX5_Start&lt;=X56,X56&lt;SX5_End),"Section 5",IF(AND(SX6_Start&lt;=X56,X56&lt;SX6_End),"Section 6",IF(AND(SX7_Start&lt;=X56,X56&lt;SX7_End),"Section 7",IF(AND(SX8_Start&lt;=X56,X56&lt;SX8_End),"Section 8",IF(AND(SX9_Start&lt;=X56,X56&lt;SX9_End),"Section 9",IF(AND(SX10_Start&lt;=X56,X56&lt;SX10_End),"Section 10",IF(AND(SX11_Start&lt;=X56,X56&lt;SX11_End),"Section 11",IF(AND(SX12_Start&lt;=X56,X56&lt;SX12_End),"Section 12",IF(AND(SX13_Start&lt;=X56,X56&lt;SX13_End),"Section 13",IF(AND(SX14_Start&lt;=X56,X56&lt;SX14_End),"Section 14",IF(AND(SX15_Start&lt;=X56,X56&lt;SX15_End),"Section 15",IF(AND(SX16_Start&lt;=X56,X56&lt;SX16_End),"Section 16",IF(AND(SX17_Start&lt;=X56,X56&lt;SX17_End),"Section 17",IF(AND(SX18_Start&lt;=X56,X56&lt;SX18_End),"Section 18",IF(AND(SX19_Start&lt;=X56,X56&lt;SX19_End),"Section 19",IF(AND(SX20_Start&lt;=X56,X56&lt;SX20_End),"Section 20",IF(AND(SX21_Start&lt;=X56,X56&lt;SX21_End),"Section 21",IF(AND(SX22_Start&lt;=X56,X56&lt;SX22_End),"Section 22",IF(AND(SX23_Start&lt;=X56,X56&lt;SX23_End),"Section 23",IF(AND(SX24_Start&lt;=X56,X56&lt;SX24_End),"Section 24")*IF(AND(SX25_Start&lt;=X56,X56&lt;SX25End),"Section 25")))))))))))))))))))))))))</f>
        <v/>
      </c>
      <c r="BY56" s="121"/>
      <c r="BZ56" s="121"/>
      <c r="CA56" s="121"/>
      <c r="CB56" s="121"/>
      <c r="CC56" s="121"/>
      <c r="CD56" s="121"/>
      <c r="CE56" s="121"/>
      <c r="CF56" s="121"/>
      <c r="CG56" s="121"/>
      <c r="CH56" s="122"/>
      <c r="CI56" s="123"/>
      <c r="CJ56" s="124"/>
      <c r="CK56" s="124"/>
      <c r="CL56" s="124"/>
      <c r="CM56" s="124"/>
      <c r="CN56" s="124"/>
      <c r="CO56" s="124"/>
      <c r="CP56" s="124"/>
      <c r="CQ56" s="124"/>
      <c r="CR56" s="124"/>
      <c r="CS56" s="125"/>
      <c r="CT56" s="123"/>
      <c r="CU56" s="124"/>
      <c r="CV56" s="124"/>
      <c r="CW56" s="124"/>
      <c r="CX56" s="124"/>
      <c r="CY56" s="124"/>
      <c r="CZ56" s="124"/>
      <c r="DA56" s="124"/>
      <c r="DB56" s="124"/>
      <c r="DC56" s="124"/>
      <c r="DD56" s="125"/>
      <c r="DE56" s="123"/>
      <c r="DF56" s="124"/>
      <c r="DG56" s="124"/>
      <c r="DH56" s="124"/>
      <c r="DI56" s="124"/>
      <c r="DJ56" s="124"/>
      <c r="DK56" s="124"/>
      <c r="DL56" s="124"/>
      <c r="DM56" s="124"/>
      <c r="DN56" s="125"/>
      <c r="DO56" s="126"/>
      <c r="DP56" s="127"/>
      <c r="DQ56" s="127"/>
      <c r="DR56" s="127"/>
      <c r="DS56" s="127"/>
      <c r="DT56" s="127"/>
      <c r="DU56" s="127"/>
      <c r="DV56" s="128"/>
      <c r="DW56" s="102"/>
      <c r="DX56" s="102"/>
      <c r="DY56" s="102"/>
      <c r="DZ56" s="115"/>
      <c r="EA56" s="115"/>
      <c r="EB56" s="115"/>
      <c r="EC56" s="115"/>
      <c r="ED56" s="115"/>
      <c r="EE56" s="132"/>
      <c r="EF56" s="132"/>
      <c r="EG56" s="132"/>
      <c r="EH56" s="102"/>
      <c r="EI56" s="102"/>
      <c r="EJ56" s="102"/>
      <c r="EK56" s="117" t="str">
        <f t="shared" si="17"/>
        <v/>
      </c>
      <c r="EL56" s="117"/>
      <c r="EM56" s="117"/>
      <c r="EN56" s="118"/>
      <c r="EO56" s="118"/>
      <c r="EP56" s="118"/>
      <c r="EQ56" s="102"/>
      <c r="ER56" s="102"/>
      <c r="ES56" s="102"/>
      <c r="ET56" s="102"/>
      <c r="EU56" s="20" t="str">
        <f t="shared" si="18"/>
        <v/>
      </c>
      <c r="EV56" s="26" t="str">
        <f t="shared" si="19"/>
        <v/>
      </c>
      <c r="EW56" s="22"/>
      <c r="EX56" s="22"/>
      <c r="EY56" s="23"/>
      <c r="EZ56" s="23"/>
      <c r="FA56" s="27"/>
      <c r="FB56" s="27"/>
      <c r="FC56" s="28"/>
      <c r="FD56" s="28"/>
      <c r="FE56" s="28"/>
      <c r="FF56" s="28"/>
      <c r="FG56" s="28"/>
      <c r="FH56" s="28"/>
      <c r="FI56" s="28"/>
      <c r="FJ56" s="28"/>
      <c r="FK56" s="28"/>
      <c r="FL56" s="28"/>
      <c r="FM56" s="28"/>
      <c r="FN56" s="29"/>
      <c r="FO56" s="29"/>
      <c r="FP56" s="29"/>
      <c r="FQ56" s="29"/>
      <c r="FR56" s="29"/>
      <c r="FS56" s="29"/>
      <c r="FT56" s="29"/>
      <c r="FU56" s="29"/>
      <c r="FV56" s="29"/>
      <c r="FW56" s="29"/>
      <c r="FX56" s="29"/>
      <c r="FY56" s="29"/>
      <c r="FZ56" s="29"/>
      <c r="GA56" s="29"/>
      <c r="GB56" s="29"/>
      <c r="GC56" s="23"/>
      <c r="GD56" s="23"/>
      <c r="GE56" s="23"/>
      <c r="GF56" s="23"/>
      <c r="GG56" s="23"/>
      <c r="GH56" s="23"/>
    </row>
    <row r="57" spans="1:190" s="25" customFormat="1" ht="57.75" customHeight="1" x14ac:dyDescent="0.25">
      <c r="A57" s="103">
        <f t="shared" si="20"/>
        <v>50</v>
      </c>
      <c r="B57" s="103"/>
      <c r="C57" s="104"/>
      <c r="D57" s="105"/>
      <c r="E57" s="105"/>
      <c r="F57" s="105"/>
      <c r="G57" s="105"/>
      <c r="H57" s="105"/>
      <c r="I57" s="105"/>
      <c r="J57" s="105"/>
      <c r="K57" s="106"/>
      <c r="L57" s="140"/>
      <c r="M57" s="140"/>
      <c r="N57" s="140"/>
      <c r="O57" s="140"/>
      <c r="P57" s="140"/>
      <c r="Q57" s="140"/>
      <c r="R57" s="140"/>
      <c r="S57" s="141"/>
      <c r="T57" s="141"/>
      <c r="U57" s="141"/>
      <c r="V57" s="141"/>
      <c r="W57" s="141"/>
      <c r="X57" s="79"/>
      <c r="Y57" s="80"/>
      <c r="Z57" s="80"/>
      <c r="AA57" s="80"/>
      <c r="AB57" s="11" t="str">
        <f t="shared" si="8"/>
        <v/>
      </c>
      <c r="AC57" s="12"/>
      <c r="AD57" s="13">
        <f t="shared" si="0"/>
        <v>0</v>
      </c>
      <c r="AE57" s="14" t="str">
        <f t="shared" ref="AE57" si="352">IF(ISBLANK(C57),"",IF(BL57=SX1_LS,SX1_PD,IF(BL57=SX2_LS,SX2_PD,IF(BL57=SX3_LS,SX3_PD,IF(BL57=SX4_LS,SX4_PD,IF(BL57=SX5_LS,SX5_PD,IF(BL57=SX6_LS,SX6_PD,IF(BL57=SX7_LS,SX7_PD,IF(BL57=SX8_LS,SX8_PD,IF(BL57=SX9_LS,SX9_PD,IF(BL57=SX10_LS,SX10_PD,IF(BL57=SX11_LS,SX11_PD,IF(BL57=SX12_LS,SX12_PD)))))))))))))</f>
        <v/>
      </c>
      <c r="AF57" s="15" t="str">
        <f t="shared" si="10"/>
        <v>!</v>
      </c>
      <c r="AG57" s="16" t="str">
        <f t="shared" ref="AG57" si="353">IF(ISBLANK(AC57),"",IF(AND(BL57=SX1_LS,AC57&gt;=0.5),(ROUND((PI()*AD57*AE57)/12,2)-PI()*SX1_PD),IF(AND(BL57=SX2_LS,AC57&gt;=0.5),(ROUND((PI()*AD57*AE57)/12,2)-PI()*SX2_PD),IF(AND(BL57=SX3_LS,AC57&gt;=0.5),(ROUND((PI()*AD57*AE57)/12,2)-PI()*SX3_PD),IF(AND(BL57=SX4_LS,AC57&gt;=0.5),(ROUND((PI()*AD57*AE57)/12,2)-PI()*SX4_PD),IF(AND(BL57=SX5_LS,AC57&gt;=0.5),(ROUND((PI()*AD57*AE57)/12,2)-PI()*SX5_PD),IF(AND(BL57=SX6_LS,AC57&gt;=0.5),(ROUND((PI()*AD57*AE57)/12,2)-PI()*SX6_PD),IF(AND(BL57=SX7_LS,AC57&gt;=0.5),(ROUND((PI()*AD57*AE57)/12,2)-PI()*SX7_PD),IF(AND(BL57=SX8_LS,AC57&gt;=0.5),(ROUND((PI()*AD57*AE57)/12,2)-PI()*SX8_PD),IF(AND(BL57=SX9_LS,AC57&gt;=0.5),(ROUND((PI()*AD57*AE57)/12,2)-PI()*SX9_PD),IF(AND(BL57=SX10_LS,AC57&gt;=0.5),(ROUND((PI()*AD57*AE57)/12,2)-PI()*SX10_PD),IF(AND(BL57=SX11_LS,AC57&gt;=0.5),(ROUND((PI()*AD57*AE57)/12,2)-PI()*SX11_PD),IF(AND(BL57=SX12_LS,AC57&gt;=0.5),(ROUND((PI()*AD57*AE57)/12,2)-PI()*SX12_PD),ROUND((PI()*AD57*AE57)/12,2))))))))))))))</f>
        <v/>
      </c>
      <c r="AH57" s="136"/>
      <c r="AI57" s="136"/>
      <c r="AJ57" s="136"/>
      <c r="AK57" s="136"/>
      <c r="AL57" s="136"/>
      <c r="AM57" s="136"/>
      <c r="AN57" s="136"/>
      <c r="AO57" s="136"/>
      <c r="AP57" s="17"/>
      <c r="AQ57" s="133"/>
      <c r="AR57" s="134"/>
      <c r="AS57" s="134"/>
      <c r="AT57" s="134"/>
      <c r="AU57" s="135"/>
      <c r="AV57" s="114" t="str">
        <f t="shared" ref="AV57" si="354">IF(C57=FALSE,"",IF(C57="DNT",(AQ57/(Nominal_Pipe_Diameter*10)),IF(AQ57="NV","NV",IF(AQ57="NA","NA",IF(BE57="","",IF(BL57="SMLS",AQ57*100/BE57,AQ57*100/BD57))))))</f>
        <v/>
      </c>
      <c r="AW57" s="114"/>
      <c r="AX57" s="114"/>
      <c r="AY57" s="114"/>
      <c r="AZ57" s="114"/>
      <c r="BA57" s="114" t="str">
        <f t="shared" ref="BA57" si="355">IF(C57=FALSE,"",IF(GW_Log_Dist="","NA",GW_Log_Dist+X57))</f>
        <v/>
      </c>
      <c r="BB57" s="114"/>
      <c r="BC57" s="114"/>
      <c r="BD57" s="18" t="str">
        <f t="shared" ref="BD57" si="356">IF(C57=FALSE,"",IF(AND(SX1_Start&lt;=X57,X57&lt;SX1_End),((SX1_NWT*1000)),IF(AND(SX2_Start&lt;=X57,X57&lt;SX2_End),((SX2_NWT*1000)),IF(AND(SX3_Start&lt;=X57,X57&lt;SX3_End),((SX3_NWT*1000)),IF(AND(SX4_Start&lt;=X57,X57&lt;SX4_End),((SX4_NWT*1000)),IF(AND(SX5_Start&lt;=X57,X57&lt;SX5_End),((SX5_NWT*1000)),IF(AND(SX6_Start&lt;=X57,X57&lt;SX6_End),((SX6_NWT*1000)),IF(AND(SX7_Start&lt;=X57,X57&lt;SX7_End),((SX7_NWT*1000)),IF(AND(SX8_Start&lt;=X57,X57&lt;SX8_End),((SX8_NWT*1000)),IF(AND(SX9_Start&lt;=X57,X57&lt;SX9_End),((SX9_NWT*1000)),IF(AND(SX10_Start&lt;=X57,X57&lt;SX10_End),((SX10_NWT*1000)),IF(AND(SX11_Start&lt;=X57,X57&lt;SX11_End),((SX11_NWT*1000)),IF(AND(SX12_Start&lt;=X57,X57&lt;SX12_End),((SX12_NWT*1000)),IF(AND(SX13_Start&lt;=X57,X57&lt;SX13_End),((SX13_NWT*1000)),IF(AND(SX14_Start&lt;=X57,X57&lt;SX14_End),((SX14_NWT*1000)),IF(AND(SX15_Start&lt;=X57,X57&lt;SX15_End),((SX15_NWT*1000)),IF(AND(SX16_Start&lt;=X57,X57&lt;SX16_End),((SX16_NWT*1000)),IF(AND(SX17_Start&lt;=X57,X57&lt;SX17_End),((SX17_NWT*1000)),IF(AND(SX18_Start&lt;=X57,X57&lt;SX18_End),((SX18_NWT*1000)),IF(AND(SX19_Start&lt;=X57,X57&lt;SX19_End),((SX19_NWT*1000)),IF(AND(SX20_Start&lt;=X57,X57&lt;SX20_End),((SX20_NWT*1000)),IF(AND(SX21_Start&lt;=X57,X57&lt;SX21_End),((SX21_NWT*1000)),IF(AND(SX22_Start&lt;=X57,X57&lt;SX22_End),((SX22_NWT*1000)),IF(AND(SX23_Start&lt;=X57,X57&lt;SX23_End),((SX23_NWT*1000)),IF(AND(SX24_Start&lt;=X57,X57&lt;SX24_End),((SX24_NWT*1000)),IF(AND(SX25_Start&lt;=X57,X57&lt;SX25_End),((SX25_NWT*1000))))))))))))))))))))))))))))</f>
        <v/>
      </c>
      <c r="BE57" s="113"/>
      <c r="BF57" s="113"/>
      <c r="BG57" s="113"/>
      <c r="BH57" s="113"/>
      <c r="BI57" s="113"/>
      <c r="BJ57" s="113"/>
      <c r="BK57" s="113"/>
      <c r="BL57" s="19" t="str" cm="1">
        <f t="array" ref="BL57">IF(C57=FALSE,"",IF(AND(SX1_Start&lt;=X57,X57&lt;SX1_End),SX1_LS,IF(AND(SX2_Start&lt;=X57,X57&lt;SX2_End),SX2_LS,IF(AND(SX3_Start&lt;=X57,X57&lt;SX3_End),SX3_LS,IF(AND(SX4_Start&lt;=X57,X57&lt;SX4_End),SX4_LS,IF(AND(SX5_Start&lt;=X57,X57&lt;SX5_End),SX5_LS,IF(AND(SX6_Start&lt;=X57,X57&lt;SX6_End),SX6_LS,IF(AND(SX7_Start&lt;=X57,X57&lt;SX7_End),SX7_LS,IF(AND(SX8_Start&lt;=X57,X57&lt;SX8_End),SX8_LS,IF(AND(SX9_Start&lt;=X57,X57&lt;SX9_End),SX9_LS,IF(AND(SX10_Start&lt;=X57,X57&lt;SX10_End),SX10_LS,IF(AND(SX11_Start&lt;=X57,X57&lt;SX11_End),SX11_LS,IF(AND(SX12_Start&lt;=X57,X57&lt;SX12_End),SX12_LS,IF(AND(SX13_Start&lt;=X57,X57&lt;SX13_End),SX13_LS,IF(AND(SX14_Start&lt;=X57,X57&lt;SX14_End),SX14_LS,IF(AND(SX15_Start&lt;=X57,X57&lt;SX15_End),SX15_LS,IF(AND(SX16_Start&lt;=X57,X57&lt;SX16_End),SX16_LS,IF(AND(SX17_Start&lt;=X57,X57&lt;SX17_End),SX17_LS,IF(AND(SX18_Start&lt;=X57,X57&lt;SX18_End),SX18_LS,IF(AND(SX19_Start&lt;=X57,X57&lt;SX19_End),SX19_LS,IF(AND(SX20_Start&lt;=X57,X57&lt;SX20_End),SX20_LS,IF(AND(SX21_Start&lt;=X57,X57&lt;SX21_End),SX21_LS,IF(AND(SX22_Start&lt;=X57,X57&lt;SX22_End),SX22_LS,IF(AND(SX23_Start&lt;=X57,X57&lt;SX23_End),SX23_LS,IF(AND(SX24_Start&lt;=X57,X57&lt;SX24_End),SX24_LS)*IF(AND(SX25_Start&lt;=X57,X57&lt;SX25End),SX25_LS)))))))))))))))))))))))))</f>
        <v/>
      </c>
      <c r="BM57" s="129" t="str">
        <f t="shared" ref="BM57" si="357">IF(ISBLANK(C57),"",IF(BL57=SX1_LS,SX1_LSD,IF(BL57=SX2_LS,SX2_LSD,IF(BL57=SX3_LS,SX3_LSD,IF(BL57=SX4_LS,SX4_LSD,IF(BL57=SX5_LS,SX5_LSD,IF(BL57=SX6_LS,SX6_LSD,IF(BL57=SX7_LS,SX7_LSD,IF(BL57=SX8_LS,SX8_LSD,IF(BL57=SX9_LS,SX9_LSD,IF(BL57=SX10_LS,SX10_LSD,IF(BL57=SX11_LS,SX11_LSD,IF(BL57=SX12_LS,SX12_LSD)))))))))))))</f>
        <v/>
      </c>
      <c r="BN57" s="130"/>
      <c r="BO57" s="130"/>
      <c r="BP57" s="130"/>
      <c r="BQ57" s="130"/>
      <c r="BR57" s="131"/>
      <c r="BS57" s="119" t="str">
        <f t="shared" ref="BS57" si="358">IF(ISBLANK(C57),"",IF(NOT(ISNUMBER(station_number)),"NA",IF(MOD(station_number,1)=0,TEXT(station_number+X57,"0+00"),IF(NOT(MOD(station_number,1)=0),TEXT(station_number+X57,"0+00.00")))))</f>
        <v/>
      </c>
      <c r="BT57" s="119"/>
      <c r="BU57" s="119"/>
      <c r="BV57" s="119"/>
      <c r="BW57" s="119"/>
      <c r="BX57" s="120" t="str" cm="1">
        <f t="array" ref="BX57">IF(C57=FALSE,"",IF(AND(SX1_Start&lt;=X57,X57&lt;SX1_End),"Section 1",IF(AND(SX2_Start&lt;=X57,X57&lt;SX2_End),"Section 2",IF(AND(SX3_Start&lt;=X57,X57&lt;SX3_End),"Section 3",IF(AND(SX4_Start&lt;=X57,X57&lt;SX4_End),"Section 4",IF(AND(SX5_Start&lt;=X57,X57&lt;SX5_End),"Section 5",IF(AND(SX6_Start&lt;=X57,X57&lt;SX6_End),"Section 6",IF(AND(SX7_Start&lt;=X57,X57&lt;SX7_End),"Section 7",IF(AND(SX8_Start&lt;=X57,X57&lt;SX8_End),"Section 8",IF(AND(SX9_Start&lt;=X57,X57&lt;SX9_End),"Section 9",IF(AND(SX10_Start&lt;=X57,X57&lt;SX10_End),"Section 10",IF(AND(SX11_Start&lt;=X57,X57&lt;SX11_End),"Section 11",IF(AND(SX12_Start&lt;=X57,X57&lt;SX12_End),"Section 12",IF(AND(SX13_Start&lt;=X57,X57&lt;SX13_End),"Section 13",IF(AND(SX14_Start&lt;=X57,X57&lt;SX14_End),"Section 14",IF(AND(SX15_Start&lt;=X57,X57&lt;SX15_End),"Section 15",IF(AND(SX16_Start&lt;=X57,X57&lt;SX16_End),"Section 16",IF(AND(SX17_Start&lt;=X57,X57&lt;SX17_End),"Section 17",IF(AND(SX18_Start&lt;=X57,X57&lt;SX18_End),"Section 18",IF(AND(SX19_Start&lt;=X57,X57&lt;SX19_End),"Section 19",IF(AND(SX20_Start&lt;=X57,X57&lt;SX20_End),"Section 20",IF(AND(SX21_Start&lt;=X57,X57&lt;SX21_End),"Section 21",IF(AND(SX22_Start&lt;=X57,X57&lt;SX22_End),"Section 22",IF(AND(SX23_Start&lt;=X57,X57&lt;SX23_End),"Section 23",IF(AND(SX24_Start&lt;=X57,X57&lt;SX24_End),"Section 24")*IF(AND(SX25_Start&lt;=X57,X57&lt;SX25End),"Section 25")))))))))))))))))))))))))</f>
        <v/>
      </c>
      <c r="BY57" s="121"/>
      <c r="BZ57" s="121"/>
      <c r="CA57" s="121"/>
      <c r="CB57" s="121"/>
      <c r="CC57" s="121"/>
      <c r="CD57" s="121"/>
      <c r="CE57" s="121"/>
      <c r="CF57" s="121"/>
      <c r="CG57" s="121"/>
      <c r="CH57" s="122"/>
      <c r="CI57" s="123"/>
      <c r="CJ57" s="124"/>
      <c r="CK57" s="124"/>
      <c r="CL57" s="124"/>
      <c r="CM57" s="124"/>
      <c r="CN57" s="124"/>
      <c r="CO57" s="124"/>
      <c r="CP57" s="124"/>
      <c r="CQ57" s="124"/>
      <c r="CR57" s="124"/>
      <c r="CS57" s="125"/>
      <c r="CT57" s="123"/>
      <c r="CU57" s="124"/>
      <c r="CV57" s="124"/>
      <c r="CW57" s="124"/>
      <c r="CX57" s="124"/>
      <c r="CY57" s="124"/>
      <c r="CZ57" s="124"/>
      <c r="DA57" s="124"/>
      <c r="DB57" s="124"/>
      <c r="DC57" s="124"/>
      <c r="DD57" s="125"/>
      <c r="DE57" s="123"/>
      <c r="DF57" s="124"/>
      <c r="DG57" s="124"/>
      <c r="DH57" s="124"/>
      <c r="DI57" s="124"/>
      <c r="DJ57" s="124"/>
      <c r="DK57" s="124"/>
      <c r="DL57" s="124"/>
      <c r="DM57" s="124"/>
      <c r="DN57" s="125"/>
      <c r="DO57" s="126"/>
      <c r="DP57" s="127"/>
      <c r="DQ57" s="127"/>
      <c r="DR57" s="127"/>
      <c r="DS57" s="127"/>
      <c r="DT57" s="127"/>
      <c r="DU57" s="127"/>
      <c r="DV57" s="128"/>
      <c r="DW57" s="102"/>
      <c r="DX57" s="102"/>
      <c r="DY57" s="102"/>
      <c r="DZ57" s="115"/>
      <c r="EA57" s="115"/>
      <c r="EB57" s="115"/>
      <c r="EC57" s="115"/>
      <c r="ED57" s="115"/>
      <c r="EE57" s="132"/>
      <c r="EF57" s="132"/>
      <c r="EG57" s="132"/>
      <c r="EH57" s="102"/>
      <c r="EI57" s="102"/>
      <c r="EJ57" s="102"/>
      <c r="EK57" s="117" t="str">
        <f t="shared" si="17"/>
        <v/>
      </c>
      <c r="EL57" s="117"/>
      <c r="EM57" s="117"/>
      <c r="EN57" s="118"/>
      <c r="EO57" s="118"/>
      <c r="EP57" s="118"/>
      <c r="EQ57" s="102"/>
      <c r="ER57" s="102"/>
      <c r="ES57" s="102"/>
      <c r="ET57" s="102"/>
      <c r="EU57" s="20" t="str">
        <f t="shared" si="18"/>
        <v/>
      </c>
      <c r="EV57" s="26" t="str">
        <f t="shared" si="19"/>
        <v/>
      </c>
      <c r="EW57" s="22"/>
      <c r="EX57" s="22"/>
      <c r="EY57" s="23"/>
      <c r="EZ57" s="23"/>
      <c r="FA57" s="23"/>
      <c r="FB57" s="23"/>
      <c r="FC57" s="28"/>
      <c r="FD57" s="28"/>
      <c r="FE57" s="28"/>
      <c r="FF57" s="28"/>
      <c r="FG57" s="28"/>
      <c r="FH57" s="28"/>
      <c r="FI57" s="28"/>
      <c r="FJ57" s="28"/>
      <c r="FK57" s="28"/>
      <c r="FL57" s="28"/>
      <c r="FM57" s="28"/>
      <c r="FN57" s="29"/>
      <c r="FO57" s="29"/>
      <c r="FP57" s="29"/>
      <c r="FQ57" s="29"/>
      <c r="FR57" s="29"/>
      <c r="FS57" s="29"/>
      <c r="FT57" s="29"/>
      <c r="FU57" s="29"/>
      <c r="FV57" s="29"/>
      <c r="FW57" s="29"/>
      <c r="FX57" s="29"/>
      <c r="FY57" s="29"/>
      <c r="FZ57" s="29"/>
      <c r="GA57" s="29"/>
      <c r="GB57" s="29"/>
      <c r="GC57" s="23"/>
      <c r="GD57" s="23"/>
      <c r="GE57" s="23"/>
      <c r="GF57" s="23"/>
      <c r="GG57" s="23"/>
      <c r="GH57" s="23"/>
    </row>
    <row r="58" spans="1:190" s="25" customFormat="1" ht="57.75" customHeight="1" x14ac:dyDescent="0.25">
      <c r="A58" s="103">
        <f t="shared" si="20"/>
        <v>51</v>
      </c>
      <c r="B58" s="103"/>
      <c r="C58" s="104"/>
      <c r="D58" s="105"/>
      <c r="E58" s="105"/>
      <c r="F58" s="105"/>
      <c r="G58" s="105"/>
      <c r="H58" s="105"/>
      <c r="I58" s="105"/>
      <c r="J58" s="105"/>
      <c r="K58" s="106"/>
      <c r="L58" s="138"/>
      <c r="M58" s="138"/>
      <c r="N58" s="138"/>
      <c r="O58" s="138"/>
      <c r="P58" s="138"/>
      <c r="Q58" s="138"/>
      <c r="R58" s="138"/>
      <c r="S58" s="137"/>
      <c r="T58" s="137"/>
      <c r="U58" s="137"/>
      <c r="V58" s="137"/>
      <c r="W58" s="137"/>
      <c r="X58" s="79"/>
      <c r="Y58" s="80"/>
      <c r="Z58" s="80"/>
      <c r="AA58" s="80"/>
      <c r="AB58" s="11" t="str">
        <f t="shared" si="8"/>
        <v/>
      </c>
      <c r="AC58" s="12"/>
      <c r="AD58" s="13">
        <f t="shared" si="0"/>
        <v>0</v>
      </c>
      <c r="AE58" s="14" t="str">
        <f t="shared" ref="AE58" si="359">IF(ISBLANK(C58),"",IF(BL58=SX1_LS,SX1_PD,IF(BL58=SX2_LS,SX2_PD,IF(BL58=SX3_LS,SX3_PD,IF(BL58=SX4_LS,SX4_PD,IF(BL58=SX5_LS,SX5_PD,IF(BL58=SX6_LS,SX6_PD,IF(BL58=SX7_LS,SX7_PD,IF(BL58=SX8_LS,SX8_PD,IF(BL58=SX9_LS,SX9_PD,IF(BL58=SX10_LS,SX10_PD,IF(BL58=SX11_LS,SX11_PD,IF(BL58=SX12_LS,SX12_PD)))))))))))))</f>
        <v/>
      </c>
      <c r="AF58" s="15" t="str">
        <f t="shared" si="10"/>
        <v>!</v>
      </c>
      <c r="AG58" s="16" t="str">
        <f t="shared" ref="AG58" si="360">IF(ISBLANK(AC58),"",IF(AND(BL58=SX1_LS,AC58&gt;=0.5),(ROUND((PI()*AD58*AE58)/12,2)-PI()*SX1_PD),IF(AND(BL58=SX2_LS,AC58&gt;=0.5),(ROUND((PI()*AD58*AE58)/12,2)-PI()*SX2_PD),IF(AND(BL58=SX3_LS,AC58&gt;=0.5),(ROUND((PI()*AD58*AE58)/12,2)-PI()*SX3_PD),IF(AND(BL58=SX4_LS,AC58&gt;=0.5),(ROUND((PI()*AD58*AE58)/12,2)-PI()*SX4_PD),IF(AND(BL58=SX5_LS,AC58&gt;=0.5),(ROUND((PI()*AD58*AE58)/12,2)-PI()*SX5_PD),IF(AND(BL58=SX6_LS,AC58&gt;=0.5),(ROUND((PI()*AD58*AE58)/12,2)-PI()*SX6_PD),IF(AND(BL58=SX7_LS,AC58&gt;=0.5),(ROUND((PI()*AD58*AE58)/12,2)-PI()*SX7_PD),IF(AND(BL58=SX8_LS,AC58&gt;=0.5),(ROUND((PI()*AD58*AE58)/12,2)-PI()*SX8_PD),IF(AND(BL58=SX9_LS,AC58&gt;=0.5),(ROUND((PI()*AD58*AE58)/12,2)-PI()*SX9_PD),IF(AND(BL58=SX10_LS,AC58&gt;=0.5),(ROUND((PI()*AD58*AE58)/12,2)-PI()*SX10_PD),IF(AND(BL58=SX11_LS,AC58&gt;=0.5),(ROUND((PI()*AD58*AE58)/12,2)-PI()*SX11_PD),IF(AND(BL58=SX12_LS,AC58&gt;=0.5),(ROUND((PI()*AD58*AE58)/12,2)-PI()*SX12_PD),ROUND((PI()*AD58*AE58)/12,2))))))))))))))</f>
        <v/>
      </c>
      <c r="AH58" s="81"/>
      <c r="AI58" s="81"/>
      <c r="AJ58" s="81"/>
      <c r="AK58" s="81"/>
      <c r="AL58" s="81"/>
      <c r="AM58" s="81"/>
      <c r="AN58" s="81"/>
      <c r="AO58" s="81"/>
      <c r="AP58" s="17"/>
      <c r="AQ58" s="113"/>
      <c r="AR58" s="113"/>
      <c r="AS58" s="113"/>
      <c r="AT58" s="113"/>
      <c r="AU58" s="113"/>
      <c r="AV58" s="114" t="str">
        <f t="shared" ref="AV58" si="361">IF(C58=FALSE,"",IF(C58="DNT",(AQ58/(Nominal_Pipe_Diameter*10)),IF(AQ58="NV","NV",IF(AQ58="NA","NA",IF(BE58="","",IF(BL58="SMLS",AQ58*100/BE58,AQ58*100/BD58))))))</f>
        <v/>
      </c>
      <c r="AW58" s="114"/>
      <c r="AX58" s="114"/>
      <c r="AY58" s="114"/>
      <c r="AZ58" s="114"/>
      <c r="BA58" s="114" t="str">
        <f t="shared" ref="BA58" si="362">IF(C58=FALSE,"",IF(GW_Log_Dist="","NA",GW_Log_Dist+X58))</f>
        <v/>
      </c>
      <c r="BB58" s="114"/>
      <c r="BC58" s="114"/>
      <c r="BD58" s="18" t="str">
        <f t="shared" ref="BD58" si="363">IF(C58=FALSE,"",IF(AND(SX1_Start&lt;=X58,X58&lt;SX1_End),((SX1_NWT*1000)),IF(AND(SX2_Start&lt;=X58,X58&lt;SX2_End),((SX2_NWT*1000)),IF(AND(SX3_Start&lt;=X58,X58&lt;SX3_End),((SX3_NWT*1000)),IF(AND(SX4_Start&lt;=X58,X58&lt;SX4_End),((SX4_NWT*1000)),IF(AND(SX5_Start&lt;=X58,X58&lt;SX5_End),((SX5_NWT*1000)),IF(AND(SX6_Start&lt;=X58,X58&lt;SX6_End),((SX6_NWT*1000)),IF(AND(SX7_Start&lt;=X58,X58&lt;SX7_End),((SX7_NWT*1000)),IF(AND(SX8_Start&lt;=X58,X58&lt;SX8_End),((SX8_NWT*1000)),IF(AND(SX9_Start&lt;=X58,X58&lt;SX9_End),((SX9_NWT*1000)),IF(AND(SX10_Start&lt;=X58,X58&lt;SX10_End),((SX10_NWT*1000)),IF(AND(SX11_Start&lt;=X58,X58&lt;SX11_End),((SX11_NWT*1000)),IF(AND(SX12_Start&lt;=X58,X58&lt;SX12_End),((SX12_NWT*1000)),IF(AND(SX13_Start&lt;=X58,X58&lt;SX13_End),((SX13_NWT*1000)),IF(AND(SX14_Start&lt;=X58,X58&lt;SX14_End),((SX14_NWT*1000)),IF(AND(SX15_Start&lt;=X58,X58&lt;SX15_End),((SX15_NWT*1000)),IF(AND(SX16_Start&lt;=X58,X58&lt;SX16_End),((SX16_NWT*1000)),IF(AND(SX17_Start&lt;=X58,X58&lt;SX17_End),((SX17_NWT*1000)),IF(AND(SX18_Start&lt;=X58,X58&lt;SX18_End),((SX18_NWT*1000)),IF(AND(SX19_Start&lt;=X58,X58&lt;SX19_End),((SX19_NWT*1000)),IF(AND(SX20_Start&lt;=X58,X58&lt;SX20_End),((SX20_NWT*1000)),IF(AND(SX21_Start&lt;=X58,X58&lt;SX21_End),((SX21_NWT*1000)),IF(AND(SX22_Start&lt;=X58,X58&lt;SX22_End),((SX22_NWT*1000)),IF(AND(SX23_Start&lt;=X58,X58&lt;SX23_End),((SX23_NWT*1000)),IF(AND(SX24_Start&lt;=X58,X58&lt;SX24_End),((SX24_NWT*1000)),IF(AND(SX25_Start&lt;=X58,X58&lt;SX25_End),((SX25_NWT*1000))))))))))))))))))))))))))))</f>
        <v/>
      </c>
      <c r="BE58" s="113"/>
      <c r="BF58" s="113"/>
      <c r="BG58" s="113"/>
      <c r="BH58" s="113"/>
      <c r="BI58" s="113"/>
      <c r="BJ58" s="113"/>
      <c r="BK58" s="113"/>
      <c r="BL58" s="19" t="str" cm="1">
        <f t="array" ref="BL58">IF(C58=FALSE,"",IF(AND(SX1_Start&lt;=X58,X58&lt;SX1_End),SX1_LS,IF(AND(SX2_Start&lt;=X58,X58&lt;SX2_End),SX2_LS,IF(AND(SX3_Start&lt;=X58,X58&lt;SX3_End),SX3_LS,IF(AND(SX4_Start&lt;=X58,X58&lt;SX4_End),SX4_LS,IF(AND(SX5_Start&lt;=X58,X58&lt;SX5_End),SX5_LS,IF(AND(SX6_Start&lt;=X58,X58&lt;SX6_End),SX6_LS,IF(AND(SX7_Start&lt;=X58,X58&lt;SX7_End),SX7_LS,IF(AND(SX8_Start&lt;=X58,X58&lt;SX8_End),SX8_LS,IF(AND(SX9_Start&lt;=X58,X58&lt;SX9_End),SX9_LS,IF(AND(SX10_Start&lt;=X58,X58&lt;SX10_End),SX10_LS,IF(AND(SX11_Start&lt;=X58,X58&lt;SX11_End),SX11_LS,IF(AND(SX12_Start&lt;=X58,X58&lt;SX12_End),SX12_LS,IF(AND(SX13_Start&lt;=X58,X58&lt;SX13_End),SX13_LS,IF(AND(SX14_Start&lt;=X58,X58&lt;SX14_End),SX14_LS,IF(AND(SX15_Start&lt;=X58,X58&lt;SX15_End),SX15_LS,IF(AND(SX16_Start&lt;=X58,X58&lt;SX16_End),SX16_LS,IF(AND(SX17_Start&lt;=X58,X58&lt;SX17_End),SX17_LS,IF(AND(SX18_Start&lt;=X58,X58&lt;SX18_End),SX18_LS,IF(AND(SX19_Start&lt;=X58,X58&lt;SX19_End),SX19_LS,IF(AND(SX20_Start&lt;=X58,X58&lt;SX20_End),SX20_LS,IF(AND(SX21_Start&lt;=X58,X58&lt;SX21_End),SX21_LS,IF(AND(SX22_Start&lt;=X58,X58&lt;SX22_End),SX22_LS,IF(AND(SX23_Start&lt;=X58,X58&lt;SX23_End),SX23_LS,IF(AND(SX24_Start&lt;=X58,X58&lt;SX24_End),SX24_LS)*IF(AND(SX25_Start&lt;=X58,X58&lt;SX25End),SX25_LS)))))))))))))))))))))))))</f>
        <v/>
      </c>
      <c r="BM58" s="129" t="str">
        <f t="shared" ref="BM58" si="364">IF(ISBLANK(C58),"",IF(BL58=SX1_LS,SX1_LSD,IF(BL58=SX2_LS,SX2_LSD,IF(BL58=SX3_LS,SX3_LSD,IF(BL58=SX4_LS,SX4_LSD,IF(BL58=SX5_LS,SX5_LSD,IF(BL58=SX6_LS,SX6_LSD,IF(BL58=SX7_LS,SX7_LSD,IF(BL58=SX8_LS,SX8_LSD,IF(BL58=SX9_LS,SX9_LSD,IF(BL58=SX10_LS,SX10_LSD,IF(BL58=SX11_LS,SX11_LSD,IF(BL58=SX12_LS,SX12_LSD)))))))))))))</f>
        <v/>
      </c>
      <c r="BN58" s="130"/>
      <c r="BO58" s="130"/>
      <c r="BP58" s="130"/>
      <c r="BQ58" s="130"/>
      <c r="BR58" s="131"/>
      <c r="BS58" s="119" t="str">
        <f t="shared" ref="BS58" si="365">IF(ISBLANK(C58),"",IF(NOT(ISNUMBER(station_number)),"NA",IF(MOD(station_number,1)=0,TEXT(station_number+X58,"0+00"),IF(NOT(MOD(station_number,1)=0),TEXT(station_number+X58,"0+00.00")))))</f>
        <v/>
      </c>
      <c r="BT58" s="119"/>
      <c r="BU58" s="119"/>
      <c r="BV58" s="119"/>
      <c r="BW58" s="119"/>
      <c r="BX58" s="120" t="str" cm="1">
        <f t="array" ref="BX58">IF(C58=FALSE,"",IF(AND(SX1_Start&lt;=X58,X58&lt;SX1_End),"Section 1",IF(AND(SX2_Start&lt;=X58,X58&lt;SX2_End),"Section 2",IF(AND(SX3_Start&lt;=X58,X58&lt;SX3_End),"Section 3",IF(AND(SX4_Start&lt;=X58,X58&lt;SX4_End),"Section 4",IF(AND(SX5_Start&lt;=X58,X58&lt;SX5_End),"Section 5",IF(AND(SX6_Start&lt;=X58,X58&lt;SX6_End),"Section 6",IF(AND(SX7_Start&lt;=X58,X58&lt;SX7_End),"Section 7",IF(AND(SX8_Start&lt;=X58,X58&lt;SX8_End),"Section 8",IF(AND(SX9_Start&lt;=X58,X58&lt;SX9_End),"Section 9",IF(AND(SX10_Start&lt;=X58,X58&lt;SX10_End),"Section 10",IF(AND(SX11_Start&lt;=X58,X58&lt;SX11_End),"Section 11",IF(AND(SX12_Start&lt;=X58,X58&lt;SX12_End),"Section 12",IF(AND(SX13_Start&lt;=X58,X58&lt;SX13_End),"Section 13",IF(AND(SX14_Start&lt;=X58,X58&lt;SX14_End),"Section 14",IF(AND(SX15_Start&lt;=X58,X58&lt;SX15_End),"Section 15",IF(AND(SX16_Start&lt;=X58,X58&lt;SX16_End),"Section 16",IF(AND(SX17_Start&lt;=X58,X58&lt;SX17_End),"Section 17",IF(AND(SX18_Start&lt;=X58,X58&lt;SX18_End),"Section 18",IF(AND(SX19_Start&lt;=X58,X58&lt;SX19_End),"Section 19",IF(AND(SX20_Start&lt;=X58,X58&lt;SX20_End),"Section 20",IF(AND(SX21_Start&lt;=X58,X58&lt;SX21_End),"Section 21",IF(AND(SX22_Start&lt;=X58,X58&lt;SX22_End),"Section 22",IF(AND(SX23_Start&lt;=X58,X58&lt;SX23_End),"Section 23",IF(AND(SX24_Start&lt;=X58,X58&lt;SX24_End),"Section 24")*IF(AND(SX25_Start&lt;=X58,X58&lt;SX25End),"Section 25")))))))))))))))))))))))))</f>
        <v/>
      </c>
      <c r="BY58" s="121"/>
      <c r="BZ58" s="121"/>
      <c r="CA58" s="121"/>
      <c r="CB58" s="121"/>
      <c r="CC58" s="121"/>
      <c r="CD58" s="121"/>
      <c r="CE58" s="121"/>
      <c r="CF58" s="121"/>
      <c r="CG58" s="121"/>
      <c r="CH58" s="122"/>
      <c r="CI58" s="123"/>
      <c r="CJ58" s="124"/>
      <c r="CK58" s="124"/>
      <c r="CL58" s="124"/>
      <c r="CM58" s="124"/>
      <c r="CN58" s="124"/>
      <c r="CO58" s="124"/>
      <c r="CP58" s="124"/>
      <c r="CQ58" s="124"/>
      <c r="CR58" s="124"/>
      <c r="CS58" s="125"/>
      <c r="CT58" s="123"/>
      <c r="CU58" s="124"/>
      <c r="CV58" s="124"/>
      <c r="CW58" s="124"/>
      <c r="CX58" s="124"/>
      <c r="CY58" s="124"/>
      <c r="CZ58" s="124"/>
      <c r="DA58" s="124"/>
      <c r="DB58" s="124"/>
      <c r="DC58" s="124"/>
      <c r="DD58" s="125"/>
      <c r="DE58" s="123"/>
      <c r="DF58" s="124"/>
      <c r="DG58" s="124"/>
      <c r="DH58" s="124"/>
      <c r="DI58" s="124"/>
      <c r="DJ58" s="124"/>
      <c r="DK58" s="124"/>
      <c r="DL58" s="124"/>
      <c r="DM58" s="124"/>
      <c r="DN58" s="125"/>
      <c r="DO58" s="126"/>
      <c r="DP58" s="127"/>
      <c r="DQ58" s="127"/>
      <c r="DR58" s="127"/>
      <c r="DS58" s="127"/>
      <c r="DT58" s="127"/>
      <c r="DU58" s="127"/>
      <c r="DV58" s="128"/>
      <c r="DW58" s="102"/>
      <c r="DX58" s="102"/>
      <c r="DY58" s="102"/>
      <c r="DZ58" s="115"/>
      <c r="EA58" s="115"/>
      <c r="EB58" s="115"/>
      <c r="EC58" s="115"/>
      <c r="ED58" s="115"/>
      <c r="EE58" s="132"/>
      <c r="EF58" s="132"/>
      <c r="EG58" s="132"/>
      <c r="EH58" s="102"/>
      <c r="EI58" s="102"/>
      <c r="EJ58" s="102"/>
      <c r="EK58" s="117" t="str">
        <f t="shared" si="17"/>
        <v/>
      </c>
      <c r="EL58" s="117"/>
      <c r="EM58" s="117"/>
      <c r="EN58" s="118"/>
      <c r="EO58" s="118"/>
      <c r="EP58" s="118"/>
      <c r="EQ58" s="102"/>
      <c r="ER58" s="102"/>
      <c r="ES58" s="102"/>
      <c r="ET58" s="102"/>
      <c r="EU58" s="20" t="str">
        <f t="shared" si="18"/>
        <v/>
      </c>
      <c r="EV58" s="26" t="str">
        <f t="shared" si="19"/>
        <v/>
      </c>
      <c r="EW58" s="22"/>
      <c r="EX58" s="22"/>
      <c r="EY58" s="23"/>
      <c r="EZ58" s="23"/>
      <c r="FA58" s="23"/>
      <c r="FB58" s="23"/>
      <c r="FC58" s="28"/>
      <c r="FD58" s="28"/>
      <c r="FE58" s="28"/>
      <c r="FF58" s="28"/>
      <c r="FG58" s="28"/>
      <c r="FH58" s="28"/>
      <c r="FI58" s="28"/>
      <c r="FJ58" s="28"/>
      <c r="FK58" s="28"/>
      <c r="FL58" s="28"/>
      <c r="FM58" s="28"/>
      <c r="FN58" s="29"/>
      <c r="FO58" s="29"/>
      <c r="FP58" s="29"/>
      <c r="FQ58" s="29"/>
      <c r="FR58" s="29"/>
      <c r="FS58" s="29"/>
      <c r="FT58" s="29"/>
      <c r="FU58" s="29"/>
      <c r="FV58" s="29"/>
      <c r="FW58" s="29"/>
      <c r="FX58" s="29"/>
      <c r="FY58" s="29"/>
      <c r="FZ58" s="29"/>
      <c r="GA58" s="29"/>
      <c r="GB58" s="29"/>
      <c r="GC58" s="23"/>
      <c r="GD58" s="23"/>
      <c r="GE58" s="23"/>
      <c r="GF58" s="23"/>
      <c r="GG58" s="23"/>
      <c r="GH58" s="23"/>
    </row>
    <row r="59" spans="1:190" s="25" customFormat="1" ht="57.75" customHeight="1" x14ac:dyDescent="0.25">
      <c r="A59" s="103">
        <f t="shared" si="20"/>
        <v>52</v>
      </c>
      <c r="B59" s="103"/>
      <c r="C59" s="104"/>
      <c r="D59" s="105"/>
      <c r="E59" s="105"/>
      <c r="F59" s="105"/>
      <c r="G59" s="105"/>
      <c r="H59" s="105"/>
      <c r="I59" s="105"/>
      <c r="J59" s="105"/>
      <c r="K59" s="106"/>
      <c r="L59" s="138"/>
      <c r="M59" s="138"/>
      <c r="N59" s="138"/>
      <c r="O59" s="138"/>
      <c r="P59" s="138"/>
      <c r="Q59" s="138"/>
      <c r="R59" s="138"/>
      <c r="S59" s="137"/>
      <c r="T59" s="137"/>
      <c r="U59" s="137"/>
      <c r="V59" s="137"/>
      <c r="W59" s="137"/>
      <c r="X59" s="79"/>
      <c r="Y59" s="80"/>
      <c r="Z59" s="80"/>
      <c r="AA59" s="80"/>
      <c r="AB59" s="11" t="str">
        <f t="shared" si="8"/>
        <v/>
      </c>
      <c r="AC59" s="12"/>
      <c r="AD59" s="13">
        <f t="shared" si="0"/>
        <v>0</v>
      </c>
      <c r="AE59" s="14" t="str">
        <f t="shared" ref="AE59" si="366">IF(ISBLANK(C59),"",IF(BL59=SX1_LS,SX1_PD,IF(BL59=SX2_LS,SX2_PD,IF(BL59=SX3_LS,SX3_PD,IF(BL59=SX4_LS,SX4_PD,IF(BL59=SX5_LS,SX5_PD,IF(BL59=SX6_LS,SX6_PD,IF(BL59=SX7_LS,SX7_PD,IF(BL59=SX8_LS,SX8_PD,IF(BL59=SX9_LS,SX9_PD,IF(BL59=SX10_LS,SX10_PD,IF(BL59=SX11_LS,SX11_PD,IF(BL59=SX12_LS,SX12_PD)))))))))))))</f>
        <v/>
      </c>
      <c r="AF59" s="15" t="str">
        <f t="shared" si="10"/>
        <v>!</v>
      </c>
      <c r="AG59" s="16" t="str">
        <f t="shared" ref="AG59" si="367">IF(ISBLANK(AC59),"",IF(AND(BL59=SX1_LS,AC59&gt;=0.5),(ROUND((PI()*AD59*AE59)/12,2)-PI()*SX1_PD),IF(AND(BL59=SX2_LS,AC59&gt;=0.5),(ROUND((PI()*AD59*AE59)/12,2)-PI()*SX2_PD),IF(AND(BL59=SX3_LS,AC59&gt;=0.5),(ROUND((PI()*AD59*AE59)/12,2)-PI()*SX3_PD),IF(AND(BL59=SX4_LS,AC59&gt;=0.5),(ROUND((PI()*AD59*AE59)/12,2)-PI()*SX4_PD),IF(AND(BL59=SX5_LS,AC59&gt;=0.5),(ROUND((PI()*AD59*AE59)/12,2)-PI()*SX5_PD),IF(AND(BL59=SX6_LS,AC59&gt;=0.5),(ROUND((PI()*AD59*AE59)/12,2)-PI()*SX6_PD),IF(AND(BL59=SX7_LS,AC59&gt;=0.5),(ROUND((PI()*AD59*AE59)/12,2)-PI()*SX7_PD),IF(AND(BL59=SX8_LS,AC59&gt;=0.5),(ROUND((PI()*AD59*AE59)/12,2)-PI()*SX8_PD),IF(AND(BL59=SX9_LS,AC59&gt;=0.5),(ROUND((PI()*AD59*AE59)/12,2)-PI()*SX9_PD),IF(AND(BL59=SX10_LS,AC59&gt;=0.5),(ROUND((PI()*AD59*AE59)/12,2)-PI()*SX10_PD),IF(AND(BL59=SX11_LS,AC59&gt;=0.5),(ROUND((PI()*AD59*AE59)/12,2)-PI()*SX11_PD),IF(AND(BL59=SX12_LS,AC59&gt;=0.5),(ROUND((PI()*AD59*AE59)/12,2)-PI()*SX12_PD),ROUND((PI()*AD59*AE59)/12,2))))))))))))))</f>
        <v/>
      </c>
      <c r="AH59" s="81"/>
      <c r="AI59" s="81"/>
      <c r="AJ59" s="81"/>
      <c r="AK59" s="81"/>
      <c r="AL59" s="81"/>
      <c r="AM59" s="81"/>
      <c r="AN59" s="81"/>
      <c r="AO59" s="81"/>
      <c r="AP59" s="17"/>
      <c r="AQ59" s="113"/>
      <c r="AR59" s="113"/>
      <c r="AS59" s="113"/>
      <c r="AT59" s="113"/>
      <c r="AU59" s="113"/>
      <c r="AV59" s="114" t="str">
        <f t="shared" ref="AV59" si="368">IF(C59=FALSE,"",IF(C59="DNT",(AQ59/(Nominal_Pipe_Diameter*10)),IF(AQ59="NV","NV",IF(AQ59="NA","NA",IF(BE59="","",IF(BL59="SMLS",AQ59*100/BE59,AQ59*100/BD59))))))</f>
        <v/>
      </c>
      <c r="AW59" s="114"/>
      <c r="AX59" s="114"/>
      <c r="AY59" s="114"/>
      <c r="AZ59" s="114"/>
      <c r="BA59" s="114" t="str">
        <f t="shared" ref="BA59" si="369">IF(C59=FALSE,"",IF(GW_Log_Dist="","NA",GW_Log_Dist+X59))</f>
        <v/>
      </c>
      <c r="BB59" s="114"/>
      <c r="BC59" s="114"/>
      <c r="BD59" s="18" t="str">
        <f t="shared" ref="BD59" si="370">IF(C59=FALSE,"",IF(AND(SX1_Start&lt;=X59,X59&lt;SX1_End),((SX1_NWT*1000)),IF(AND(SX2_Start&lt;=X59,X59&lt;SX2_End),((SX2_NWT*1000)),IF(AND(SX3_Start&lt;=X59,X59&lt;SX3_End),((SX3_NWT*1000)),IF(AND(SX4_Start&lt;=X59,X59&lt;SX4_End),((SX4_NWT*1000)),IF(AND(SX5_Start&lt;=X59,X59&lt;SX5_End),((SX5_NWT*1000)),IF(AND(SX6_Start&lt;=X59,X59&lt;SX6_End),((SX6_NWT*1000)),IF(AND(SX7_Start&lt;=X59,X59&lt;SX7_End),((SX7_NWT*1000)),IF(AND(SX8_Start&lt;=X59,X59&lt;SX8_End),((SX8_NWT*1000)),IF(AND(SX9_Start&lt;=X59,X59&lt;SX9_End),((SX9_NWT*1000)),IF(AND(SX10_Start&lt;=X59,X59&lt;SX10_End),((SX10_NWT*1000)),IF(AND(SX11_Start&lt;=X59,X59&lt;SX11_End),((SX11_NWT*1000)),IF(AND(SX12_Start&lt;=X59,X59&lt;SX12_End),((SX12_NWT*1000)),IF(AND(SX13_Start&lt;=X59,X59&lt;SX13_End),((SX13_NWT*1000)),IF(AND(SX14_Start&lt;=X59,X59&lt;SX14_End),((SX14_NWT*1000)),IF(AND(SX15_Start&lt;=X59,X59&lt;SX15_End),((SX15_NWT*1000)),IF(AND(SX16_Start&lt;=X59,X59&lt;SX16_End),((SX16_NWT*1000)),IF(AND(SX17_Start&lt;=X59,X59&lt;SX17_End),((SX17_NWT*1000)),IF(AND(SX18_Start&lt;=X59,X59&lt;SX18_End),((SX18_NWT*1000)),IF(AND(SX19_Start&lt;=X59,X59&lt;SX19_End),((SX19_NWT*1000)),IF(AND(SX20_Start&lt;=X59,X59&lt;SX20_End),((SX20_NWT*1000)),IF(AND(SX21_Start&lt;=X59,X59&lt;SX21_End),((SX21_NWT*1000)),IF(AND(SX22_Start&lt;=X59,X59&lt;SX22_End),((SX22_NWT*1000)),IF(AND(SX23_Start&lt;=X59,X59&lt;SX23_End),((SX23_NWT*1000)),IF(AND(SX24_Start&lt;=X59,X59&lt;SX24_End),((SX24_NWT*1000)),IF(AND(SX25_Start&lt;=X59,X59&lt;SX25_End),((SX25_NWT*1000))))))))))))))))))))))))))))</f>
        <v/>
      </c>
      <c r="BE59" s="113"/>
      <c r="BF59" s="113"/>
      <c r="BG59" s="113"/>
      <c r="BH59" s="113"/>
      <c r="BI59" s="113"/>
      <c r="BJ59" s="113"/>
      <c r="BK59" s="113"/>
      <c r="BL59" s="19" t="str" cm="1">
        <f t="array" ref="BL59">IF(C59=FALSE,"",IF(AND(SX1_Start&lt;=X59,X59&lt;SX1_End),SX1_LS,IF(AND(SX2_Start&lt;=X59,X59&lt;SX2_End),SX2_LS,IF(AND(SX3_Start&lt;=X59,X59&lt;SX3_End),SX3_LS,IF(AND(SX4_Start&lt;=X59,X59&lt;SX4_End),SX4_LS,IF(AND(SX5_Start&lt;=X59,X59&lt;SX5_End),SX5_LS,IF(AND(SX6_Start&lt;=X59,X59&lt;SX6_End),SX6_LS,IF(AND(SX7_Start&lt;=X59,X59&lt;SX7_End),SX7_LS,IF(AND(SX8_Start&lt;=X59,X59&lt;SX8_End),SX8_LS,IF(AND(SX9_Start&lt;=X59,X59&lt;SX9_End),SX9_LS,IF(AND(SX10_Start&lt;=X59,X59&lt;SX10_End),SX10_LS,IF(AND(SX11_Start&lt;=X59,X59&lt;SX11_End),SX11_LS,IF(AND(SX12_Start&lt;=X59,X59&lt;SX12_End),SX12_LS,IF(AND(SX13_Start&lt;=X59,X59&lt;SX13_End),SX13_LS,IF(AND(SX14_Start&lt;=X59,X59&lt;SX14_End),SX14_LS,IF(AND(SX15_Start&lt;=X59,X59&lt;SX15_End),SX15_LS,IF(AND(SX16_Start&lt;=X59,X59&lt;SX16_End),SX16_LS,IF(AND(SX17_Start&lt;=X59,X59&lt;SX17_End),SX17_LS,IF(AND(SX18_Start&lt;=X59,X59&lt;SX18_End),SX18_LS,IF(AND(SX19_Start&lt;=X59,X59&lt;SX19_End),SX19_LS,IF(AND(SX20_Start&lt;=X59,X59&lt;SX20_End),SX20_LS,IF(AND(SX21_Start&lt;=X59,X59&lt;SX21_End),SX21_LS,IF(AND(SX22_Start&lt;=X59,X59&lt;SX22_End),SX22_LS,IF(AND(SX23_Start&lt;=X59,X59&lt;SX23_End),SX23_LS,IF(AND(SX24_Start&lt;=X59,X59&lt;SX24_End),SX24_LS)*IF(AND(SX25_Start&lt;=X59,X59&lt;SX25End),SX25_LS)))))))))))))))))))))))))</f>
        <v/>
      </c>
      <c r="BM59" s="129" t="str">
        <f t="shared" ref="BM59" si="371">IF(ISBLANK(C59),"",IF(BL59=SX1_LS,SX1_LSD,IF(BL59=SX2_LS,SX2_LSD,IF(BL59=SX3_LS,SX3_LSD,IF(BL59=SX4_LS,SX4_LSD,IF(BL59=SX5_LS,SX5_LSD,IF(BL59=SX6_LS,SX6_LSD,IF(BL59=SX7_LS,SX7_LSD,IF(BL59=SX8_LS,SX8_LSD,IF(BL59=SX9_LS,SX9_LSD,IF(BL59=SX10_LS,SX10_LSD,IF(BL59=SX11_LS,SX11_LSD,IF(BL59=SX12_LS,SX12_LSD)))))))))))))</f>
        <v/>
      </c>
      <c r="BN59" s="130"/>
      <c r="BO59" s="130"/>
      <c r="BP59" s="130"/>
      <c r="BQ59" s="130"/>
      <c r="BR59" s="131"/>
      <c r="BS59" s="119" t="str">
        <f t="shared" ref="BS59" si="372">IF(ISBLANK(C59),"",IF(NOT(ISNUMBER(station_number)),"NA",IF(MOD(station_number,1)=0,TEXT(station_number+X59,"0+00"),IF(NOT(MOD(station_number,1)=0),TEXT(station_number+X59,"0+00.00")))))</f>
        <v/>
      </c>
      <c r="BT59" s="119"/>
      <c r="BU59" s="119"/>
      <c r="BV59" s="119"/>
      <c r="BW59" s="119"/>
      <c r="BX59" s="120" t="str" cm="1">
        <f t="array" ref="BX59">IF(C59=FALSE,"",IF(AND(SX1_Start&lt;=X59,X59&lt;SX1_End),"Section 1",IF(AND(SX2_Start&lt;=X59,X59&lt;SX2_End),"Section 2",IF(AND(SX3_Start&lt;=X59,X59&lt;SX3_End),"Section 3",IF(AND(SX4_Start&lt;=X59,X59&lt;SX4_End),"Section 4",IF(AND(SX5_Start&lt;=X59,X59&lt;SX5_End),"Section 5",IF(AND(SX6_Start&lt;=X59,X59&lt;SX6_End),"Section 6",IF(AND(SX7_Start&lt;=X59,X59&lt;SX7_End),"Section 7",IF(AND(SX8_Start&lt;=X59,X59&lt;SX8_End),"Section 8",IF(AND(SX9_Start&lt;=X59,X59&lt;SX9_End),"Section 9",IF(AND(SX10_Start&lt;=X59,X59&lt;SX10_End),"Section 10",IF(AND(SX11_Start&lt;=X59,X59&lt;SX11_End),"Section 11",IF(AND(SX12_Start&lt;=X59,X59&lt;SX12_End),"Section 12",IF(AND(SX13_Start&lt;=X59,X59&lt;SX13_End),"Section 13",IF(AND(SX14_Start&lt;=X59,X59&lt;SX14_End),"Section 14",IF(AND(SX15_Start&lt;=X59,X59&lt;SX15_End),"Section 15",IF(AND(SX16_Start&lt;=X59,X59&lt;SX16_End),"Section 16",IF(AND(SX17_Start&lt;=X59,X59&lt;SX17_End),"Section 17",IF(AND(SX18_Start&lt;=X59,X59&lt;SX18_End),"Section 18",IF(AND(SX19_Start&lt;=X59,X59&lt;SX19_End),"Section 19",IF(AND(SX20_Start&lt;=X59,X59&lt;SX20_End),"Section 20",IF(AND(SX21_Start&lt;=X59,X59&lt;SX21_End),"Section 21",IF(AND(SX22_Start&lt;=X59,X59&lt;SX22_End),"Section 22",IF(AND(SX23_Start&lt;=X59,X59&lt;SX23_End),"Section 23",IF(AND(SX24_Start&lt;=X59,X59&lt;SX24_End),"Section 24")*IF(AND(SX25_Start&lt;=X59,X59&lt;SX25End),"Section 25")))))))))))))))))))))))))</f>
        <v/>
      </c>
      <c r="BY59" s="121"/>
      <c r="BZ59" s="121"/>
      <c r="CA59" s="121"/>
      <c r="CB59" s="121"/>
      <c r="CC59" s="121"/>
      <c r="CD59" s="121"/>
      <c r="CE59" s="121"/>
      <c r="CF59" s="121"/>
      <c r="CG59" s="121"/>
      <c r="CH59" s="122"/>
      <c r="CI59" s="123"/>
      <c r="CJ59" s="124"/>
      <c r="CK59" s="124"/>
      <c r="CL59" s="124"/>
      <c r="CM59" s="124"/>
      <c r="CN59" s="124"/>
      <c r="CO59" s="124"/>
      <c r="CP59" s="124"/>
      <c r="CQ59" s="124"/>
      <c r="CR59" s="124"/>
      <c r="CS59" s="125"/>
      <c r="CT59" s="123"/>
      <c r="CU59" s="124"/>
      <c r="CV59" s="124"/>
      <c r="CW59" s="124"/>
      <c r="CX59" s="124"/>
      <c r="CY59" s="124"/>
      <c r="CZ59" s="124"/>
      <c r="DA59" s="124"/>
      <c r="DB59" s="124"/>
      <c r="DC59" s="124"/>
      <c r="DD59" s="125"/>
      <c r="DE59" s="123"/>
      <c r="DF59" s="124"/>
      <c r="DG59" s="124"/>
      <c r="DH59" s="124"/>
      <c r="DI59" s="124"/>
      <c r="DJ59" s="124"/>
      <c r="DK59" s="124"/>
      <c r="DL59" s="124"/>
      <c r="DM59" s="124"/>
      <c r="DN59" s="125"/>
      <c r="DO59" s="126"/>
      <c r="DP59" s="127"/>
      <c r="DQ59" s="127"/>
      <c r="DR59" s="127"/>
      <c r="DS59" s="127"/>
      <c r="DT59" s="127"/>
      <c r="DU59" s="127"/>
      <c r="DV59" s="128"/>
      <c r="DW59" s="102"/>
      <c r="DX59" s="102"/>
      <c r="DY59" s="102"/>
      <c r="DZ59" s="115"/>
      <c r="EA59" s="115"/>
      <c r="EB59" s="115"/>
      <c r="EC59" s="115"/>
      <c r="ED59" s="115"/>
      <c r="EE59" s="132"/>
      <c r="EF59" s="132"/>
      <c r="EG59" s="132"/>
      <c r="EH59" s="102"/>
      <c r="EI59" s="102"/>
      <c r="EJ59" s="102"/>
      <c r="EK59" s="117" t="str">
        <f t="shared" si="17"/>
        <v/>
      </c>
      <c r="EL59" s="117"/>
      <c r="EM59" s="117"/>
      <c r="EN59" s="118"/>
      <c r="EO59" s="118"/>
      <c r="EP59" s="118"/>
      <c r="EQ59" s="102"/>
      <c r="ER59" s="102"/>
      <c r="ES59" s="102"/>
      <c r="ET59" s="102"/>
      <c r="EU59" s="20" t="str">
        <f t="shared" si="18"/>
        <v/>
      </c>
      <c r="EV59" s="26" t="str">
        <f t="shared" si="19"/>
        <v/>
      </c>
      <c r="EW59" s="22"/>
      <c r="EX59" s="22"/>
      <c r="EY59" s="23"/>
      <c r="EZ59" s="23"/>
      <c r="FA59" s="23"/>
      <c r="FB59" s="23"/>
      <c r="FC59" s="28"/>
      <c r="FD59" s="28"/>
      <c r="FE59" s="28"/>
      <c r="FF59" s="28"/>
      <c r="FG59" s="28"/>
      <c r="FH59" s="28"/>
      <c r="FI59" s="28"/>
      <c r="FJ59" s="28"/>
      <c r="FK59" s="28"/>
      <c r="FL59" s="28"/>
      <c r="FM59" s="28"/>
      <c r="FN59" s="29"/>
      <c r="FO59" s="29"/>
      <c r="FP59" s="29"/>
      <c r="FQ59" s="29"/>
      <c r="FR59" s="29"/>
      <c r="FS59" s="29"/>
      <c r="FT59" s="29"/>
      <c r="FU59" s="29"/>
      <c r="FV59" s="29"/>
      <c r="FW59" s="29"/>
      <c r="FX59" s="29"/>
      <c r="FY59" s="29"/>
      <c r="FZ59" s="29"/>
      <c r="GA59" s="29"/>
      <c r="GB59" s="29"/>
      <c r="GC59" s="23"/>
      <c r="GD59" s="23"/>
      <c r="GE59" s="23"/>
      <c r="GF59" s="23"/>
      <c r="GG59" s="23"/>
      <c r="GH59" s="23"/>
    </row>
    <row r="60" spans="1:190" s="25" customFormat="1" ht="57.75" customHeight="1" x14ac:dyDescent="0.25">
      <c r="A60" s="103">
        <f t="shared" si="20"/>
        <v>53</v>
      </c>
      <c r="B60" s="103"/>
      <c r="C60" s="104"/>
      <c r="D60" s="105"/>
      <c r="E60" s="105"/>
      <c r="F60" s="105"/>
      <c r="G60" s="105"/>
      <c r="H60" s="105"/>
      <c r="I60" s="105"/>
      <c r="J60" s="105"/>
      <c r="K60" s="106"/>
      <c r="L60" s="138"/>
      <c r="M60" s="138"/>
      <c r="N60" s="138"/>
      <c r="O60" s="138"/>
      <c r="P60" s="138"/>
      <c r="Q60" s="138"/>
      <c r="R60" s="138"/>
      <c r="S60" s="137"/>
      <c r="T60" s="137"/>
      <c r="U60" s="137"/>
      <c r="V60" s="137"/>
      <c r="W60" s="137"/>
      <c r="X60" s="79"/>
      <c r="Y60" s="80"/>
      <c r="Z60" s="80"/>
      <c r="AA60" s="80"/>
      <c r="AB60" s="11" t="str">
        <f t="shared" si="8"/>
        <v/>
      </c>
      <c r="AC60" s="12"/>
      <c r="AD60" s="13">
        <f t="shared" si="0"/>
        <v>0</v>
      </c>
      <c r="AE60" s="14" t="str">
        <f t="shared" ref="AE60" si="373">IF(ISBLANK(C60),"",IF(BL60=SX1_LS,SX1_PD,IF(BL60=SX2_LS,SX2_PD,IF(BL60=SX3_LS,SX3_PD,IF(BL60=SX4_LS,SX4_PD,IF(BL60=SX5_LS,SX5_PD,IF(BL60=SX6_LS,SX6_PD,IF(BL60=SX7_LS,SX7_PD,IF(BL60=SX8_LS,SX8_PD,IF(BL60=SX9_LS,SX9_PD,IF(BL60=SX10_LS,SX10_PD,IF(BL60=SX11_LS,SX11_PD,IF(BL60=SX12_LS,SX12_PD)))))))))))))</f>
        <v/>
      </c>
      <c r="AF60" s="15" t="str">
        <f t="shared" si="10"/>
        <v>!</v>
      </c>
      <c r="AG60" s="16" t="str">
        <f t="shared" ref="AG60" si="374">IF(ISBLANK(AC60),"",IF(AND(BL60=SX1_LS,AC60&gt;=0.5),(ROUND((PI()*AD60*AE60)/12,2)-PI()*SX1_PD),IF(AND(BL60=SX2_LS,AC60&gt;=0.5),(ROUND((PI()*AD60*AE60)/12,2)-PI()*SX2_PD),IF(AND(BL60=SX3_LS,AC60&gt;=0.5),(ROUND((PI()*AD60*AE60)/12,2)-PI()*SX3_PD),IF(AND(BL60=SX4_LS,AC60&gt;=0.5),(ROUND((PI()*AD60*AE60)/12,2)-PI()*SX4_PD),IF(AND(BL60=SX5_LS,AC60&gt;=0.5),(ROUND((PI()*AD60*AE60)/12,2)-PI()*SX5_PD),IF(AND(BL60=SX6_LS,AC60&gt;=0.5),(ROUND((PI()*AD60*AE60)/12,2)-PI()*SX6_PD),IF(AND(BL60=SX7_LS,AC60&gt;=0.5),(ROUND((PI()*AD60*AE60)/12,2)-PI()*SX7_PD),IF(AND(BL60=SX8_LS,AC60&gt;=0.5),(ROUND((PI()*AD60*AE60)/12,2)-PI()*SX8_PD),IF(AND(BL60=SX9_LS,AC60&gt;=0.5),(ROUND((PI()*AD60*AE60)/12,2)-PI()*SX9_PD),IF(AND(BL60=SX10_LS,AC60&gt;=0.5),(ROUND((PI()*AD60*AE60)/12,2)-PI()*SX10_PD),IF(AND(BL60=SX11_LS,AC60&gt;=0.5),(ROUND((PI()*AD60*AE60)/12,2)-PI()*SX11_PD),IF(AND(BL60=SX12_LS,AC60&gt;=0.5),(ROUND((PI()*AD60*AE60)/12,2)-PI()*SX12_PD),ROUND((PI()*AD60*AE60)/12,2))))))))))))))</f>
        <v/>
      </c>
      <c r="AH60" s="81"/>
      <c r="AI60" s="81"/>
      <c r="AJ60" s="81"/>
      <c r="AK60" s="81"/>
      <c r="AL60" s="81"/>
      <c r="AM60" s="81"/>
      <c r="AN60" s="81"/>
      <c r="AO60" s="81"/>
      <c r="AP60" s="17"/>
      <c r="AQ60" s="113"/>
      <c r="AR60" s="113"/>
      <c r="AS60" s="113"/>
      <c r="AT60" s="113"/>
      <c r="AU60" s="113"/>
      <c r="AV60" s="114" t="str">
        <f t="shared" ref="AV60" si="375">IF(C60=FALSE,"",IF(C60="DNT",(AQ60/(Nominal_Pipe_Diameter*10)),IF(AQ60="NV","NV",IF(AQ60="NA","NA",IF(BE60="","",IF(BL60="SMLS",AQ60*100/BE60,AQ60*100/BD60))))))</f>
        <v/>
      </c>
      <c r="AW60" s="114"/>
      <c r="AX60" s="114"/>
      <c r="AY60" s="114"/>
      <c r="AZ60" s="114"/>
      <c r="BA60" s="114" t="str">
        <f t="shared" ref="BA60" si="376">IF(C60=FALSE,"",IF(GW_Log_Dist="","NA",GW_Log_Dist+X60))</f>
        <v/>
      </c>
      <c r="BB60" s="114"/>
      <c r="BC60" s="114"/>
      <c r="BD60" s="18" t="str">
        <f t="shared" ref="BD60" si="377">IF(C60=FALSE,"",IF(AND(SX1_Start&lt;=X60,X60&lt;SX1_End),((SX1_NWT*1000)),IF(AND(SX2_Start&lt;=X60,X60&lt;SX2_End),((SX2_NWT*1000)),IF(AND(SX3_Start&lt;=X60,X60&lt;SX3_End),((SX3_NWT*1000)),IF(AND(SX4_Start&lt;=X60,X60&lt;SX4_End),((SX4_NWT*1000)),IF(AND(SX5_Start&lt;=X60,X60&lt;SX5_End),((SX5_NWT*1000)),IF(AND(SX6_Start&lt;=X60,X60&lt;SX6_End),((SX6_NWT*1000)),IF(AND(SX7_Start&lt;=X60,X60&lt;SX7_End),((SX7_NWT*1000)),IF(AND(SX8_Start&lt;=X60,X60&lt;SX8_End),((SX8_NWT*1000)),IF(AND(SX9_Start&lt;=X60,X60&lt;SX9_End),((SX9_NWT*1000)),IF(AND(SX10_Start&lt;=X60,X60&lt;SX10_End),((SX10_NWT*1000)),IF(AND(SX11_Start&lt;=X60,X60&lt;SX11_End),((SX11_NWT*1000)),IF(AND(SX12_Start&lt;=X60,X60&lt;SX12_End),((SX12_NWT*1000)),IF(AND(SX13_Start&lt;=X60,X60&lt;SX13_End),((SX13_NWT*1000)),IF(AND(SX14_Start&lt;=X60,X60&lt;SX14_End),((SX14_NWT*1000)),IF(AND(SX15_Start&lt;=X60,X60&lt;SX15_End),((SX15_NWT*1000)),IF(AND(SX16_Start&lt;=X60,X60&lt;SX16_End),((SX16_NWT*1000)),IF(AND(SX17_Start&lt;=X60,X60&lt;SX17_End),((SX17_NWT*1000)),IF(AND(SX18_Start&lt;=X60,X60&lt;SX18_End),((SX18_NWT*1000)),IF(AND(SX19_Start&lt;=X60,X60&lt;SX19_End),((SX19_NWT*1000)),IF(AND(SX20_Start&lt;=X60,X60&lt;SX20_End),((SX20_NWT*1000)),IF(AND(SX21_Start&lt;=X60,X60&lt;SX21_End),((SX21_NWT*1000)),IF(AND(SX22_Start&lt;=X60,X60&lt;SX22_End),((SX22_NWT*1000)),IF(AND(SX23_Start&lt;=X60,X60&lt;SX23_End),((SX23_NWT*1000)),IF(AND(SX24_Start&lt;=X60,X60&lt;SX24_End),((SX24_NWT*1000)),IF(AND(SX25_Start&lt;=X60,X60&lt;SX25_End),((SX25_NWT*1000))))))))))))))))))))))))))))</f>
        <v/>
      </c>
      <c r="BE60" s="113"/>
      <c r="BF60" s="113"/>
      <c r="BG60" s="113"/>
      <c r="BH60" s="113"/>
      <c r="BI60" s="113"/>
      <c r="BJ60" s="113"/>
      <c r="BK60" s="113"/>
      <c r="BL60" s="19" t="str" cm="1">
        <f t="array" ref="BL60">IF(C60=FALSE,"",IF(AND(SX1_Start&lt;=X60,X60&lt;SX1_End),SX1_LS,IF(AND(SX2_Start&lt;=X60,X60&lt;SX2_End),SX2_LS,IF(AND(SX3_Start&lt;=X60,X60&lt;SX3_End),SX3_LS,IF(AND(SX4_Start&lt;=X60,X60&lt;SX4_End),SX4_LS,IF(AND(SX5_Start&lt;=X60,X60&lt;SX5_End),SX5_LS,IF(AND(SX6_Start&lt;=X60,X60&lt;SX6_End),SX6_LS,IF(AND(SX7_Start&lt;=X60,X60&lt;SX7_End),SX7_LS,IF(AND(SX8_Start&lt;=X60,X60&lt;SX8_End),SX8_LS,IF(AND(SX9_Start&lt;=X60,X60&lt;SX9_End),SX9_LS,IF(AND(SX10_Start&lt;=X60,X60&lt;SX10_End),SX10_LS,IF(AND(SX11_Start&lt;=X60,X60&lt;SX11_End),SX11_LS,IF(AND(SX12_Start&lt;=X60,X60&lt;SX12_End),SX12_LS,IF(AND(SX13_Start&lt;=X60,X60&lt;SX13_End),SX13_LS,IF(AND(SX14_Start&lt;=X60,X60&lt;SX14_End),SX14_LS,IF(AND(SX15_Start&lt;=X60,X60&lt;SX15_End),SX15_LS,IF(AND(SX16_Start&lt;=X60,X60&lt;SX16_End),SX16_LS,IF(AND(SX17_Start&lt;=X60,X60&lt;SX17_End),SX17_LS,IF(AND(SX18_Start&lt;=X60,X60&lt;SX18_End),SX18_LS,IF(AND(SX19_Start&lt;=X60,X60&lt;SX19_End),SX19_LS,IF(AND(SX20_Start&lt;=X60,X60&lt;SX20_End),SX20_LS,IF(AND(SX21_Start&lt;=X60,X60&lt;SX21_End),SX21_LS,IF(AND(SX22_Start&lt;=X60,X60&lt;SX22_End),SX22_LS,IF(AND(SX23_Start&lt;=X60,X60&lt;SX23_End),SX23_LS,IF(AND(SX24_Start&lt;=X60,X60&lt;SX24_End),SX24_LS)*IF(AND(SX25_Start&lt;=X60,X60&lt;SX25End),SX25_LS)))))))))))))))))))))))))</f>
        <v/>
      </c>
      <c r="BM60" s="129" t="str">
        <f t="shared" ref="BM60" si="378">IF(ISBLANK(C60),"",IF(BL60=SX1_LS,SX1_LSD,IF(BL60=SX2_LS,SX2_LSD,IF(BL60=SX3_LS,SX3_LSD,IF(BL60=SX4_LS,SX4_LSD,IF(BL60=SX5_LS,SX5_LSD,IF(BL60=SX6_LS,SX6_LSD,IF(BL60=SX7_LS,SX7_LSD,IF(BL60=SX8_LS,SX8_LSD,IF(BL60=SX9_LS,SX9_LSD,IF(BL60=SX10_LS,SX10_LSD,IF(BL60=SX11_LS,SX11_LSD,IF(BL60=SX12_LS,SX12_LSD)))))))))))))</f>
        <v/>
      </c>
      <c r="BN60" s="130"/>
      <c r="BO60" s="130"/>
      <c r="BP60" s="130"/>
      <c r="BQ60" s="130"/>
      <c r="BR60" s="131"/>
      <c r="BS60" s="119" t="str">
        <f t="shared" ref="BS60" si="379">IF(ISBLANK(C60),"",IF(NOT(ISNUMBER(station_number)),"NA",IF(MOD(station_number,1)=0,TEXT(station_number+X60,"0+00"),IF(NOT(MOD(station_number,1)=0),TEXT(station_number+X60,"0+00.00")))))</f>
        <v/>
      </c>
      <c r="BT60" s="119"/>
      <c r="BU60" s="119"/>
      <c r="BV60" s="119"/>
      <c r="BW60" s="119"/>
      <c r="BX60" s="120" t="str" cm="1">
        <f t="array" ref="BX60">IF(C60=FALSE,"",IF(AND(SX1_Start&lt;=X60,X60&lt;SX1_End),"Section 1",IF(AND(SX2_Start&lt;=X60,X60&lt;SX2_End),"Section 2",IF(AND(SX3_Start&lt;=X60,X60&lt;SX3_End),"Section 3",IF(AND(SX4_Start&lt;=X60,X60&lt;SX4_End),"Section 4",IF(AND(SX5_Start&lt;=X60,X60&lt;SX5_End),"Section 5",IF(AND(SX6_Start&lt;=X60,X60&lt;SX6_End),"Section 6",IF(AND(SX7_Start&lt;=X60,X60&lt;SX7_End),"Section 7",IF(AND(SX8_Start&lt;=X60,X60&lt;SX8_End),"Section 8",IF(AND(SX9_Start&lt;=X60,X60&lt;SX9_End),"Section 9",IF(AND(SX10_Start&lt;=X60,X60&lt;SX10_End),"Section 10",IF(AND(SX11_Start&lt;=X60,X60&lt;SX11_End),"Section 11",IF(AND(SX12_Start&lt;=X60,X60&lt;SX12_End),"Section 12",IF(AND(SX13_Start&lt;=X60,X60&lt;SX13_End),"Section 13",IF(AND(SX14_Start&lt;=X60,X60&lt;SX14_End),"Section 14",IF(AND(SX15_Start&lt;=X60,X60&lt;SX15_End),"Section 15",IF(AND(SX16_Start&lt;=X60,X60&lt;SX16_End),"Section 16",IF(AND(SX17_Start&lt;=X60,X60&lt;SX17_End),"Section 17",IF(AND(SX18_Start&lt;=X60,X60&lt;SX18_End),"Section 18",IF(AND(SX19_Start&lt;=X60,X60&lt;SX19_End),"Section 19",IF(AND(SX20_Start&lt;=X60,X60&lt;SX20_End),"Section 20",IF(AND(SX21_Start&lt;=X60,X60&lt;SX21_End),"Section 21",IF(AND(SX22_Start&lt;=X60,X60&lt;SX22_End),"Section 22",IF(AND(SX23_Start&lt;=X60,X60&lt;SX23_End),"Section 23",IF(AND(SX24_Start&lt;=X60,X60&lt;SX24_End),"Section 24")*IF(AND(SX25_Start&lt;=X60,X60&lt;SX25End),"Section 25")))))))))))))))))))))))))</f>
        <v/>
      </c>
      <c r="BY60" s="121"/>
      <c r="BZ60" s="121"/>
      <c r="CA60" s="121"/>
      <c r="CB60" s="121"/>
      <c r="CC60" s="121"/>
      <c r="CD60" s="121"/>
      <c r="CE60" s="121"/>
      <c r="CF60" s="121"/>
      <c r="CG60" s="121"/>
      <c r="CH60" s="122"/>
      <c r="CI60" s="123"/>
      <c r="CJ60" s="124"/>
      <c r="CK60" s="124"/>
      <c r="CL60" s="124"/>
      <c r="CM60" s="124"/>
      <c r="CN60" s="124"/>
      <c r="CO60" s="124"/>
      <c r="CP60" s="124"/>
      <c r="CQ60" s="124"/>
      <c r="CR60" s="124"/>
      <c r="CS60" s="125"/>
      <c r="CT60" s="123"/>
      <c r="CU60" s="124"/>
      <c r="CV60" s="124"/>
      <c r="CW60" s="124"/>
      <c r="CX60" s="124"/>
      <c r="CY60" s="124"/>
      <c r="CZ60" s="124"/>
      <c r="DA60" s="124"/>
      <c r="DB60" s="124"/>
      <c r="DC60" s="124"/>
      <c r="DD60" s="125"/>
      <c r="DE60" s="123"/>
      <c r="DF60" s="124"/>
      <c r="DG60" s="124"/>
      <c r="DH60" s="124"/>
      <c r="DI60" s="124"/>
      <c r="DJ60" s="124"/>
      <c r="DK60" s="124"/>
      <c r="DL60" s="124"/>
      <c r="DM60" s="124"/>
      <c r="DN60" s="125"/>
      <c r="DO60" s="126"/>
      <c r="DP60" s="127"/>
      <c r="DQ60" s="127"/>
      <c r="DR60" s="127"/>
      <c r="DS60" s="127"/>
      <c r="DT60" s="127"/>
      <c r="DU60" s="127"/>
      <c r="DV60" s="128"/>
      <c r="DW60" s="102"/>
      <c r="DX60" s="102"/>
      <c r="DY60" s="102"/>
      <c r="DZ60" s="115"/>
      <c r="EA60" s="115"/>
      <c r="EB60" s="115"/>
      <c r="EC60" s="115"/>
      <c r="ED60" s="115"/>
      <c r="EE60" s="132"/>
      <c r="EF60" s="132"/>
      <c r="EG60" s="132"/>
      <c r="EH60" s="102"/>
      <c r="EI60" s="102"/>
      <c r="EJ60" s="102"/>
      <c r="EK60" s="117" t="str">
        <f t="shared" si="17"/>
        <v/>
      </c>
      <c r="EL60" s="117"/>
      <c r="EM60" s="117"/>
      <c r="EN60" s="118"/>
      <c r="EO60" s="118"/>
      <c r="EP60" s="118"/>
      <c r="EQ60" s="102"/>
      <c r="ER60" s="102"/>
      <c r="ES60" s="102"/>
      <c r="ET60" s="102"/>
      <c r="EU60" s="20" t="str">
        <f t="shared" si="18"/>
        <v/>
      </c>
      <c r="EV60" s="26" t="str">
        <f t="shared" si="19"/>
        <v/>
      </c>
      <c r="EW60" s="22"/>
      <c r="EX60" s="22"/>
      <c r="EY60" s="23"/>
      <c r="EZ60" s="23"/>
      <c r="FA60" s="23"/>
      <c r="FB60" s="23"/>
      <c r="FC60" s="28"/>
      <c r="FD60" s="28"/>
      <c r="FE60" s="28"/>
      <c r="FF60" s="28"/>
      <c r="FG60" s="28"/>
      <c r="FH60" s="28"/>
      <c r="FI60" s="28"/>
      <c r="FJ60" s="28"/>
      <c r="FK60" s="28"/>
      <c r="FL60" s="28"/>
      <c r="FM60" s="28"/>
      <c r="FN60" s="29"/>
      <c r="FO60" s="29"/>
      <c r="FP60" s="29"/>
      <c r="FQ60" s="29"/>
      <c r="FR60" s="29"/>
      <c r="FS60" s="29"/>
      <c r="FT60" s="29"/>
      <c r="FU60" s="29"/>
      <c r="FV60" s="29"/>
      <c r="FW60" s="29"/>
      <c r="FX60" s="29"/>
      <c r="FY60" s="29"/>
      <c r="FZ60" s="29"/>
      <c r="GA60" s="29"/>
      <c r="GB60" s="29"/>
      <c r="GC60" s="23"/>
      <c r="GD60" s="23"/>
      <c r="GE60" s="23"/>
      <c r="GF60" s="23"/>
      <c r="GG60" s="23"/>
      <c r="GH60" s="23"/>
    </row>
    <row r="61" spans="1:190" s="25" customFormat="1" ht="57.75" customHeight="1" x14ac:dyDescent="0.25">
      <c r="A61" s="103">
        <f t="shared" si="20"/>
        <v>54</v>
      </c>
      <c r="B61" s="103"/>
      <c r="C61" s="104"/>
      <c r="D61" s="105"/>
      <c r="E61" s="105"/>
      <c r="F61" s="105"/>
      <c r="G61" s="105"/>
      <c r="H61" s="105"/>
      <c r="I61" s="105"/>
      <c r="J61" s="105"/>
      <c r="K61" s="106"/>
      <c r="L61" s="138"/>
      <c r="M61" s="138"/>
      <c r="N61" s="138"/>
      <c r="O61" s="138"/>
      <c r="P61" s="138"/>
      <c r="Q61" s="138"/>
      <c r="R61" s="138"/>
      <c r="S61" s="137"/>
      <c r="T61" s="137"/>
      <c r="U61" s="137"/>
      <c r="V61" s="137"/>
      <c r="W61" s="137"/>
      <c r="X61" s="79"/>
      <c r="Y61" s="80"/>
      <c r="Z61" s="80"/>
      <c r="AA61" s="80"/>
      <c r="AB61" s="11" t="str">
        <f t="shared" si="8"/>
        <v/>
      </c>
      <c r="AC61" s="12"/>
      <c r="AD61" s="13">
        <f t="shared" si="0"/>
        <v>0</v>
      </c>
      <c r="AE61" s="14" t="str">
        <f t="shared" ref="AE61" si="380">IF(ISBLANK(C61),"",IF(BL61=SX1_LS,SX1_PD,IF(BL61=SX2_LS,SX2_PD,IF(BL61=SX3_LS,SX3_PD,IF(BL61=SX4_LS,SX4_PD,IF(BL61=SX5_LS,SX5_PD,IF(BL61=SX6_LS,SX6_PD,IF(BL61=SX7_LS,SX7_PD,IF(BL61=SX8_LS,SX8_PD,IF(BL61=SX9_LS,SX9_PD,IF(BL61=SX10_LS,SX10_PD,IF(BL61=SX11_LS,SX11_PD,IF(BL61=SX12_LS,SX12_PD)))))))))))))</f>
        <v/>
      </c>
      <c r="AF61" s="15" t="str">
        <f t="shared" si="10"/>
        <v>!</v>
      </c>
      <c r="AG61" s="16" t="str">
        <f t="shared" ref="AG61" si="381">IF(ISBLANK(AC61),"",IF(AND(BL61=SX1_LS,AC61&gt;=0.5),(ROUND((PI()*AD61*AE61)/12,2)-PI()*SX1_PD),IF(AND(BL61=SX2_LS,AC61&gt;=0.5),(ROUND((PI()*AD61*AE61)/12,2)-PI()*SX2_PD),IF(AND(BL61=SX3_LS,AC61&gt;=0.5),(ROUND((PI()*AD61*AE61)/12,2)-PI()*SX3_PD),IF(AND(BL61=SX4_LS,AC61&gt;=0.5),(ROUND((PI()*AD61*AE61)/12,2)-PI()*SX4_PD),IF(AND(BL61=SX5_LS,AC61&gt;=0.5),(ROUND((PI()*AD61*AE61)/12,2)-PI()*SX5_PD),IF(AND(BL61=SX6_LS,AC61&gt;=0.5),(ROUND((PI()*AD61*AE61)/12,2)-PI()*SX6_PD),IF(AND(BL61=SX7_LS,AC61&gt;=0.5),(ROUND((PI()*AD61*AE61)/12,2)-PI()*SX7_PD),IF(AND(BL61=SX8_LS,AC61&gt;=0.5),(ROUND((PI()*AD61*AE61)/12,2)-PI()*SX8_PD),IF(AND(BL61=SX9_LS,AC61&gt;=0.5),(ROUND((PI()*AD61*AE61)/12,2)-PI()*SX9_PD),IF(AND(BL61=SX10_LS,AC61&gt;=0.5),(ROUND((PI()*AD61*AE61)/12,2)-PI()*SX10_PD),IF(AND(BL61=SX11_LS,AC61&gt;=0.5),(ROUND((PI()*AD61*AE61)/12,2)-PI()*SX11_PD),IF(AND(BL61=SX12_LS,AC61&gt;=0.5),(ROUND((PI()*AD61*AE61)/12,2)-PI()*SX12_PD),ROUND((PI()*AD61*AE61)/12,2))))))))))))))</f>
        <v/>
      </c>
      <c r="AH61" s="81"/>
      <c r="AI61" s="81"/>
      <c r="AJ61" s="81"/>
      <c r="AK61" s="81"/>
      <c r="AL61" s="81"/>
      <c r="AM61" s="81"/>
      <c r="AN61" s="81"/>
      <c r="AO61" s="81"/>
      <c r="AP61" s="17"/>
      <c r="AQ61" s="113"/>
      <c r="AR61" s="113"/>
      <c r="AS61" s="113"/>
      <c r="AT61" s="113"/>
      <c r="AU61" s="113"/>
      <c r="AV61" s="114" t="str">
        <f t="shared" ref="AV61" si="382">IF(C61=FALSE,"",IF(C61="DNT",(AQ61/(Nominal_Pipe_Diameter*10)),IF(AQ61="NV","NV",IF(AQ61="NA","NA",IF(BE61="","",IF(BL61="SMLS",AQ61*100/BE61,AQ61*100/BD61))))))</f>
        <v/>
      </c>
      <c r="AW61" s="114"/>
      <c r="AX61" s="114"/>
      <c r="AY61" s="114"/>
      <c r="AZ61" s="114"/>
      <c r="BA61" s="114" t="str">
        <f t="shared" ref="BA61" si="383">IF(C61=FALSE,"",IF(GW_Log_Dist="","NA",GW_Log_Dist+X61))</f>
        <v/>
      </c>
      <c r="BB61" s="114"/>
      <c r="BC61" s="114"/>
      <c r="BD61" s="18" t="str">
        <f t="shared" ref="BD61" si="384">IF(C61=FALSE,"",IF(AND(SX1_Start&lt;=X61,X61&lt;SX1_End),((SX1_NWT*1000)),IF(AND(SX2_Start&lt;=X61,X61&lt;SX2_End),((SX2_NWT*1000)),IF(AND(SX3_Start&lt;=X61,X61&lt;SX3_End),((SX3_NWT*1000)),IF(AND(SX4_Start&lt;=X61,X61&lt;SX4_End),((SX4_NWT*1000)),IF(AND(SX5_Start&lt;=X61,X61&lt;SX5_End),((SX5_NWT*1000)),IF(AND(SX6_Start&lt;=X61,X61&lt;SX6_End),((SX6_NWT*1000)),IF(AND(SX7_Start&lt;=X61,X61&lt;SX7_End),((SX7_NWT*1000)),IF(AND(SX8_Start&lt;=X61,X61&lt;SX8_End),((SX8_NWT*1000)),IF(AND(SX9_Start&lt;=X61,X61&lt;SX9_End),((SX9_NWT*1000)),IF(AND(SX10_Start&lt;=X61,X61&lt;SX10_End),((SX10_NWT*1000)),IF(AND(SX11_Start&lt;=X61,X61&lt;SX11_End),((SX11_NWT*1000)),IF(AND(SX12_Start&lt;=X61,X61&lt;SX12_End),((SX12_NWT*1000)),IF(AND(SX13_Start&lt;=X61,X61&lt;SX13_End),((SX13_NWT*1000)),IF(AND(SX14_Start&lt;=X61,X61&lt;SX14_End),((SX14_NWT*1000)),IF(AND(SX15_Start&lt;=X61,X61&lt;SX15_End),((SX15_NWT*1000)),IF(AND(SX16_Start&lt;=X61,X61&lt;SX16_End),((SX16_NWT*1000)),IF(AND(SX17_Start&lt;=X61,X61&lt;SX17_End),((SX17_NWT*1000)),IF(AND(SX18_Start&lt;=X61,X61&lt;SX18_End),((SX18_NWT*1000)),IF(AND(SX19_Start&lt;=X61,X61&lt;SX19_End),((SX19_NWT*1000)),IF(AND(SX20_Start&lt;=X61,X61&lt;SX20_End),((SX20_NWT*1000)),IF(AND(SX21_Start&lt;=X61,X61&lt;SX21_End),((SX21_NWT*1000)),IF(AND(SX22_Start&lt;=X61,X61&lt;SX22_End),((SX22_NWT*1000)),IF(AND(SX23_Start&lt;=X61,X61&lt;SX23_End),((SX23_NWT*1000)),IF(AND(SX24_Start&lt;=X61,X61&lt;SX24_End),((SX24_NWT*1000)),IF(AND(SX25_Start&lt;=X61,X61&lt;SX25_End),((SX25_NWT*1000))))))))))))))))))))))))))))</f>
        <v/>
      </c>
      <c r="BE61" s="113"/>
      <c r="BF61" s="113"/>
      <c r="BG61" s="113"/>
      <c r="BH61" s="113"/>
      <c r="BI61" s="113"/>
      <c r="BJ61" s="113"/>
      <c r="BK61" s="113"/>
      <c r="BL61" s="19" t="str" cm="1">
        <f t="array" ref="BL61">IF(C61=FALSE,"",IF(AND(SX1_Start&lt;=X61,X61&lt;SX1_End),SX1_LS,IF(AND(SX2_Start&lt;=X61,X61&lt;SX2_End),SX2_LS,IF(AND(SX3_Start&lt;=X61,X61&lt;SX3_End),SX3_LS,IF(AND(SX4_Start&lt;=X61,X61&lt;SX4_End),SX4_LS,IF(AND(SX5_Start&lt;=X61,X61&lt;SX5_End),SX5_LS,IF(AND(SX6_Start&lt;=X61,X61&lt;SX6_End),SX6_LS,IF(AND(SX7_Start&lt;=X61,X61&lt;SX7_End),SX7_LS,IF(AND(SX8_Start&lt;=X61,X61&lt;SX8_End),SX8_LS,IF(AND(SX9_Start&lt;=X61,X61&lt;SX9_End),SX9_LS,IF(AND(SX10_Start&lt;=X61,X61&lt;SX10_End),SX10_LS,IF(AND(SX11_Start&lt;=X61,X61&lt;SX11_End),SX11_LS,IF(AND(SX12_Start&lt;=X61,X61&lt;SX12_End),SX12_LS,IF(AND(SX13_Start&lt;=X61,X61&lt;SX13_End),SX13_LS,IF(AND(SX14_Start&lt;=X61,X61&lt;SX14_End),SX14_LS,IF(AND(SX15_Start&lt;=X61,X61&lt;SX15_End),SX15_LS,IF(AND(SX16_Start&lt;=X61,X61&lt;SX16_End),SX16_LS,IF(AND(SX17_Start&lt;=X61,X61&lt;SX17_End),SX17_LS,IF(AND(SX18_Start&lt;=X61,X61&lt;SX18_End),SX18_LS,IF(AND(SX19_Start&lt;=X61,X61&lt;SX19_End),SX19_LS,IF(AND(SX20_Start&lt;=X61,X61&lt;SX20_End),SX20_LS,IF(AND(SX21_Start&lt;=X61,X61&lt;SX21_End),SX21_LS,IF(AND(SX22_Start&lt;=X61,X61&lt;SX22_End),SX22_LS,IF(AND(SX23_Start&lt;=X61,X61&lt;SX23_End),SX23_LS,IF(AND(SX24_Start&lt;=X61,X61&lt;SX24_End),SX24_LS)*IF(AND(SX25_Start&lt;=X61,X61&lt;SX25End),SX25_LS)))))))))))))))))))))))))</f>
        <v/>
      </c>
      <c r="BM61" s="129" t="str">
        <f t="shared" ref="BM61" si="385">IF(ISBLANK(C61),"",IF(BL61=SX1_LS,SX1_LSD,IF(BL61=SX2_LS,SX2_LSD,IF(BL61=SX3_LS,SX3_LSD,IF(BL61=SX4_LS,SX4_LSD,IF(BL61=SX5_LS,SX5_LSD,IF(BL61=SX6_LS,SX6_LSD,IF(BL61=SX7_LS,SX7_LSD,IF(BL61=SX8_LS,SX8_LSD,IF(BL61=SX9_LS,SX9_LSD,IF(BL61=SX10_LS,SX10_LSD,IF(BL61=SX11_LS,SX11_LSD,IF(BL61=SX12_LS,SX12_LSD)))))))))))))</f>
        <v/>
      </c>
      <c r="BN61" s="130"/>
      <c r="BO61" s="130"/>
      <c r="BP61" s="130"/>
      <c r="BQ61" s="130"/>
      <c r="BR61" s="131"/>
      <c r="BS61" s="119" t="str">
        <f t="shared" ref="BS61" si="386">IF(ISBLANK(C61),"",IF(NOT(ISNUMBER(station_number)),"NA",IF(MOD(station_number,1)=0,TEXT(station_number+X61,"0+00"),IF(NOT(MOD(station_number,1)=0),TEXT(station_number+X61,"0+00.00")))))</f>
        <v/>
      </c>
      <c r="BT61" s="119"/>
      <c r="BU61" s="119"/>
      <c r="BV61" s="119"/>
      <c r="BW61" s="119"/>
      <c r="BX61" s="120" t="str" cm="1">
        <f t="array" ref="BX61">IF(C61=FALSE,"",IF(AND(SX1_Start&lt;=X61,X61&lt;SX1_End),"Section 1",IF(AND(SX2_Start&lt;=X61,X61&lt;SX2_End),"Section 2",IF(AND(SX3_Start&lt;=X61,X61&lt;SX3_End),"Section 3",IF(AND(SX4_Start&lt;=X61,X61&lt;SX4_End),"Section 4",IF(AND(SX5_Start&lt;=X61,X61&lt;SX5_End),"Section 5",IF(AND(SX6_Start&lt;=X61,X61&lt;SX6_End),"Section 6",IF(AND(SX7_Start&lt;=X61,X61&lt;SX7_End),"Section 7",IF(AND(SX8_Start&lt;=X61,X61&lt;SX8_End),"Section 8",IF(AND(SX9_Start&lt;=X61,X61&lt;SX9_End),"Section 9",IF(AND(SX10_Start&lt;=X61,X61&lt;SX10_End),"Section 10",IF(AND(SX11_Start&lt;=X61,X61&lt;SX11_End),"Section 11",IF(AND(SX12_Start&lt;=X61,X61&lt;SX12_End),"Section 12",IF(AND(SX13_Start&lt;=X61,X61&lt;SX13_End),"Section 13",IF(AND(SX14_Start&lt;=X61,X61&lt;SX14_End),"Section 14",IF(AND(SX15_Start&lt;=X61,X61&lt;SX15_End),"Section 15",IF(AND(SX16_Start&lt;=X61,X61&lt;SX16_End),"Section 16",IF(AND(SX17_Start&lt;=X61,X61&lt;SX17_End),"Section 17",IF(AND(SX18_Start&lt;=X61,X61&lt;SX18_End),"Section 18",IF(AND(SX19_Start&lt;=X61,X61&lt;SX19_End),"Section 19",IF(AND(SX20_Start&lt;=X61,X61&lt;SX20_End),"Section 20",IF(AND(SX21_Start&lt;=X61,X61&lt;SX21_End),"Section 21",IF(AND(SX22_Start&lt;=X61,X61&lt;SX22_End),"Section 22",IF(AND(SX23_Start&lt;=X61,X61&lt;SX23_End),"Section 23",IF(AND(SX24_Start&lt;=X61,X61&lt;SX24_End),"Section 24")*IF(AND(SX25_Start&lt;=X61,X61&lt;SX25End),"Section 25")))))))))))))))))))))))))</f>
        <v/>
      </c>
      <c r="BY61" s="121"/>
      <c r="BZ61" s="121"/>
      <c r="CA61" s="121"/>
      <c r="CB61" s="121"/>
      <c r="CC61" s="121"/>
      <c r="CD61" s="121"/>
      <c r="CE61" s="121"/>
      <c r="CF61" s="121"/>
      <c r="CG61" s="121"/>
      <c r="CH61" s="122"/>
      <c r="CI61" s="123"/>
      <c r="CJ61" s="124"/>
      <c r="CK61" s="124"/>
      <c r="CL61" s="124"/>
      <c r="CM61" s="124"/>
      <c r="CN61" s="124"/>
      <c r="CO61" s="124"/>
      <c r="CP61" s="124"/>
      <c r="CQ61" s="124"/>
      <c r="CR61" s="124"/>
      <c r="CS61" s="125"/>
      <c r="CT61" s="123"/>
      <c r="CU61" s="124"/>
      <c r="CV61" s="124"/>
      <c r="CW61" s="124"/>
      <c r="CX61" s="124"/>
      <c r="CY61" s="124"/>
      <c r="CZ61" s="124"/>
      <c r="DA61" s="124"/>
      <c r="DB61" s="124"/>
      <c r="DC61" s="124"/>
      <c r="DD61" s="125"/>
      <c r="DE61" s="123"/>
      <c r="DF61" s="124"/>
      <c r="DG61" s="124"/>
      <c r="DH61" s="124"/>
      <c r="DI61" s="124"/>
      <c r="DJ61" s="124"/>
      <c r="DK61" s="124"/>
      <c r="DL61" s="124"/>
      <c r="DM61" s="124"/>
      <c r="DN61" s="125"/>
      <c r="DO61" s="126"/>
      <c r="DP61" s="127"/>
      <c r="DQ61" s="127"/>
      <c r="DR61" s="127"/>
      <c r="DS61" s="127"/>
      <c r="DT61" s="127"/>
      <c r="DU61" s="127"/>
      <c r="DV61" s="128"/>
      <c r="DW61" s="102"/>
      <c r="DX61" s="102"/>
      <c r="DY61" s="102"/>
      <c r="DZ61" s="115"/>
      <c r="EA61" s="115"/>
      <c r="EB61" s="115"/>
      <c r="EC61" s="115"/>
      <c r="ED61" s="115"/>
      <c r="EE61" s="132"/>
      <c r="EF61" s="132"/>
      <c r="EG61" s="132"/>
      <c r="EH61" s="102"/>
      <c r="EI61" s="102"/>
      <c r="EJ61" s="102"/>
      <c r="EK61" s="117" t="str">
        <f t="shared" si="17"/>
        <v/>
      </c>
      <c r="EL61" s="117"/>
      <c r="EM61" s="117"/>
      <c r="EN61" s="118"/>
      <c r="EO61" s="118"/>
      <c r="EP61" s="118"/>
      <c r="EQ61" s="102"/>
      <c r="ER61" s="102"/>
      <c r="ES61" s="102"/>
      <c r="ET61" s="102"/>
      <c r="EU61" s="20" t="str">
        <f t="shared" si="18"/>
        <v/>
      </c>
      <c r="EV61" s="26" t="str">
        <f t="shared" si="19"/>
        <v/>
      </c>
      <c r="EW61" s="22"/>
      <c r="EX61" s="22"/>
      <c r="EY61" s="23"/>
      <c r="EZ61" s="23"/>
      <c r="FA61" s="23"/>
      <c r="FB61" s="23"/>
      <c r="FC61" s="28"/>
      <c r="FD61" s="28"/>
      <c r="FE61" s="28"/>
      <c r="FF61" s="28"/>
      <c r="FG61" s="28"/>
      <c r="FH61" s="28"/>
      <c r="FI61" s="28"/>
      <c r="FJ61" s="28"/>
      <c r="FK61" s="28"/>
      <c r="FL61" s="28"/>
      <c r="FM61" s="28"/>
      <c r="FN61" s="30"/>
      <c r="FO61" s="30"/>
      <c r="FP61" s="30"/>
      <c r="FQ61" s="30"/>
      <c r="FR61" s="30"/>
      <c r="FS61" s="30"/>
      <c r="FT61" s="30"/>
      <c r="FU61" s="30"/>
      <c r="FV61" s="30"/>
      <c r="FW61" s="30"/>
      <c r="FX61" s="30"/>
      <c r="FY61" s="30"/>
      <c r="FZ61" s="30"/>
      <c r="GA61" s="30"/>
      <c r="GB61" s="30"/>
      <c r="GC61" s="23"/>
      <c r="GD61" s="23"/>
      <c r="GE61" s="23"/>
      <c r="GF61" s="23"/>
      <c r="GG61" s="23"/>
      <c r="GH61" s="23"/>
    </row>
    <row r="62" spans="1:190" s="25" customFormat="1" ht="57.75" customHeight="1" x14ac:dyDescent="0.25">
      <c r="A62" s="103">
        <f t="shared" si="20"/>
        <v>55</v>
      </c>
      <c r="B62" s="103"/>
      <c r="C62" s="104"/>
      <c r="D62" s="105"/>
      <c r="E62" s="105"/>
      <c r="F62" s="105"/>
      <c r="G62" s="105"/>
      <c r="H62" s="105"/>
      <c r="I62" s="105"/>
      <c r="J62" s="105"/>
      <c r="K62" s="106"/>
      <c r="L62" s="138"/>
      <c r="M62" s="138"/>
      <c r="N62" s="138"/>
      <c r="O62" s="138"/>
      <c r="P62" s="138"/>
      <c r="Q62" s="138"/>
      <c r="R62" s="138"/>
      <c r="S62" s="137"/>
      <c r="T62" s="137"/>
      <c r="U62" s="137"/>
      <c r="V62" s="137"/>
      <c r="W62" s="137"/>
      <c r="X62" s="79"/>
      <c r="Y62" s="80"/>
      <c r="Z62" s="80"/>
      <c r="AA62" s="80"/>
      <c r="AB62" s="11" t="str">
        <f t="shared" si="8"/>
        <v/>
      </c>
      <c r="AC62" s="12"/>
      <c r="AD62" s="13">
        <f t="shared" si="0"/>
        <v>0</v>
      </c>
      <c r="AE62" s="14" t="str">
        <f t="shared" ref="AE62" si="387">IF(ISBLANK(C62),"",IF(BL62=SX1_LS,SX1_PD,IF(BL62=SX2_LS,SX2_PD,IF(BL62=SX3_LS,SX3_PD,IF(BL62=SX4_LS,SX4_PD,IF(BL62=SX5_LS,SX5_PD,IF(BL62=SX6_LS,SX6_PD,IF(BL62=SX7_LS,SX7_PD,IF(BL62=SX8_LS,SX8_PD,IF(BL62=SX9_LS,SX9_PD,IF(BL62=SX10_LS,SX10_PD,IF(BL62=SX11_LS,SX11_PD,IF(BL62=SX12_LS,SX12_PD)))))))))))))</f>
        <v/>
      </c>
      <c r="AF62" s="15" t="str">
        <f t="shared" si="10"/>
        <v>!</v>
      </c>
      <c r="AG62" s="16" t="str">
        <f t="shared" ref="AG62" si="388">IF(ISBLANK(AC62),"",IF(AND(BL62=SX1_LS,AC62&gt;=0.5),(ROUND((PI()*AD62*AE62)/12,2)-PI()*SX1_PD),IF(AND(BL62=SX2_LS,AC62&gt;=0.5),(ROUND((PI()*AD62*AE62)/12,2)-PI()*SX2_PD),IF(AND(BL62=SX3_LS,AC62&gt;=0.5),(ROUND((PI()*AD62*AE62)/12,2)-PI()*SX3_PD),IF(AND(BL62=SX4_LS,AC62&gt;=0.5),(ROUND((PI()*AD62*AE62)/12,2)-PI()*SX4_PD),IF(AND(BL62=SX5_LS,AC62&gt;=0.5),(ROUND((PI()*AD62*AE62)/12,2)-PI()*SX5_PD),IF(AND(BL62=SX6_LS,AC62&gt;=0.5),(ROUND((PI()*AD62*AE62)/12,2)-PI()*SX6_PD),IF(AND(BL62=SX7_LS,AC62&gt;=0.5),(ROUND((PI()*AD62*AE62)/12,2)-PI()*SX7_PD),IF(AND(BL62=SX8_LS,AC62&gt;=0.5),(ROUND((PI()*AD62*AE62)/12,2)-PI()*SX8_PD),IF(AND(BL62=SX9_LS,AC62&gt;=0.5),(ROUND((PI()*AD62*AE62)/12,2)-PI()*SX9_PD),IF(AND(BL62=SX10_LS,AC62&gt;=0.5),(ROUND((PI()*AD62*AE62)/12,2)-PI()*SX10_PD),IF(AND(BL62=SX11_LS,AC62&gt;=0.5),(ROUND((PI()*AD62*AE62)/12,2)-PI()*SX11_PD),IF(AND(BL62=SX12_LS,AC62&gt;=0.5),(ROUND((PI()*AD62*AE62)/12,2)-PI()*SX12_PD),ROUND((PI()*AD62*AE62)/12,2))))))))))))))</f>
        <v/>
      </c>
      <c r="AH62" s="81"/>
      <c r="AI62" s="81"/>
      <c r="AJ62" s="81"/>
      <c r="AK62" s="81"/>
      <c r="AL62" s="81"/>
      <c r="AM62" s="81"/>
      <c r="AN62" s="81"/>
      <c r="AO62" s="81"/>
      <c r="AP62" s="17"/>
      <c r="AQ62" s="113"/>
      <c r="AR62" s="113"/>
      <c r="AS62" s="113"/>
      <c r="AT62" s="113"/>
      <c r="AU62" s="113"/>
      <c r="AV62" s="114" t="str">
        <f t="shared" ref="AV62" si="389">IF(C62=FALSE,"",IF(C62="DNT",(AQ62/(Nominal_Pipe_Diameter*10)),IF(AQ62="NV","NV",IF(AQ62="NA","NA",IF(BE62="","",IF(BL62="SMLS",AQ62*100/BE62,AQ62*100/BD62))))))</f>
        <v/>
      </c>
      <c r="AW62" s="114"/>
      <c r="AX62" s="114"/>
      <c r="AY62" s="114"/>
      <c r="AZ62" s="114"/>
      <c r="BA62" s="114" t="str">
        <f t="shared" ref="BA62" si="390">IF(C62=FALSE,"",IF(GW_Log_Dist="","NA",GW_Log_Dist+X62))</f>
        <v/>
      </c>
      <c r="BB62" s="114"/>
      <c r="BC62" s="114"/>
      <c r="BD62" s="18" t="str">
        <f t="shared" ref="BD62" si="391">IF(C62=FALSE,"",IF(AND(SX1_Start&lt;=X62,X62&lt;SX1_End),((SX1_NWT*1000)),IF(AND(SX2_Start&lt;=X62,X62&lt;SX2_End),((SX2_NWT*1000)),IF(AND(SX3_Start&lt;=X62,X62&lt;SX3_End),((SX3_NWT*1000)),IF(AND(SX4_Start&lt;=X62,X62&lt;SX4_End),((SX4_NWT*1000)),IF(AND(SX5_Start&lt;=X62,X62&lt;SX5_End),((SX5_NWT*1000)),IF(AND(SX6_Start&lt;=X62,X62&lt;SX6_End),((SX6_NWT*1000)),IF(AND(SX7_Start&lt;=X62,X62&lt;SX7_End),((SX7_NWT*1000)),IF(AND(SX8_Start&lt;=X62,X62&lt;SX8_End),((SX8_NWT*1000)),IF(AND(SX9_Start&lt;=X62,X62&lt;SX9_End),((SX9_NWT*1000)),IF(AND(SX10_Start&lt;=X62,X62&lt;SX10_End),((SX10_NWT*1000)),IF(AND(SX11_Start&lt;=X62,X62&lt;SX11_End),((SX11_NWT*1000)),IF(AND(SX12_Start&lt;=X62,X62&lt;SX12_End),((SX12_NWT*1000)),IF(AND(SX13_Start&lt;=X62,X62&lt;SX13_End),((SX13_NWT*1000)),IF(AND(SX14_Start&lt;=X62,X62&lt;SX14_End),((SX14_NWT*1000)),IF(AND(SX15_Start&lt;=X62,X62&lt;SX15_End),((SX15_NWT*1000)),IF(AND(SX16_Start&lt;=X62,X62&lt;SX16_End),((SX16_NWT*1000)),IF(AND(SX17_Start&lt;=X62,X62&lt;SX17_End),((SX17_NWT*1000)),IF(AND(SX18_Start&lt;=X62,X62&lt;SX18_End),((SX18_NWT*1000)),IF(AND(SX19_Start&lt;=X62,X62&lt;SX19_End),((SX19_NWT*1000)),IF(AND(SX20_Start&lt;=X62,X62&lt;SX20_End),((SX20_NWT*1000)),IF(AND(SX21_Start&lt;=X62,X62&lt;SX21_End),((SX21_NWT*1000)),IF(AND(SX22_Start&lt;=X62,X62&lt;SX22_End),((SX22_NWT*1000)),IF(AND(SX23_Start&lt;=X62,X62&lt;SX23_End),((SX23_NWT*1000)),IF(AND(SX24_Start&lt;=X62,X62&lt;SX24_End),((SX24_NWT*1000)),IF(AND(SX25_Start&lt;=X62,X62&lt;SX25_End),((SX25_NWT*1000))))))))))))))))))))))))))))</f>
        <v/>
      </c>
      <c r="BE62" s="113"/>
      <c r="BF62" s="113"/>
      <c r="BG62" s="113"/>
      <c r="BH62" s="113"/>
      <c r="BI62" s="113"/>
      <c r="BJ62" s="113"/>
      <c r="BK62" s="113"/>
      <c r="BL62" s="19" t="str" cm="1">
        <f t="array" ref="BL62">IF(C62=FALSE,"",IF(AND(SX1_Start&lt;=X62,X62&lt;SX1_End),SX1_LS,IF(AND(SX2_Start&lt;=X62,X62&lt;SX2_End),SX2_LS,IF(AND(SX3_Start&lt;=X62,X62&lt;SX3_End),SX3_LS,IF(AND(SX4_Start&lt;=X62,X62&lt;SX4_End),SX4_LS,IF(AND(SX5_Start&lt;=X62,X62&lt;SX5_End),SX5_LS,IF(AND(SX6_Start&lt;=X62,X62&lt;SX6_End),SX6_LS,IF(AND(SX7_Start&lt;=X62,X62&lt;SX7_End),SX7_LS,IF(AND(SX8_Start&lt;=X62,X62&lt;SX8_End),SX8_LS,IF(AND(SX9_Start&lt;=X62,X62&lt;SX9_End),SX9_LS,IF(AND(SX10_Start&lt;=X62,X62&lt;SX10_End),SX10_LS,IF(AND(SX11_Start&lt;=X62,X62&lt;SX11_End),SX11_LS,IF(AND(SX12_Start&lt;=X62,X62&lt;SX12_End),SX12_LS,IF(AND(SX13_Start&lt;=X62,X62&lt;SX13_End),SX13_LS,IF(AND(SX14_Start&lt;=X62,X62&lt;SX14_End),SX14_LS,IF(AND(SX15_Start&lt;=X62,X62&lt;SX15_End),SX15_LS,IF(AND(SX16_Start&lt;=X62,X62&lt;SX16_End),SX16_LS,IF(AND(SX17_Start&lt;=X62,X62&lt;SX17_End),SX17_LS,IF(AND(SX18_Start&lt;=X62,X62&lt;SX18_End),SX18_LS,IF(AND(SX19_Start&lt;=X62,X62&lt;SX19_End),SX19_LS,IF(AND(SX20_Start&lt;=X62,X62&lt;SX20_End),SX20_LS,IF(AND(SX21_Start&lt;=X62,X62&lt;SX21_End),SX21_LS,IF(AND(SX22_Start&lt;=X62,X62&lt;SX22_End),SX22_LS,IF(AND(SX23_Start&lt;=X62,X62&lt;SX23_End),SX23_LS,IF(AND(SX24_Start&lt;=X62,X62&lt;SX24_End),SX24_LS)*IF(AND(SX25_Start&lt;=X62,X62&lt;SX25End),SX25_LS)))))))))))))))))))))))))</f>
        <v/>
      </c>
      <c r="BM62" s="129" t="str">
        <f t="shared" ref="BM62" si="392">IF(ISBLANK(C62),"",IF(BL62=SX1_LS,SX1_LSD,IF(BL62=SX2_LS,SX2_LSD,IF(BL62=SX3_LS,SX3_LSD,IF(BL62=SX4_LS,SX4_LSD,IF(BL62=SX5_LS,SX5_LSD,IF(BL62=SX6_LS,SX6_LSD,IF(BL62=SX7_LS,SX7_LSD,IF(BL62=SX8_LS,SX8_LSD,IF(BL62=SX9_LS,SX9_LSD,IF(BL62=SX10_LS,SX10_LSD,IF(BL62=SX11_LS,SX11_LSD,IF(BL62=SX12_LS,SX12_LSD)))))))))))))</f>
        <v/>
      </c>
      <c r="BN62" s="130"/>
      <c r="BO62" s="130"/>
      <c r="BP62" s="130"/>
      <c r="BQ62" s="130"/>
      <c r="BR62" s="131"/>
      <c r="BS62" s="119" t="str">
        <f t="shared" ref="BS62" si="393">IF(ISBLANK(C62),"",IF(NOT(ISNUMBER(station_number)),"NA",IF(MOD(station_number,1)=0,TEXT(station_number+X62,"0+00"),IF(NOT(MOD(station_number,1)=0),TEXT(station_number+X62,"0+00.00")))))</f>
        <v/>
      </c>
      <c r="BT62" s="119"/>
      <c r="BU62" s="119"/>
      <c r="BV62" s="119"/>
      <c r="BW62" s="119"/>
      <c r="BX62" s="120" t="str" cm="1">
        <f t="array" ref="BX62">IF(C62=FALSE,"",IF(AND(SX1_Start&lt;=X62,X62&lt;SX1_End),"Section 1",IF(AND(SX2_Start&lt;=X62,X62&lt;SX2_End),"Section 2",IF(AND(SX3_Start&lt;=X62,X62&lt;SX3_End),"Section 3",IF(AND(SX4_Start&lt;=X62,X62&lt;SX4_End),"Section 4",IF(AND(SX5_Start&lt;=X62,X62&lt;SX5_End),"Section 5",IF(AND(SX6_Start&lt;=X62,X62&lt;SX6_End),"Section 6",IF(AND(SX7_Start&lt;=X62,X62&lt;SX7_End),"Section 7",IF(AND(SX8_Start&lt;=X62,X62&lt;SX8_End),"Section 8",IF(AND(SX9_Start&lt;=X62,X62&lt;SX9_End),"Section 9",IF(AND(SX10_Start&lt;=X62,X62&lt;SX10_End),"Section 10",IF(AND(SX11_Start&lt;=X62,X62&lt;SX11_End),"Section 11",IF(AND(SX12_Start&lt;=X62,X62&lt;SX12_End),"Section 12",IF(AND(SX13_Start&lt;=X62,X62&lt;SX13_End),"Section 13",IF(AND(SX14_Start&lt;=X62,X62&lt;SX14_End),"Section 14",IF(AND(SX15_Start&lt;=X62,X62&lt;SX15_End),"Section 15",IF(AND(SX16_Start&lt;=X62,X62&lt;SX16_End),"Section 16",IF(AND(SX17_Start&lt;=X62,X62&lt;SX17_End),"Section 17",IF(AND(SX18_Start&lt;=X62,X62&lt;SX18_End),"Section 18",IF(AND(SX19_Start&lt;=X62,X62&lt;SX19_End),"Section 19",IF(AND(SX20_Start&lt;=X62,X62&lt;SX20_End),"Section 20",IF(AND(SX21_Start&lt;=X62,X62&lt;SX21_End),"Section 21",IF(AND(SX22_Start&lt;=X62,X62&lt;SX22_End),"Section 22",IF(AND(SX23_Start&lt;=X62,X62&lt;SX23_End),"Section 23",IF(AND(SX24_Start&lt;=X62,X62&lt;SX24_End),"Section 24")*IF(AND(SX25_Start&lt;=X62,X62&lt;SX25End),"Section 25")))))))))))))))))))))))))</f>
        <v/>
      </c>
      <c r="BY62" s="121"/>
      <c r="BZ62" s="121"/>
      <c r="CA62" s="121"/>
      <c r="CB62" s="121"/>
      <c r="CC62" s="121"/>
      <c r="CD62" s="121"/>
      <c r="CE62" s="121"/>
      <c r="CF62" s="121"/>
      <c r="CG62" s="121"/>
      <c r="CH62" s="122"/>
      <c r="CI62" s="123"/>
      <c r="CJ62" s="124"/>
      <c r="CK62" s="124"/>
      <c r="CL62" s="124"/>
      <c r="CM62" s="124"/>
      <c r="CN62" s="124"/>
      <c r="CO62" s="124"/>
      <c r="CP62" s="124"/>
      <c r="CQ62" s="124"/>
      <c r="CR62" s="124"/>
      <c r="CS62" s="125"/>
      <c r="CT62" s="123"/>
      <c r="CU62" s="124"/>
      <c r="CV62" s="124"/>
      <c r="CW62" s="124"/>
      <c r="CX62" s="124"/>
      <c r="CY62" s="124"/>
      <c r="CZ62" s="124"/>
      <c r="DA62" s="124"/>
      <c r="DB62" s="124"/>
      <c r="DC62" s="124"/>
      <c r="DD62" s="125"/>
      <c r="DE62" s="123"/>
      <c r="DF62" s="124"/>
      <c r="DG62" s="124"/>
      <c r="DH62" s="124"/>
      <c r="DI62" s="124"/>
      <c r="DJ62" s="124"/>
      <c r="DK62" s="124"/>
      <c r="DL62" s="124"/>
      <c r="DM62" s="124"/>
      <c r="DN62" s="125"/>
      <c r="DO62" s="126"/>
      <c r="DP62" s="127"/>
      <c r="DQ62" s="127"/>
      <c r="DR62" s="127"/>
      <c r="DS62" s="127"/>
      <c r="DT62" s="127"/>
      <c r="DU62" s="127"/>
      <c r="DV62" s="128"/>
      <c r="DW62" s="102"/>
      <c r="DX62" s="102"/>
      <c r="DY62" s="102"/>
      <c r="DZ62" s="115"/>
      <c r="EA62" s="115"/>
      <c r="EB62" s="115"/>
      <c r="EC62" s="115"/>
      <c r="ED62" s="115"/>
      <c r="EE62" s="132"/>
      <c r="EF62" s="132"/>
      <c r="EG62" s="132"/>
      <c r="EH62" s="102"/>
      <c r="EI62" s="102"/>
      <c r="EJ62" s="102"/>
      <c r="EK62" s="117" t="str">
        <f t="shared" si="17"/>
        <v/>
      </c>
      <c r="EL62" s="117"/>
      <c r="EM62" s="117"/>
      <c r="EN62" s="118"/>
      <c r="EO62" s="118"/>
      <c r="EP62" s="118"/>
      <c r="EQ62" s="102"/>
      <c r="ER62" s="102"/>
      <c r="ES62" s="102"/>
      <c r="ET62" s="102"/>
      <c r="EU62" s="20" t="str">
        <f t="shared" si="18"/>
        <v/>
      </c>
      <c r="EV62" s="26" t="str">
        <f t="shared" si="19"/>
        <v/>
      </c>
      <c r="EW62" s="22"/>
      <c r="EX62" s="22"/>
      <c r="EY62" s="23"/>
      <c r="EZ62" s="23"/>
      <c r="FA62" s="23"/>
      <c r="FB62" s="23"/>
      <c r="FC62" s="28"/>
      <c r="FD62" s="28"/>
      <c r="FE62" s="28"/>
      <c r="FF62" s="28"/>
      <c r="FG62" s="28"/>
      <c r="FH62" s="28"/>
      <c r="FI62" s="28"/>
      <c r="FJ62" s="28"/>
      <c r="FK62" s="28"/>
      <c r="FL62" s="28"/>
      <c r="FM62" s="28"/>
      <c r="FN62" s="30"/>
      <c r="FO62" s="30"/>
      <c r="FP62" s="30"/>
      <c r="FQ62" s="30"/>
      <c r="FR62" s="30"/>
      <c r="FS62" s="30"/>
      <c r="FT62" s="30"/>
      <c r="FU62" s="30"/>
      <c r="FV62" s="30"/>
      <c r="FW62" s="30"/>
      <c r="FX62" s="30"/>
      <c r="FY62" s="30"/>
      <c r="FZ62" s="30"/>
      <c r="GA62" s="30"/>
      <c r="GB62" s="30"/>
      <c r="GC62" s="23"/>
      <c r="GD62" s="23"/>
      <c r="GE62" s="23"/>
      <c r="GF62" s="23"/>
      <c r="GG62" s="23"/>
      <c r="GH62" s="23"/>
    </row>
    <row r="63" spans="1:190" s="25" customFormat="1" ht="57.75" customHeight="1" x14ac:dyDescent="0.25">
      <c r="A63" s="103">
        <f t="shared" si="20"/>
        <v>56</v>
      </c>
      <c r="B63" s="103"/>
      <c r="C63" s="104"/>
      <c r="D63" s="105"/>
      <c r="E63" s="105"/>
      <c r="F63" s="105"/>
      <c r="G63" s="105"/>
      <c r="H63" s="105"/>
      <c r="I63" s="105"/>
      <c r="J63" s="105"/>
      <c r="K63" s="106"/>
      <c r="L63" s="138"/>
      <c r="M63" s="138"/>
      <c r="N63" s="138"/>
      <c r="O63" s="138"/>
      <c r="P63" s="138"/>
      <c r="Q63" s="138"/>
      <c r="R63" s="138"/>
      <c r="S63" s="137"/>
      <c r="T63" s="137"/>
      <c r="U63" s="137"/>
      <c r="V63" s="137"/>
      <c r="W63" s="137"/>
      <c r="X63" s="79"/>
      <c r="Y63" s="80"/>
      <c r="Z63" s="80"/>
      <c r="AA63" s="80"/>
      <c r="AB63" s="11" t="str">
        <f t="shared" si="8"/>
        <v/>
      </c>
      <c r="AC63" s="12"/>
      <c r="AD63" s="13">
        <f t="shared" si="0"/>
        <v>0</v>
      </c>
      <c r="AE63" s="14" t="str">
        <f t="shared" ref="AE63" si="394">IF(ISBLANK(C63),"",IF(BL63=SX1_LS,SX1_PD,IF(BL63=SX2_LS,SX2_PD,IF(BL63=SX3_LS,SX3_PD,IF(BL63=SX4_LS,SX4_PD,IF(BL63=SX5_LS,SX5_PD,IF(BL63=SX6_LS,SX6_PD,IF(BL63=SX7_LS,SX7_PD,IF(BL63=SX8_LS,SX8_PD,IF(BL63=SX9_LS,SX9_PD,IF(BL63=SX10_LS,SX10_PD,IF(BL63=SX11_LS,SX11_PD,IF(BL63=SX12_LS,SX12_PD)))))))))))))</f>
        <v/>
      </c>
      <c r="AF63" s="15" t="str">
        <f t="shared" si="10"/>
        <v>!</v>
      </c>
      <c r="AG63" s="16" t="str">
        <f t="shared" ref="AG63" si="395">IF(ISBLANK(AC63),"",IF(AND(BL63=SX1_LS,AC63&gt;=0.5),(ROUND((PI()*AD63*AE63)/12,2)-PI()*SX1_PD),IF(AND(BL63=SX2_LS,AC63&gt;=0.5),(ROUND((PI()*AD63*AE63)/12,2)-PI()*SX2_PD),IF(AND(BL63=SX3_LS,AC63&gt;=0.5),(ROUND((PI()*AD63*AE63)/12,2)-PI()*SX3_PD),IF(AND(BL63=SX4_LS,AC63&gt;=0.5),(ROUND((PI()*AD63*AE63)/12,2)-PI()*SX4_PD),IF(AND(BL63=SX5_LS,AC63&gt;=0.5),(ROUND((PI()*AD63*AE63)/12,2)-PI()*SX5_PD),IF(AND(BL63=SX6_LS,AC63&gt;=0.5),(ROUND((PI()*AD63*AE63)/12,2)-PI()*SX6_PD),IF(AND(BL63=SX7_LS,AC63&gt;=0.5),(ROUND((PI()*AD63*AE63)/12,2)-PI()*SX7_PD),IF(AND(BL63=SX8_LS,AC63&gt;=0.5),(ROUND((PI()*AD63*AE63)/12,2)-PI()*SX8_PD),IF(AND(BL63=SX9_LS,AC63&gt;=0.5),(ROUND((PI()*AD63*AE63)/12,2)-PI()*SX9_PD),IF(AND(BL63=SX10_LS,AC63&gt;=0.5),(ROUND((PI()*AD63*AE63)/12,2)-PI()*SX10_PD),IF(AND(BL63=SX11_LS,AC63&gt;=0.5),(ROUND((PI()*AD63*AE63)/12,2)-PI()*SX11_PD),IF(AND(BL63=SX12_LS,AC63&gt;=0.5),(ROUND((PI()*AD63*AE63)/12,2)-PI()*SX12_PD),ROUND((PI()*AD63*AE63)/12,2))))))))))))))</f>
        <v/>
      </c>
      <c r="AH63" s="81"/>
      <c r="AI63" s="81"/>
      <c r="AJ63" s="81"/>
      <c r="AK63" s="81"/>
      <c r="AL63" s="81"/>
      <c r="AM63" s="81"/>
      <c r="AN63" s="81"/>
      <c r="AO63" s="81"/>
      <c r="AP63" s="17"/>
      <c r="AQ63" s="113"/>
      <c r="AR63" s="113"/>
      <c r="AS63" s="113"/>
      <c r="AT63" s="113"/>
      <c r="AU63" s="113"/>
      <c r="AV63" s="114" t="str">
        <f t="shared" ref="AV63" si="396">IF(C63=FALSE,"",IF(C63="DNT",(AQ63/(Nominal_Pipe_Diameter*10)),IF(AQ63="NV","NV",IF(AQ63="NA","NA",IF(BE63="","",IF(BL63="SMLS",AQ63*100/BE63,AQ63*100/BD63))))))</f>
        <v/>
      </c>
      <c r="AW63" s="114"/>
      <c r="AX63" s="114"/>
      <c r="AY63" s="114"/>
      <c r="AZ63" s="114"/>
      <c r="BA63" s="114" t="str">
        <f t="shared" ref="BA63" si="397">IF(C63=FALSE,"",IF(GW_Log_Dist="","NA",GW_Log_Dist+X63))</f>
        <v/>
      </c>
      <c r="BB63" s="114"/>
      <c r="BC63" s="114"/>
      <c r="BD63" s="18" t="str">
        <f t="shared" ref="BD63" si="398">IF(C63=FALSE,"",IF(AND(SX1_Start&lt;=X63,X63&lt;SX1_End),((SX1_NWT*1000)),IF(AND(SX2_Start&lt;=X63,X63&lt;SX2_End),((SX2_NWT*1000)),IF(AND(SX3_Start&lt;=X63,X63&lt;SX3_End),((SX3_NWT*1000)),IF(AND(SX4_Start&lt;=X63,X63&lt;SX4_End),((SX4_NWT*1000)),IF(AND(SX5_Start&lt;=X63,X63&lt;SX5_End),((SX5_NWT*1000)),IF(AND(SX6_Start&lt;=X63,X63&lt;SX6_End),((SX6_NWT*1000)),IF(AND(SX7_Start&lt;=X63,X63&lt;SX7_End),((SX7_NWT*1000)),IF(AND(SX8_Start&lt;=X63,X63&lt;SX8_End),((SX8_NWT*1000)),IF(AND(SX9_Start&lt;=X63,X63&lt;SX9_End),((SX9_NWT*1000)),IF(AND(SX10_Start&lt;=X63,X63&lt;SX10_End),((SX10_NWT*1000)),IF(AND(SX11_Start&lt;=X63,X63&lt;SX11_End),((SX11_NWT*1000)),IF(AND(SX12_Start&lt;=X63,X63&lt;SX12_End),((SX12_NWT*1000)),IF(AND(SX13_Start&lt;=X63,X63&lt;SX13_End),((SX13_NWT*1000)),IF(AND(SX14_Start&lt;=X63,X63&lt;SX14_End),((SX14_NWT*1000)),IF(AND(SX15_Start&lt;=X63,X63&lt;SX15_End),((SX15_NWT*1000)),IF(AND(SX16_Start&lt;=X63,X63&lt;SX16_End),((SX16_NWT*1000)),IF(AND(SX17_Start&lt;=X63,X63&lt;SX17_End),((SX17_NWT*1000)),IF(AND(SX18_Start&lt;=X63,X63&lt;SX18_End),((SX18_NWT*1000)),IF(AND(SX19_Start&lt;=X63,X63&lt;SX19_End),((SX19_NWT*1000)),IF(AND(SX20_Start&lt;=X63,X63&lt;SX20_End),((SX20_NWT*1000)),IF(AND(SX21_Start&lt;=X63,X63&lt;SX21_End),((SX21_NWT*1000)),IF(AND(SX22_Start&lt;=X63,X63&lt;SX22_End),((SX22_NWT*1000)),IF(AND(SX23_Start&lt;=X63,X63&lt;SX23_End),((SX23_NWT*1000)),IF(AND(SX24_Start&lt;=X63,X63&lt;SX24_End),((SX24_NWT*1000)),IF(AND(SX25_Start&lt;=X63,X63&lt;SX25_End),((SX25_NWT*1000))))))))))))))))))))))))))))</f>
        <v/>
      </c>
      <c r="BE63" s="113"/>
      <c r="BF63" s="113"/>
      <c r="BG63" s="113"/>
      <c r="BH63" s="113"/>
      <c r="BI63" s="113"/>
      <c r="BJ63" s="113"/>
      <c r="BK63" s="113"/>
      <c r="BL63" s="19" t="str" cm="1">
        <f t="array" ref="BL63">IF(C63=FALSE,"",IF(AND(SX1_Start&lt;=X63,X63&lt;SX1_End),SX1_LS,IF(AND(SX2_Start&lt;=X63,X63&lt;SX2_End),SX2_LS,IF(AND(SX3_Start&lt;=X63,X63&lt;SX3_End),SX3_LS,IF(AND(SX4_Start&lt;=X63,X63&lt;SX4_End),SX4_LS,IF(AND(SX5_Start&lt;=X63,X63&lt;SX5_End),SX5_LS,IF(AND(SX6_Start&lt;=X63,X63&lt;SX6_End),SX6_LS,IF(AND(SX7_Start&lt;=X63,X63&lt;SX7_End),SX7_LS,IF(AND(SX8_Start&lt;=X63,X63&lt;SX8_End),SX8_LS,IF(AND(SX9_Start&lt;=X63,X63&lt;SX9_End),SX9_LS,IF(AND(SX10_Start&lt;=X63,X63&lt;SX10_End),SX10_LS,IF(AND(SX11_Start&lt;=X63,X63&lt;SX11_End),SX11_LS,IF(AND(SX12_Start&lt;=X63,X63&lt;SX12_End),SX12_LS,IF(AND(SX13_Start&lt;=X63,X63&lt;SX13_End),SX13_LS,IF(AND(SX14_Start&lt;=X63,X63&lt;SX14_End),SX14_LS,IF(AND(SX15_Start&lt;=X63,X63&lt;SX15_End),SX15_LS,IF(AND(SX16_Start&lt;=X63,X63&lt;SX16_End),SX16_LS,IF(AND(SX17_Start&lt;=X63,X63&lt;SX17_End),SX17_LS,IF(AND(SX18_Start&lt;=X63,X63&lt;SX18_End),SX18_LS,IF(AND(SX19_Start&lt;=X63,X63&lt;SX19_End),SX19_LS,IF(AND(SX20_Start&lt;=X63,X63&lt;SX20_End),SX20_LS,IF(AND(SX21_Start&lt;=X63,X63&lt;SX21_End),SX21_LS,IF(AND(SX22_Start&lt;=X63,X63&lt;SX22_End),SX22_LS,IF(AND(SX23_Start&lt;=X63,X63&lt;SX23_End),SX23_LS,IF(AND(SX24_Start&lt;=X63,X63&lt;SX24_End),SX24_LS)*IF(AND(SX25_Start&lt;=X63,X63&lt;SX25End),SX25_LS)))))))))))))))))))))))))</f>
        <v/>
      </c>
      <c r="BM63" s="129" t="str">
        <f t="shared" ref="BM63" si="399">IF(ISBLANK(C63),"",IF(BL63=SX1_LS,SX1_LSD,IF(BL63=SX2_LS,SX2_LSD,IF(BL63=SX3_LS,SX3_LSD,IF(BL63=SX4_LS,SX4_LSD,IF(BL63=SX5_LS,SX5_LSD,IF(BL63=SX6_LS,SX6_LSD,IF(BL63=SX7_LS,SX7_LSD,IF(BL63=SX8_LS,SX8_LSD,IF(BL63=SX9_LS,SX9_LSD,IF(BL63=SX10_LS,SX10_LSD,IF(BL63=SX11_LS,SX11_LSD,IF(BL63=SX12_LS,SX12_LSD)))))))))))))</f>
        <v/>
      </c>
      <c r="BN63" s="130"/>
      <c r="BO63" s="130"/>
      <c r="BP63" s="130"/>
      <c r="BQ63" s="130"/>
      <c r="BR63" s="131"/>
      <c r="BS63" s="119" t="str">
        <f t="shared" ref="BS63" si="400">IF(ISBLANK(C63),"",IF(NOT(ISNUMBER(station_number)),"NA",IF(MOD(station_number,1)=0,TEXT(station_number+X63,"0+00"),IF(NOT(MOD(station_number,1)=0),TEXT(station_number+X63,"0+00.00")))))</f>
        <v/>
      </c>
      <c r="BT63" s="119"/>
      <c r="BU63" s="119"/>
      <c r="BV63" s="119"/>
      <c r="BW63" s="119"/>
      <c r="BX63" s="120" t="str" cm="1">
        <f t="array" ref="BX63">IF(C63=FALSE,"",IF(AND(SX1_Start&lt;=X63,X63&lt;SX1_End),"Section 1",IF(AND(SX2_Start&lt;=X63,X63&lt;SX2_End),"Section 2",IF(AND(SX3_Start&lt;=X63,X63&lt;SX3_End),"Section 3",IF(AND(SX4_Start&lt;=X63,X63&lt;SX4_End),"Section 4",IF(AND(SX5_Start&lt;=X63,X63&lt;SX5_End),"Section 5",IF(AND(SX6_Start&lt;=X63,X63&lt;SX6_End),"Section 6",IF(AND(SX7_Start&lt;=X63,X63&lt;SX7_End),"Section 7",IF(AND(SX8_Start&lt;=X63,X63&lt;SX8_End),"Section 8",IF(AND(SX9_Start&lt;=X63,X63&lt;SX9_End),"Section 9",IF(AND(SX10_Start&lt;=X63,X63&lt;SX10_End),"Section 10",IF(AND(SX11_Start&lt;=X63,X63&lt;SX11_End),"Section 11",IF(AND(SX12_Start&lt;=X63,X63&lt;SX12_End),"Section 12",IF(AND(SX13_Start&lt;=X63,X63&lt;SX13_End),"Section 13",IF(AND(SX14_Start&lt;=X63,X63&lt;SX14_End),"Section 14",IF(AND(SX15_Start&lt;=X63,X63&lt;SX15_End),"Section 15",IF(AND(SX16_Start&lt;=X63,X63&lt;SX16_End),"Section 16",IF(AND(SX17_Start&lt;=X63,X63&lt;SX17_End),"Section 17",IF(AND(SX18_Start&lt;=X63,X63&lt;SX18_End),"Section 18",IF(AND(SX19_Start&lt;=X63,X63&lt;SX19_End),"Section 19",IF(AND(SX20_Start&lt;=X63,X63&lt;SX20_End),"Section 20",IF(AND(SX21_Start&lt;=X63,X63&lt;SX21_End),"Section 21",IF(AND(SX22_Start&lt;=X63,X63&lt;SX22_End),"Section 22",IF(AND(SX23_Start&lt;=X63,X63&lt;SX23_End),"Section 23",IF(AND(SX24_Start&lt;=X63,X63&lt;SX24_End),"Section 24")*IF(AND(SX25_Start&lt;=X63,X63&lt;SX25End),"Section 25")))))))))))))))))))))))))</f>
        <v/>
      </c>
      <c r="BY63" s="121"/>
      <c r="BZ63" s="121"/>
      <c r="CA63" s="121"/>
      <c r="CB63" s="121"/>
      <c r="CC63" s="121"/>
      <c r="CD63" s="121"/>
      <c r="CE63" s="121"/>
      <c r="CF63" s="121"/>
      <c r="CG63" s="121"/>
      <c r="CH63" s="122"/>
      <c r="CI63" s="123"/>
      <c r="CJ63" s="124"/>
      <c r="CK63" s="124"/>
      <c r="CL63" s="124"/>
      <c r="CM63" s="124"/>
      <c r="CN63" s="124"/>
      <c r="CO63" s="124"/>
      <c r="CP63" s="124"/>
      <c r="CQ63" s="124"/>
      <c r="CR63" s="124"/>
      <c r="CS63" s="125"/>
      <c r="CT63" s="123"/>
      <c r="CU63" s="124"/>
      <c r="CV63" s="124"/>
      <c r="CW63" s="124"/>
      <c r="CX63" s="124"/>
      <c r="CY63" s="124"/>
      <c r="CZ63" s="124"/>
      <c r="DA63" s="124"/>
      <c r="DB63" s="124"/>
      <c r="DC63" s="124"/>
      <c r="DD63" s="125"/>
      <c r="DE63" s="123"/>
      <c r="DF63" s="124"/>
      <c r="DG63" s="124"/>
      <c r="DH63" s="124"/>
      <c r="DI63" s="124"/>
      <c r="DJ63" s="124"/>
      <c r="DK63" s="124"/>
      <c r="DL63" s="124"/>
      <c r="DM63" s="124"/>
      <c r="DN63" s="125"/>
      <c r="DO63" s="126"/>
      <c r="DP63" s="127"/>
      <c r="DQ63" s="127"/>
      <c r="DR63" s="127"/>
      <c r="DS63" s="127"/>
      <c r="DT63" s="127"/>
      <c r="DU63" s="127"/>
      <c r="DV63" s="128"/>
      <c r="DW63" s="102"/>
      <c r="DX63" s="102"/>
      <c r="DY63" s="102"/>
      <c r="DZ63" s="115"/>
      <c r="EA63" s="115"/>
      <c r="EB63" s="115"/>
      <c r="EC63" s="115"/>
      <c r="ED63" s="115"/>
      <c r="EE63" s="132"/>
      <c r="EF63" s="132"/>
      <c r="EG63" s="132"/>
      <c r="EH63" s="102"/>
      <c r="EI63" s="102"/>
      <c r="EJ63" s="102"/>
      <c r="EK63" s="117" t="str">
        <f t="shared" si="17"/>
        <v/>
      </c>
      <c r="EL63" s="117"/>
      <c r="EM63" s="117"/>
      <c r="EN63" s="118"/>
      <c r="EO63" s="118"/>
      <c r="EP63" s="118"/>
      <c r="EQ63" s="102"/>
      <c r="ER63" s="102"/>
      <c r="ES63" s="102"/>
      <c r="ET63" s="102"/>
      <c r="EU63" s="20" t="str">
        <f t="shared" si="18"/>
        <v/>
      </c>
      <c r="EV63" s="26" t="str">
        <f t="shared" si="19"/>
        <v/>
      </c>
      <c r="EW63" s="22"/>
      <c r="EX63" s="22"/>
      <c r="EY63" s="23"/>
      <c r="EZ63" s="23"/>
      <c r="FA63" s="23"/>
      <c r="FB63" s="23"/>
      <c r="FC63" s="28"/>
      <c r="FD63" s="28"/>
      <c r="FE63" s="28"/>
      <c r="FF63" s="28"/>
      <c r="FG63" s="28"/>
      <c r="FH63" s="28"/>
      <c r="FI63" s="28"/>
      <c r="FJ63" s="28"/>
      <c r="FK63" s="28"/>
      <c r="FL63" s="28"/>
      <c r="FM63" s="28"/>
      <c r="FN63" s="30"/>
      <c r="FO63" s="30"/>
      <c r="FP63" s="30"/>
      <c r="FQ63" s="30"/>
      <c r="FR63" s="30"/>
      <c r="FS63" s="30"/>
      <c r="FT63" s="30"/>
      <c r="FU63" s="30"/>
      <c r="FV63" s="30"/>
      <c r="FW63" s="30"/>
      <c r="FX63" s="30"/>
      <c r="FY63" s="30"/>
      <c r="FZ63" s="30"/>
      <c r="GA63" s="30"/>
      <c r="GB63" s="30"/>
      <c r="GC63" s="23"/>
      <c r="GD63" s="23"/>
      <c r="GE63" s="23"/>
      <c r="GF63" s="23"/>
      <c r="GG63" s="23"/>
      <c r="GH63" s="23"/>
    </row>
    <row r="64" spans="1:190" s="25" customFormat="1" ht="57.75" customHeight="1" x14ac:dyDescent="0.25">
      <c r="A64" s="103">
        <f t="shared" si="20"/>
        <v>57</v>
      </c>
      <c r="B64" s="103"/>
      <c r="C64" s="104"/>
      <c r="D64" s="105"/>
      <c r="E64" s="105"/>
      <c r="F64" s="105"/>
      <c r="G64" s="105"/>
      <c r="H64" s="105"/>
      <c r="I64" s="105"/>
      <c r="J64" s="105"/>
      <c r="K64" s="106"/>
      <c r="L64" s="138"/>
      <c r="M64" s="138"/>
      <c r="N64" s="138"/>
      <c r="O64" s="138"/>
      <c r="P64" s="138"/>
      <c r="Q64" s="138"/>
      <c r="R64" s="138"/>
      <c r="S64" s="137"/>
      <c r="T64" s="137"/>
      <c r="U64" s="137"/>
      <c r="V64" s="137"/>
      <c r="W64" s="137"/>
      <c r="X64" s="79"/>
      <c r="Y64" s="80"/>
      <c r="Z64" s="80"/>
      <c r="AA64" s="80"/>
      <c r="AB64" s="11" t="str">
        <f t="shared" si="8"/>
        <v/>
      </c>
      <c r="AC64" s="12"/>
      <c r="AD64" s="13">
        <f t="shared" si="0"/>
        <v>0</v>
      </c>
      <c r="AE64" s="14" t="str">
        <f t="shared" ref="AE64" si="401">IF(ISBLANK(C64),"",IF(BL64=SX1_LS,SX1_PD,IF(BL64=SX2_LS,SX2_PD,IF(BL64=SX3_LS,SX3_PD,IF(BL64=SX4_LS,SX4_PD,IF(BL64=SX5_LS,SX5_PD,IF(BL64=SX6_LS,SX6_PD,IF(BL64=SX7_LS,SX7_PD,IF(BL64=SX8_LS,SX8_PD,IF(BL64=SX9_LS,SX9_PD,IF(BL64=SX10_LS,SX10_PD,IF(BL64=SX11_LS,SX11_PD,IF(BL64=SX12_LS,SX12_PD)))))))))))))</f>
        <v/>
      </c>
      <c r="AF64" s="15" t="str">
        <f t="shared" si="10"/>
        <v>!</v>
      </c>
      <c r="AG64" s="16" t="str">
        <f t="shared" ref="AG64" si="402">IF(ISBLANK(AC64),"",IF(AND(BL64=SX1_LS,AC64&gt;=0.5),(ROUND((PI()*AD64*AE64)/12,2)-PI()*SX1_PD),IF(AND(BL64=SX2_LS,AC64&gt;=0.5),(ROUND((PI()*AD64*AE64)/12,2)-PI()*SX2_PD),IF(AND(BL64=SX3_LS,AC64&gt;=0.5),(ROUND((PI()*AD64*AE64)/12,2)-PI()*SX3_PD),IF(AND(BL64=SX4_LS,AC64&gt;=0.5),(ROUND((PI()*AD64*AE64)/12,2)-PI()*SX4_PD),IF(AND(BL64=SX5_LS,AC64&gt;=0.5),(ROUND((PI()*AD64*AE64)/12,2)-PI()*SX5_PD),IF(AND(BL64=SX6_LS,AC64&gt;=0.5),(ROUND((PI()*AD64*AE64)/12,2)-PI()*SX6_PD),IF(AND(BL64=SX7_LS,AC64&gt;=0.5),(ROUND((PI()*AD64*AE64)/12,2)-PI()*SX7_PD),IF(AND(BL64=SX8_LS,AC64&gt;=0.5),(ROUND((PI()*AD64*AE64)/12,2)-PI()*SX8_PD),IF(AND(BL64=SX9_LS,AC64&gt;=0.5),(ROUND((PI()*AD64*AE64)/12,2)-PI()*SX9_PD),IF(AND(BL64=SX10_LS,AC64&gt;=0.5),(ROUND((PI()*AD64*AE64)/12,2)-PI()*SX10_PD),IF(AND(BL64=SX11_LS,AC64&gt;=0.5),(ROUND((PI()*AD64*AE64)/12,2)-PI()*SX11_PD),IF(AND(BL64=SX12_LS,AC64&gt;=0.5),(ROUND((PI()*AD64*AE64)/12,2)-PI()*SX12_PD),ROUND((PI()*AD64*AE64)/12,2))))))))))))))</f>
        <v/>
      </c>
      <c r="AH64" s="81"/>
      <c r="AI64" s="81"/>
      <c r="AJ64" s="81"/>
      <c r="AK64" s="81"/>
      <c r="AL64" s="81"/>
      <c r="AM64" s="81"/>
      <c r="AN64" s="81"/>
      <c r="AO64" s="81"/>
      <c r="AP64" s="17"/>
      <c r="AQ64" s="113"/>
      <c r="AR64" s="113"/>
      <c r="AS64" s="113"/>
      <c r="AT64" s="113"/>
      <c r="AU64" s="113"/>
      <c r="AV64" s="114" t="str">
        <f t="shared" ref="AV64" si="403">IF(C64=FALSE,"",IF(C64="DNT",(AQ64/(Nominal_Pipe_Diameter*10)),IF(AQ64="NV","NV",IF(AQ64="NA","NA",IF(BE64="","",IF(BL64="SMLS",AQ64*100/BE64,AQ64*100/BD64))))))</f>
        <v/>
      </c>
      <c r="AW64" s="114"/>
      <c r="AX64" s="114"/>
      <c r="AY64" s="114"/>
      <c r="AZ64" s="114"/>
      <c r="BA64" s="114" t="str">
        <f t="shared" ref="BA64" si="404">IF(C64=FALSE,"",IF(GW_Log_Dist="","NA",GW_Log_Dist+X64))</f>
        <v/>
      </c>
      <c r="BB64" s="114"/>
      <c r="BC64" s="114"/>
      <c r="BD64" s="18" t="str">
        <f t="shared" ref="BD64" si="405">IF(C64=FALSE,"",IF(AND(SX1_Start&lt;=X64,X64&lt;SX1_End),((SX1_NWT*1000)),IF(AND(SX2_Start&lt;=X64,X64&lt;SX2_End),((SX2_NWT*1000)),IF(AND(SX3_Start&lt;=X64,X64&lt;SX3_End),((SX3_NWT*1000)),IF(AND(SX4_Start&lt;=X64,X64&lt;SX4_End),((SX4_NWT*1000)),IF(AND(SX5_Start&lt;=X64,X64&lt;SX5_End),((SX5_NWT*1000)),IF(AND(SX6_Start&lt;=X64,X64&lt;SX6_End),((SX6_NWT*1000)),IF(AND(SX7_Start&lt;=X64,X64&lt;SX7_End),((SX7_NWT*1000)),IF(AND(SX8_Start&lt;=X64,X64&lt;SX8_End),((SX8_NWT*1000)),IF(AND(SX9_Start&lt;=X64,X64&lt;SX9_End),((SX9_NWT*1000)),IF(AND(SX10_Start&lt;=X64,X64&lt;SX10_End),((SX10_NWT*1000)),IF(AND(SX11_Start&lt;=X64,X64&lt;SX11_End),((SX11_NWT*1000)),IF(AND(SX12_Start&lt;=X64,X64&lt;SX12_End),((SX12_NWT*1000)),IF(AND(SX13_Start&lt;=X64,X64&lt;SX13_End),((SX13_NWT*1000)),IF(AND(SX14_Start&lt;=X64,X64&lt;SX14_End),((SX14_NWT*1000)),IF(AND(SX15_Start&lt;=X64,X64&lt;SX15_End),((SX15_NWT*1000)),IF(AND(SX16_Start&lt;=X64,X64&lt;SX16_End),((SX16_NWT*1000)),IF(AND(SX17_Start&lt;=X64,X64&lt;SX17_End),((SX17_NWT*1000)),IF(AND(SX18_Start&lt;=X64,X64&lt;SX18_End),((SX18_NWT*1000)),IF(AND(SX19_Start&lt;=X64,X64&lt;SX19_End),((SX19_NWT*1000)),IF(AND(SX20_Start&lt;=X64,X64&lt;SX20_End),((SX20_NWT*1000)),IF(AND(SX21_Start&lt;=X64,X64&lt;SX21_End),((SX21_NWT*1000)),IF(AND(SX22_Start&lt;=X64,X64&lt;SX22_End),((SX22_NWT*1000)),IF(AND(SX23_Start&lt;=X64,X64&lt;SX23_End),((SX23_NWT*1000)),IF(AND(SX24_Start&lt;=X64,X64&lt;SX24_End),((SX24_NWT*1000)),IF(AND(SX25_Start&lt;=X64,X64&lt;SX25_End),((SX25_NWT*1000))))))))))))))))))))))))))))</f>
        <v/>
      </c>
      <c r="BE64" s="113"/>
      <c r="BF64" s="113"/>
      <c r="BG64" s="113"/>
      <c r="BH64" s="113"/>
      <c r="BI64" s="113"/>
      <c r="BJ64" s="113"/>
      <c r="BK64" s="113"/>
      <c r="BL64" s="19" t="str" cm="1">
        <f t="array" ref="BL64">IF(C64=FALSE,"",IF(AND(SX1_Start&lt;=X64,X64&lt;SX1_End),SX1_LS,IF(AND(SX2_Start&lt;=X64,X64&lt;SX2_End),SX2_LS,IF(AND(SX3_Start&lt;=X64,X64&lt;SX3_End),SX3_LS,IF(AND(SX4_Start&lt;=X64,X64&lt;SX4_End),SX4_LS,IF(AND(SX5_Start&lt;=X64,X64&lt;SX5_End),SX5_LS,IF(AND(SX6_Start&lt;=X64,X64&lt;SX6_End),SX6_LS,IF(AND(SX7_Start&lt;=X64,X64&lt;SX7_End),SX7_LS,IF(AND(SX8_Start&lt;=X64,X64&lt;SX8_End),SX8_LS,IF(AND(SX9_Start&lt;=X64,X64&lt;SX9_End),SX9_LS,IF(AND(SX10_Start&lt;=X64,X64&lt;SX10_End),SX10_LS,IF(AND(SX11_Start&lt;=X64,X64&lt;SX11_End),SX11_LS,IF(AND(SX12_Start&lt;=X64,X64&lt;SX12_End),SX12_LS,IF(AND(SX13_Start&lt;=X64,X64&lt;SX13_End),SX13_LS,IF(AND(SX14_Start&lt;=X64,X64&lt;SX14_End),SX14_LS,IF(AND(SX15_Start&lt;=X64,X64&lt;SX15_End),SX15_LS,IF(AND(SX16_Start&lt;=X64,X64&lt;SX16_End),SX16_LS,IF(AND(SX17_Start&lt;=X64,X64&lt;SX17_End),SX17_LS,IF(AND(SX18_Start&lt;=X64,X64&lt;SX18_End),SX18_LS,IF(AND(SX19_Start&lt;=X64,X64&lt;SX19_End),SX19_LS,IF(AND(SX20_Start&lt;=X64,X64&lt;SX20_End),SX20_LS,IF(AND(SX21_Start&lt;=X64,X64&lt;SX21_End),SX21_LS,IF(AND(SX22_Start&lt;=X64,X64&lt;SX22_End),SX22_LS,IF(AND(SX23_Start&lt;=X64,X64&lt;SX23_End),SX23_LS,IF(AND(SX24_Start&lt;=X64,X64&lt;SX24_End),SX24_LS)*IF(AND(SX25_Start&lt;=X64,X64&lt;SX25End),SX25_LS)))))))))))))))))))))))))</f>
        <v/>
      </c>
      <c r="BM64" s="129" t="str">
        <f t="shared" ref="BM64" si="406">IF(ISBLANK(C64),"",IF(BL64=SX1_LS,SX1_LSD,IF(BL64=SX2_LS,SX2_LSD,IF(BL64=SX3_LS,SX3_LSD,IF(BL64=SX4_LS,SX4_LSD,IF(BL64=SX5_LS,SX5_LSD,IF(BL64=SX6_LS,SX6_LSD,IF(BL64=SX7_LS,SX7_LSD,IF(BL64=SX8_LS,SX8_LSD,IF(BL64=SX9_LS,SX9_LSD,IF(BL64=SX10_LS,SX10_LSD,IF(BL64=SX11_LS,SX11_LSD,IF(BL64=SX12_LS,SX12_LSD)))))))))))))</f>
        <v/>
      </c>
      <c r="BN64" s="130"/>
      <c r="BO64" s="130"/>
      <c r="BP64" s="130"/>
      <c r="BQ64" s="130"/>
      <c r="BR64" s="131"/>
      <c r="BS64" s="119" t="str">
        <f t="shared" ref="BS64" si="407">IF(ISBLANK(C64),"",IF(NOT(ISNUMBER(station_number)),"NA",IF(MOD(station_number,1)=0,TEXT(station_number+X64,"0+00"),IF(NOT(MOD(station_number,1)=0),TEXT(station_number+X64,"0+00.00")))))</f>
        <v/>
      </c>
      <c r="BT64" s="119"/>
      <c r="BU64" s="119"/>
      <c r="BV64" s="119"/>
      <c r="BW64" s="119"/>
      <c r="BX64" s="120" t="str" cm="1">
        <f t="array" ref="BX64">IF(C64=FALSE,"",IF(AND(SX1_Start&lt;=X64,X64&lt;SX1_End),"Section 1",IF(AND(SX2_Start&lt;=X64,X64&lt;SX2_End),"Section 2",IF(AND(SX3_Start&lt;=X64,X64&lt;SX3_End),"Section 3",IF(AND(SX4_Start&lt;=X64,X64&lt;SX4_End),"Section 4",IF(AND(SX5_Start&lt;=X64,X64&lt;SX5_End),"Section 5",IF(AND(SX6_Start&lt;=X64,X64&lt;SX6_End),"Section 6",IF(AND(SX7_Start&lt;=X64,X64&lt;SX7_End),"Section 7",IF(AND(SX8_Start&lt;=X64,X64&lt;SX8_End),"Section 8",IF(AND(SX9_Start&lt;=X64,X64&lt;SX9_End),"Section 9",IF(AND(SX10_Start&lt;=X64,X64&lt;SX10_End),"Section 10",IF(AND(SX11_Start&lt;=X64,X64&lt;SX11_End),"Section 11",IF(AND(SX12_Start&lt;=X64,X64&lt;SX12_End),"Section 12",IF(AND(SX13_Start&lt;=X64,X64&lt;SX13_End),"Section 13",IF(AND(SX14_Start&lt;=X64,X64&lt;SX14_End),"Section 14",IF(AND(SX15_Start&lt;=X64,X64&lt;SX15_End),"Section 15",IF(AND(SX16_Start&lt;=X64,X64&lt;SX16_End),"Section 16",IF(AND(SX17_Start&lt;=X64,X64&lt;SX17_End),"Section 17",IF(AND(SX18_Start&lt;=X64,X64&lt;SX18_End),"Section 18",IF(AND(SX19_Start&lt;=X64,X64&lt;SX19_End),"Section 19",IF(AND(SX20_Start&lt;=X64,X64&lt;SX20_End),"Section 20",IF(AND(SX21_Start&lt;=X64,X64&lt;SX21_End),"Section 21",IF(AND(SX22_Start&lt;=X64,X64&lt;SX22_End),"Section 22",IF(AND(SX23_Start&lt;=X64,X64&lt;SX23_End),"Section 23",IF(AND(SX24_Start&lt;=X64,X64&lt;SX24_End),"Section 24")*IF(AND(SX25_Start&lt;=X64,X64&lt;SX25End),"Section 25")))))))))))))))))))))))))</f>
        <v/>
      </c>
      <c r="BY64" s="121"/>
      <c r="BZ64" s="121"/>
      <c r="CA64" s="121"/>
      <c r="CB64" s="121"/>
      <c r="CC64" s="121"/>
      <c r="CD64" s="121"/>
      <c r="CE64" s="121"/>
      <c r="CF64" s="121"/>
      <c r="CG64" s="121"/>
      <c r="CH64" s="122"/>
      <c r="CI64" s="123"/>
      <c r="CJ64" s="124"/>
      <c r="CK64" s="124"/>
      <c r="CL64" s="124"/>
      <c r="CM64" s="124"/>
      <c r="CN64" s="124"/>
      <c r="CO64" s="124"/>
      <c r="CP64" s="124"/>
      <c r="CQ64" s="124"/>
      <c r="CR64" s="124"/>
      <c r="CS64" s="125"/>
      <c r="CT64" s="123"/>
      <c r="CU64" s="124"/>
      <c r="CV64" s="124"/>
      <c r="CW64" s="124"/>
      <c r="CX64" s="124"/>
      <c r="CY64" s="124"/>
      <c r="CZ64" s="124"/>
      <c r="DA64" s="124"/>
      <c r="DB64" s="124"/>
      <c r="DC64" s="124"/>
      <c r="DD64" s="125"/>
      <c r="DE64" s="123"/>
      <c r="DF64" s="124"/>
      <c r="DG64" s="124"/>
      <c r="DH64" s="124"/>
      <c r="DI64" s="124"/>
      <c r="DJ64" s="124"/>
      <c r="DK64" s="124"/>
      <c r="DL64" s="124"/>
      <c r="DM64" s="124"/>
      <c r="DN64" s="125"/>
      <c r="DO64" s="126"/>
      <c r="DP64" s="127"/>
      <c r="DQ64" s="127"/>
      <c r="DR64" s="127"/>
      <c r="DS64" s="127"/>
      <c r="DT64" s="127"/>
      <c r="DU64" s="127"/>
      <c r="DV64" s="128"/>
      <c r="DW64" s="102"/>
      <c r="DX64" s="102"/>
      <c r="DY64" s="102"/>
      <c r="DZ64" s="115"/>
      <c r="EA64" s="115"/>
      <c r="EB64" s="115"/>
      <c r="EC64" s="115"/>
      <c r="ED64" s="115"/>
      <c r="EE64" s="132"/>
      <c r="EF64" s="132"/>
      <c r="EG64" s="132"/>
      <c r="EH64" s="102"/>
      <c r="EI64" s="102"/>
      <c r="EJ64" s="102"/>
      <c r="EK64" s="117" t="str">
        <f t="shared" si="17"/>
        <v/>
      </c>
      <c r="EL64" s="117"/>
      <c r="EM64" s="117"/>
      <c r="EN64" s="118"/>
      <c r="EO64" s="118"/>
      <c r="EP64" s="118"/>
      <c r="EQ64" s="102"/>
      <c r="ER64" s="102"/>
      <c r="ES64" s="102"/>
      <c r="ET64" s="102"/>
      <c r="EU64" s="20" t="str">
        <f t="shared" si="18"/>
        <v/>
      </c>
      <c r="EV64" s="26" t="str">
        <f t="shared" si="19"/>
        <v/>
      </c>
      <c r="EW64" s="22"/>
      <c r="EX64" s="22"/>
      <c r="EY64" s="23"/>
      <c r="EZ64" s="23"/>
      <c r="FA64" s="23"/>
      <c r="FB64" s="23"/>
      <c r="FC64" s="28"/>
      <c r="FD64" s="28"/>
      <c r="FE64" s="28"/>
      <c r="FF64" s="28"/>
      <c r="FG64" s="28"/>
      <c r="FH64" s="28"/>
      <c r="FI64" s="28"/>
      <c r="FJ64" s="28"/>
      <c r="FK64" s="28"/>
      <c r="FL64" s="28"/>
      <c r="FM64" s="28"/>
      <c r="FN64" s="30"/>
      <c r="FO64" s="30"/>
      <c r="FP64" s="30"/>
      <c r="FQ64" s="30"/>
      <c r="FR64" s="30"/>
      <c r="FS64" s="30"/>
      <c r="FT64" s="30"/>
      <c r="FU64" s="30"/>
      <c r="FV64" s="30"/>
      <c r="FW64" s="30"/>
      <c r="FX64" s="30"/>
      <c r="FY64" s="30"/>
      <c r="FZ64" s="30"/>
      <c r="GA64" s="30"/>
      <c r="GB64" s="30"/>
      <c r="GC64" s="23"/>
      <c r="GD64" s="23"/>
      <c r="GE64" s="23"/>
      <c r="GF64" s="23"/>
      <c r="GG64" s="23"/>
      <c r="GH64" s="23"/>
    </row>
    <row r="65" spans="1:190" s="25" customFormat="1" ht="57.75" customHeight="1" x14ac:dyDescent="0.25">
      <c r="A65" s="103">
        <f t="shared" si="20"/>
        <v>58</v>
      </c>
      <c r="B65" s="103"/>
      <c r="C65" s="104"/>
      <c r="D65" s="105"/>
      <c r="E65" s="105"/>
      <c r="F65" s="105"/>
      <c r="G65" s="105"/>
      <c r="H65" s="105"/>
      <c r="I65" s="105"/>
      <c r="J65" s="105"/>
      <c r="K65" s="106"/>
      <c r="L65" s="138"/>
      <c r="M65" s="138"/>
      <c r="N65" s="138"/>
      <c r="O65" s="138"/>
      <c r="P65" s="138"/>
      <c r="Q65" s="138"/>
      <c r="R65" s="138"/>
      <c r="S65" s="137"/>
      <c r="T65" s="137"/>
      <c r="U65" s="137"/>
      <c r="V65" s="137"/>
      <c r="W65" s="137"/>
      <c r="X65" s="79"/>
      <c r="Y65" s="80"/>
      <c r="Z65" s="80"/>
      <c r="AA65" s="80"/>
      <c r="AB65" s="11" t="str">
        <f t="shared" si="8"/>
        <v/>
      </c>
      <c r="AC65" s="12"/>
      <c r="AD65" s="13">
        <f t="shared" si="0"/>
        <v>0</v>
      </c>
      <c r="AE65" s="14" t="str">
        <f t="shared" ref="AE65" si="408">IF(ISBLANK(C65),"",IF(BL65=SX1_LS,SX1_PD,IF(BL65=SX2_LS,SX2_PD,IF(BL65=SX3_LS,SX3_PD,IF(BL65=SX4_LS,SX4_PD,IF(BL65=SX5_LS,SX5_PD,IF(BL65=SX6_LS,SX6_PD,IF(BL65=SX7_LS,SX7_PD,IF(BL65=SX8_LS,SX8_PD,IF(BL65=SX9_LS,SX9_PD,IF(BL65=SX10_LS,SX10_PD,IF(BL65=SX11_LS,SX11_PD,IF(BL65=SX12_LS,SX12_PD)))))))))))))</f>
        <v/>
      </c>
      <c r="AF65" s="15" t="str">
        <f t="shared" si="10"/>
        <v>!</v>
      </c>
      <c r="AG65" s="16" t="str">
        <f t="shared" ref="AG65" si="409">IF(ISBLANK(AC65),"",IF(AND(BL65=SX1_LS,AC65&gt;=0.5),(ROUND((PI()*AD65*AE65)/12,2)-PI()*SX1_PD),IF(AND(BL65=SX2_LS,AC65&gt;=0.5),(ROUND((PI()*AD65*AE65)/12,2)-PI()*SX2_PD),IF(AND(BL65=SX3_LS,AC65&gt;=0.5),(ROUND((PI()*AD65*AE65)/12,2)-PI()*SX3_PD),IF(AND(BL65=SX4_LS,AC65&gt;=0.5),(ROUND((PI()*AD65*AE65)/12,2)-PI()*SX4_PD),IF(AND(BL65=SX5_LS,AC65&gt;=0.5),(ROUND((PI()*AD65*AE65)/12,2)-PI()*SX5_PD),IF(AND(BL65=SX6_LS,AC65&gt;=0.5),(ROUND((PI()*AD65*AE65)/12,2)-PI()*SX6_PD),IF(AND(BL65=SX7_LS,AC65&gt;=0.5),(ROUND((PI()*AD65*AE65)/12,2)-PI()*SX7_PD),IF(AND(BL65=SX8_LS,AC65&gt;=0.5),(ROUND((PI()*AD65*AE65)/12,2)-PI()*SX8_PD),IF(AND(BL65=SX9_LS,AC65&gt;=0.5),(ROUND((PI()*AD65*AE65)/12,2)-PI()*SX9_PD),IF(AND(BL65=SX10_LS,AC65&gt;=0.5),(ROUND((PI()*AD65*AE65)/12,2)-PI()*SX10_PD),IF(AND(BL65=SX11_LS,AC65&gt;=0.5),(ROUND((PI()*AD65*AE65)/12,2)-PI()*SX11_PD),IF(AND(BL65=SX12_LS,AC65&gt;=0.5),(ROUND((PI()*AD65*AE65)/12,2)-PI()*SX12_PD),ROUND((PI()*AD65*AE65)/12,2))))))))))))))</f>
        <v/>
      </c>
      <c r="AH65" s="81"/>
      <c r="AI65" s="81"/>
      <c r="AJ65" s="81"/>
      <c r="AK65" s="81"/>
      <c r="AL65" s="81"/>
      <c r="AM65" s="81"/>
      <c r="AN65" s="81"/>
      <c r="AO65" s="81"/>
      <c r="AP65" s="17"/>
      <c r="AQ65" s="113"/>
      <c r="AR65" s="113"/>
      <c r="AS65" s="113"/>
      <c r="AT65" s="113"/>
      <c r="AU65" s="113"/>
      <c r="AV65" s="114" t="str">
        <f t="shared" ref="AV65" si="410">IF(C65=FALSE,"",IF(C65="DNT",(AQ65/(Nominal_Pipe_Diameter*10)),IF(AQ65="NV","NV",IF(AQ65="NA","NA",IF(BE65="","",IF(BL65="SMLS",AQ65*100/BE65,AQ65*100/BD65))))))</f>
        <v/>
      </c>
      <c r="AW65" s="114"/>
      <c r="AX65" s="114"/>
      <c r="AY65" s="114"/>
      <c r="AZ65" s="114"/>
      <c r="BA65" s="114" t="str">
        <f t="shared" ref="BA65" si="411">IF(C65=FALSE,"",IF(GW_Log_Dist="","NA",GW_Log_Dist+X65))</f>
        <v/>
      </c>
      <c r="BB65" s="114"/>
      <c r="BC65" s="114"/>
      <c r="BD65" s="18" t="str">
        <f t="shared" ref="BD65" si="412">IF(C65=FALSE,"",IF(AND(SX1_Start&lt;=X65,X65&lt;SX1_End),((SX1_NWT*1000)),IF(AND(SX2_Start&lt;=X65,X65&lt;SX2_End),((SX2_NWT*1000)),IF(AND(SX3_Start&lt;=X65,X65&lt;SX3_End),((SX3_NWT*1000)),IF(AND(SX4_Start&lt;=X65,X65&lt;SX4_End),((SX4_NWT*1000)),IF(AND(SX5_Start&lt;=X65,X65&lt;SX5_End),((SX5_NWT*1000)),IF(AND(SX6_Start&lt;=X65,X65&lt;SX6_End),((SX6_NWT*1000)),IF(AND(SX7_Start&lt;=X65,X65&lt;SX7_End),((SX7_NWT*1000)),IF(AND(SX8_Start&lt;=X65,X65&lt;SX8_End),((SX8_NWT*1000)),IF(AND(SX9_Start&lt;=X65,X65&lt;SX9_End),((SX9_NWT*1000)),IF(AND(SX10_Start&lt;=X65,X65&lt;SX10_End),((SX10_NWT*1000)),IF(AND(SX11_Start&lt;=X65,X65&lt;SX11_End),((SX11_NWT*1000)),IF(AND(SX12_Start&lt;=X65,X65&lt;SX12_End),((SX12_NWT*1000)),IF(AND(SX13_Start&lt;=X65,X65&lt;SX13_End),((SX13_NWT*1000)),IF(AND(SX14_Start&lt;=X65,X65&lt;SX14_End),((SX14_NWT*1000)),IF(AND(SX15_Start&lt;=X65,X65&lt;SX15_End),((SX15_NWT*1000)),IF(AND(SX16_Start&lt;=X65,X65&lt;SX16_End),((SX16_NWT*1000)),IF(AND(SX17_Start&lt;=X65,X65&lt;SX17_End),((SX17_NWT*1000)),IF(AND(SX18_Start&lt;=X65,X65&lt;SX18_End),((SX18_NWT*1000)),IF(AND(SX19_Start&lt;=X65,X65&lt;SX19_End),((SX19_NWT*1000)),IF(AND(SX20_Start&lt;=X65,X65&lt;SX20_End),((SX20_NWT*1000)),IF(AND(SX21_Start&lt;=X65,X65&lt;SX21_End),((SX21_NWT*1000)),IF(AND(SX22_Start&lt;=X65,X65&lt;SX22_End),((SX22_NWT*1000)),IF(AND(SX23_Start&lt;=X65,X65&lt;SX23_End),((SX23_NWT*1000)),IF(AND(SX24_Start&lt;=X65,X65&lt;SX24_End),((SX24_NWT*1000)),IF(AND(SX25_Start&lt;=X65,X65&lt;SX25_End),((SX25_NWT*1000))))))))))))))))))))))))))))</f>
        <v/>
      </c>
      <c r="BE65" s="113"/>
      <c r="BF65" s="113"/>
      <c r="BG65" s="113"/>
      <c r="BH65" s="113"/>
      <c r="BI65" s="113"/>
      <c r="BJ65" s="113"/>
      <c r="BK65" s="113"/>
      <c r="BL65" s="19" t="str" cm="1">
        <f t="array" ref="BL65">IF(C65=FALSE,"",IF(AND(SX1_Start&lt;=X65,X65&lt;SX1_End),SX1_LS,IF(AND(SX2_Start&lt;=X65,X65&lt;SX2_End),SX2_LS,IF(AND(SX3_Start&lt;=X65,X65&lt;SX3_End),SX3_LS,IF(AND(SX4_Start&lt;=X65,X65&lt;SX4_End),SX4_LS,IF(AND(SX5_Start&lt;=X65,X65&lt;SX5_End),SX5_LS,IF(AND(SX6_Start&lt;=X65,X65&lt;SX6_End),SX6_LS,IF(AND(SX7_Start&lt;=X65,X65&lt;SX7_End),SX7_LS,IF(AND(SX8_Start&lt;=X65,X65&lt;SX8_End),SX8_LS,IF(AND(SX9_Start&lt;=X65,X65&lt;SX9_End),SX9_LS,IF(AND(SX10_Start&lt;=X65,X65&lt;SX10_End),SX10_LS,IF(AND(SX11_Start&lt;=X65,X65&lt;SX11_End),SX11_LS,IF(AND(SX12_Start&lt;=X65,X65&lt;SX12_End),SX12_LS,IF(AND(SX13_Start&lt;=X65,X65&lt;SX13_End),SX13_LS,IF(AND(SX14_Start&lt;=X65,X65&lt;SX14_End),SX14_LS,IF(AND(SX15_Start&lt;=X65,X65&lt;SX15_End),SX15_LS,IF(AND(SX16_Start&lt;=X65,X65&lt;SX16_End),SX16_LS,IF(AND(SX17_Start&lt;=X65,X65&lt;SX17_End),SX17_LS,IF(AND(SX18_Start&lt;=X65,X65&lt;SX18_End),SX18_LS,IF(AND(SX19_Start&lt;=X65,X65&lt;SX19_End),SX19_LS,IF(AND(SX20_Start&lt;=X65,X65&lt;SX20_End),SX20_LS,IF(AND(SX21_Start&lt;=X65,X65&lt;SX21_End),SX21_LS,IF(AND(SX22_Start&lt;=X65,X65&lt;SX22_End),SX22_LS,IF(AND(SX23_Start&lt;=X65,X65&lt;SX23_End),SX23_LS,IF(AND(SX24_Start&lt;=X65,X65&lt;SX24_End),SX24_LS)*IF(AND(SX25_Start&lt;=X65,X65&lt;SX25End),SX25_LS)))))))))))))))))))))))))</f>
        <v/>
      </c>
      <c r="BM65" s="129" t="str">
        <f t="shared" ref="BM65" si="413">IF(ISBLANK(C65),"",IF(BL65=SX1_LS,SX1_LSD,IF(BL65=SX2_LS,SX2_LSD,IF(BL65=SX3_LS,SX3_LSD,IF(BL65=SX4_LS,SX4_LSD,IF(BL65=SX5_LS,SX5_LSD,IF(BL65=SX6_LS,SX6_LSD,IF(BL65=SX7_LS,SX7_LSD,IF(BL65=SX8_LS,SX8_LSD,IF(BL65=SX9_LS,SX9_LSD,IF(BL65=SX10_LS,SX10_LSD,IF(BL65=SX11_LS,SX11_LSD,IF(BL65=SX12_LS,SX12_LSD)))))))))))))</f>
        <v/>
      </c>
      <c r="BN65" s="130"/>
      <c r="BO65" s="130"/>
      <c r="BP65" s="130"/>
      <c r="BQ65" s="130"/>
      <c r="BR65" s="131"/>
      <c r="BS65" s="119" t="str">
        <f t="shared" ref="BS65" si="414">IF(ISBLANK(C65),"",IF(NOT(ISNUMBER(station_number)),"NA",IF(MOD(station_number,1)=0,TEXT(station_number+X65,"0+00"),IF(NOT(MOD(station_number,1)=0),TEXT(station_number+X65,"0+00.00")))))</f>
        <v/>
      </c>
      <c r="BT65" s="119"/>
      <c r="BU65" s="119"/>
      <c r="BV65" s="119"/>
      <c r="BW65" s="119"/>
      <c r="BX65" s="120" t="str" cm="1">
        <f t="array" ref="BX65">IF(C65=FALSE,"",IF(AND(SX1_Start&lt;=X65,X65&lt;SX1_End),"Section 1",IF(AND(SX2_Start&lt;=X65,X65&lt;SX2_End),"Section 2",IF(AND(SX3_Start&lt;=X65,X65&lt;SX3_End),"Section 3",IF(AND(SX4_Start&lt;=X65,X65&lt;SX4_End),"Section 4",IF(AND(SX5_Start&lt;=X65,X65&lt;SX5_End),"Section 5",IF(AND(SX6_Start&lt;=X65,X65&lt;SX6_End),"Section 6",IF(AND(SX7_Start&lt;=X65,X65&lt;SX7_End),"Section 7",IF(AND(SX8_Start&lt;=X65,X65&lt;SX8_End),"Section 8",IF(AND(SX9_Start&lt;=X65,X65&lt;SX9_End),"Section 9",IF(AND(SX10_Start&lt;=X65,X65&lt;SX10_End),"Section 10",IF(AND(SX11_Start&lt;=X65,X65&lt;SX11_End),"Section 11",IF(AND(SX12_Start&lt;=X65,X65&lt;SX12_End),"Section 12",IF(AND(SX13_Start&lt;=X65,X65&lt;SX13_End),"Section 13",IF(AND(SX14_Start&lt;=X65,X65&lt;SX14_End),"Section 14",IF(AND(SX15_Start&lt;=X65,X65&lt;SX15_End),"Section 15",IF(AND(SX16_Start&lt;=X65,X65&lt;SX16_End),"Section 16",IF(AND(SX17_Start&lt;=X65,X65&lt;SX17_End),"Section 17",IF(AND(SX18_Start&lt;=X65,X65&lt;SX18_End),"Section 18",IF(AND(SX19_Start&lt;=X65,X65&lt;SX19_End),"Section 19",IF(AND(SX20_Start&lt;=X65,X65&lt;SX20_End),"Section 20",IF(AND(SX21_Start&lt;=X65,X65&lt;SX21_End),"Section 21",IF(AND(SX22_Start&lt;=X65,X65&lt;SX22_End),"Section 22",IF(AND(SX23_Start&lt;=X65,X65&lt;SX23_End),"Section 23",IF(AND(SX24_Start&lt;=X65,X65&lt;SX24_End),"Section 24")*IF(AND(SX25_Start&lt;=X65,X65&lt;SX25End),"Section 25")))))))))))))))))))))))))</f>
        <v/>
      </c>
      <c r="BY65" s="121"/>
      <c r="BZ65" s="121"/>
      <c r="CA65" s="121"/>
      <c r="CB65" s="121"/>
      <c r="CC65" s="121"/>
      <c r="CD65" s="121"/>
      <c r="CE65" s="121"/>
      <c r="CF65" s="121"/>
      <c r="CG65" s="121"/>
      <c r="CH65" s="122"/>
      <c r="CI65" s="123"/>
      <c r="CJ65" s="124"/>
      <c r="CK65" s="124"/>
      <c r="CL65" s="124"/>
      <c r="CM65" s="124"/>
      <c r="CN65" s="124"/>
      <c r="CO65" s="124"/>
      <c r="CP65" s="124"/>
      <c r="CQ65" s="124"/>
      <c r="CR65" s="124"/>
      <c r="CS65" s="125"/>
      <c r="CT65" s="123"/>
      <c r="CU65" s="124"/>
      <c r="CV65" s="124"/>
      <c r="CW65" s="124"/>
      <c r="CX65" s="124"/>
      <c r="CY65" s="124"/>
      <c r="CZ65" s="124"/>
      <c r="DA65" s="124"/>
      <c r="DB65" s="124"/>
      <c r="DC65" s="124"/>
      <c r="DD65" s="125"/>
      <c r="DE65" s="123"/>
      <c r="DF65" s="124"/>
      <c r="DG65" s="124"/>
      <c r="DH65" s="124"/>
      <c r="DI65" s="124"/>
      <c r="DJ65" s="124"/>
      <c r="DK65" s="124"/>
      <c r="DL65" s="124"/>
      <c r="DM65" s="124"/>
      <c r="DN65" s="125"/>
      <c r="DO65" s="126"/>
      <c r="DP65" s="127"/>
      <c r="DQ65" s="127"/>
      <c r="DR65" s="127"/>
      <c r="DS65" s="127"/>
      <c r="DT65" s="127"/>
      <c r="DU65" s="127"/>
      <c r="DV65" s="128"/>
      <c r="DW65" s="102"/>
      <c r="DX65" s="102"/>
      <c r="DY65" s="102"/>
      <c r="DZ65" s="115"/>
      <c r="EA65" s="115"/>
      <c r="EB65" s="115"/>
      <c r="EC65" s="115"/>
      <c r="ED65" s="115"/>
      <c r="EE65" s="132"/>
      <c r="EF65" s="132"/>
      <c r="EG65" s="132"/>
      <c r="EH65" s="102"/>
      <c r="EI65" s="102"/>
      <c r="EJ65" s="102"/>
      <c r="EK65" s="117" t="str">
        <f t="shared" si="17"/>
        <v/>
      </c>
      <c r="EL65" s="117"/>
      <c r="EM65" s="117"/>
      <c r="EN65" s="118"/>
      <c r="EO65" s="118"/>
      <c r="EP65" s="118"/>
      <c r="EQ65" s="102"/>
      <c r="ER65" s="102"/>
      <c r="ES65" s="102"/>
      <c r="ET65" s="102"/>
      <c r="EU65" s="20" t="str">
        <f t="shared" si="18"/>
        <v/>
      </c>
      <c r="EV65" s="26" t="str">
        <f t="shared" si="19"/>
        <v/>
      </c>
      <c r="EW65" s="22"/>
      <c r="EX65" s="22"/>
      <c r="EY65" s="23"/>
      <c r="EZ65" s="23"/>
      <c r="FA65" s="23"/>
      <c r="FB65" s="23"/>
      <c r="FC65" s="28"/>
      <c r="FD65" s="28"/>
      <c r="FE65" s="28"/>
      <c r="FF65" s="28"/>
      <c r="FG65" s="28"/>
      <c r="FH65" s="28"/>
      <c r="FI65" s="28"/>
      <c r="FJ65" s="28"/>
      <c r="FK65" s="28"/>
      <c r="FL65" s="28"/>
      <c r="FM65" s="28"/>
      <c r="FN65" s="31"/>
      <c r="FO65" s="31"/>
      <c r="FP65" s="31"/>
      <c r="FQ65" s="31"/>
      <c r="FR65" s="31"/>
      <c r="FS65" s="31"/>
      <c r="FT65" s="31"/>
      <c r="FU65" s="31"/>
      <c r="FV65" s="31"/>
      <c r="FW65" s="31"/>
      <c r="FX65" s="31"/>
      <c r="FY65" s="31"/>
      <c r="FZ65" s="31"/>
      <c r="GA65" s="31"/>
      <c r="GB65" s="31"/>
      <c r="GC65" s="23"/>
      <c r="GD65" s="23"/>
      <c r="GE65" s="23"/>
      <c r="GF65" s="23"/>
      <c r="GG65" s="23"/>
      <c r="GH65" s="23"/>
    </row>
    <row r="66" spans="1:190" s="25" customFormat="1" ht="57.75" customHeight="1" x14ac:dyDescent="0.25">
      <c r="A66" s="103">
        <f t="shared" si="20"/>
        <v>59</v>
      </c>
      <c r="B66" s="103"/>
      <c r="C66" s="104"/>
      <c r="D66" s="105"/>
      <c r="E66" s="105"/>
      <c r="F66" s="105"/>
      <c r="G66" s="105"/>
      <c r="H66" s="105"/>
      <c r="I66" s="105"/>
      <c r="J66" s="105"/>
      <c r="K66" s="106"/>
      <c r="L66" s="138"/>
      <c r="M66" s="138"/>
      <c r="N66" s="138"/>
      <c r="O66" s="138"/>
      <c r="P66" s="138"/>
      <c r="Q66" s="138"/>
      <c r="R66" s="138"/>
      <c r="S66" s="137"/>
      <c r="T66" s="137"/>
      <c r="U66" s="137"/>
      <c r="V66" s="137"/>
      <c r="W66" s="137"/>
      <c r="X66" s="79"/>
      <c r="Y66" s="80"/>
      <c r="Z66" s="80"/>
      <c r="AA66" s="80"/>
      <c r="AB66" s="11" t="str">
        <f t="shared" si="8"/>
        <v/>
      </c>
      <c r="AC66" s="12"/>
      <c r="AD66" s="13">
        <f t="shared" si="0"/>
        <v>0</v>
      </c>
      <c r="AE66" s="14" t="str">
        <f t="shared" ref="AE66" si="415">IF(ISBLANK(C66),"",IF(BL66=SX1_LS,SX1_PD,IF(BL66=SX2_LS,SX2_PD,IF(BL66=SX3_LS,SX3_PD,IF(BL66=SX4_LS,SX4_PD,IF(BL66=SX5_LS,SX5_PD,IF(BL66=SX6_LS,SX6_PD,IF(BL66=SX7_LS,SX7_PD,IF(BL66=SX8_LS,SX8_PD,IF(BL66=SX9_LS,SX9_PD,IF(BL66=SX10_LS,SX10_PD,IF(BL66=SX11_LS,SX11_PD,IF(BL66=SX12_LS,SX12_PD)))))))))))))</f>
        <v/>
      </c>
      <c r="AF66" s="15" t="str">
        <f t="shared" si="10"/>
        <v>!</v>
      </c>
      <c r="AG66" s="16" t="str">
        <f t="shared" ref="AG66" si="416">IF(ISBLANK(AC66),"",IF(AND(BL66=SX1_LS,AC66&gt;=0.5),(ROUND((PI()*AD66*AE66)/12,2)-PI()*SX1_PD),IF(AND(BL66=SX2_LS,AC66&gt;=0.5),(ROUND((PI()*AD66*AE66)/12,2)-PI()*SX2_PD),IF(AND(BL66=SX3_LS,AC66&gt;=0.5),(ROUND((PI()*AD66*AE66)/12,2)-PI()*SX3_PD),IF(AND(BL66=SX4_LS,AC66&gt;=0.5),(ROUND((PI()*AD66*AE66)/12,2)-PI()*SX4_PD),IF(AND(BL66=SX5_LS,AC66&gt;=0.5),(ROUND((PI()*AD66*AE66)/12,2)-PI()*SX5_PD),IF(AND(BL66=SX6_LS,AC66&gt;=0.5),(ROUND((PI()*AD66*AE66)/12,2)-PI()*SX6_PD),IF(AND(BL66=SX7_LS,AC66&gt;=0.5),(ROUND((PI()*AD66*AE66)/12,2)-PI()*SX7_PD),IF(AND(BL66=SX8_LS,AC66&gt;=0.5),(ROUND((PI()*AD66*AE66)/12,2)-PI()*SX8_PD),IF(AND(BL66=SX9_LS,AC66&gt;=0.5),(ROUND((PI()*AD66*AE66)/12,2)-PI()*SX9_PD),IF(AND(BL66=SX10_LS,AC66&gt;=0.5),(ROUND((PI()*AD66*AE66)/12,2)-PI()*SX10_PD),IF(AND(BL66=SX11_LS,AC66&gt;=0.5),(ROUND((PI()*AD66*AE66)/12,2)-PI()*SX11_PD),IF(AND(BL66=SX12_LS,AC66&gt;=0.5),(ROUND((PI()*AD66*AE66)/12,2)-PI()*SX12_PD),ROUND((PI()*AD66*AE66)/12,2))))))))))))))</f>
        <v/>
      </c>
      <c r="AH66" s="81"/>
      <c r="AI66" s="81"/>
      <c r="AJ66" s="81"/>
      <c r="AK66" s="81"/>
      <c r="AL66" s="81"/>
      <c r="AM66" s="81"/>
      <c r="AN66" s="81"/>
      <c r="AO66" s="81"/>
      <c r="AP66" s="17"/>
      <c r="AQ66" s="113"/>
      <c r="AR66" s="113"/>
      <c r="AS66" s="113"/>
      <c r="AT66" s="113"/>
      <c r="AU66" s="113"/>
      <c r="AV66" s="114" t="str">
        <f t="shared" ref="AV66" si="417">IF(C66=FALSE,"",IF(C66="DNT",(AQ66/(Nominal_Pipe_Diameter*10)),IF(AQ66="NV","NV",IF(AQ66="NA","NA",IF(BE66="","",IF(BL66="SMLS",AQ66*100/BE66,AQ66*100/BD66))))))</f>
        <v/>
      </c>
      <c r="AW66" s="114"/>
      <c r="AX66" s="114"/>
      <c r="AY66" s="114"/>
      <c r="AZ66" s="114"/>
      <c r="BA66" s="114" t="str">
        <f t="shared" ref="BA66" si="418">IF(C66=FALSE,"",IF(GW_Log_Dist="","NA",GW_Log_Dist+X66))</f>
        <v/>
      </c>
      <c r="BB66" s="114"/>
      <c r="BC66" s="114"/>
      <c r="BD66" s="18" t="str">
        <f t="shared" ref="BD66" si="419">IF(C66=FALSE,"",IF(AND(SX1_Start&lt;=X66,X66&lt;SX1_End),((SX1_NWT*1000)),IF(AND(SX2_Start&lt;=X66,X66&lt;SX2_End),((SX2_NWT*1000)),IF(AND(SX3_Start&lt;=X66,X66&lt;SX3_End),((SX3_NWT*1000)),IF(AND(SX4_Start&lt;=X66,X66&lt;SX4_End),((SX4_NWT*1000)),IF(AND(SX5_Start&lt;=X66,X66&lt;SX5_End),((SX5_NWT*1000)),IF(AND(SX6_Start&lt;=X66,X66&lt;SX6_End),((SX6_NWT*1000)),IF(AND(SX7_Start&lt;=X66,X66&lt;SX7_End),((SX7_NWT*1000)),IF(AND(SX8_Start&lt;=X66,X66&lt;SX8_End),((SX8_NWT*1000)),IF(AND(SX9_Start&lt;=X66,X66&lt;SX9_End),((SX9_NWT*1000)),IF(AND(SX10_Start&lt;=X66,X66&lt;SX10_End),((SX10_NWT*1000)),IF(AND(SX11_Start&lt;=X66,X66&lt;SX11_End),((SX11_NWT*1000)),IF(AND(SX12_Start&lt;=X66,X66&lt;SX12_End),((SX12_NWT*1000)),IF(AND(SX13_Start&lt;=X66,X66&lt;SX13_End),((SX13_NWT*1000)),IF(AND(SX14_Start&lt;=X66,X66&lt;SX14_End),((SX14_NWT*1000)),IF(AND(SX15_Start&lt;=X66,X66&lt;SX15_End),((SX15_NWT*1000)),IF(AND(SX16_Start&lt;=X66,X66&lt;SX16_End),((SX16_NWT*1000)),IF(AND(SX17_Start&lt;=X66,X66&lt;SX17_End),((SX17_NWT*1000)),IF(AND(SX18_Start&lt;=X66,X66&lt;SX18_End),((SX18_NWT*1000)),IF(AND(SX19_Start&lt;=X66,X66&lt;SX19_End),((SX19_NWT*1000)),IF(AND(SX20_Start&lt;=X66,X66&lt;SX20_End),((SX20_NWT*1000)),IF(AND(SX21_Start&lt;=X66,X66&lt;SX21_End),((SX21_NWT*1000)),IF(AND(SX22_Start&lt;=X66,X66&lt;SX22_End),((SX22_NWT*1000)),IF(AND(SX23_Start&lt;=X66,X66&lt;SX23_End),((SX23_NWT*1000)),IF(AND(SX24_Start&lt;=X66,X66&lt;SX24_End),((SX24_NWT*1000)),IF(AND(SX25_Start&lt;=X66,X66&lt;SX25_End),((SX25_NWT*1000))))))))))))))))))))))))))))</f>
        <v/>
      </c>
      <c r="BE66" s="113"/>
      <c r="BF66" s="113"/>
      <c r="BG66" s="113"/>
      <c r="BH66" s="113"/>
      <c r="BI66" s="113"/>
      <c r="BJ66" s="113"/>
      <c r="BK66" s="113"/>
      <c r="BL66" s="19" t="str" cm="1">
        <f t="array" ref="BL66">IF(C66=FALSE,"",IF(AND(SX1_Start&lt;=X66,X66&lt;SX1_End),SX1_LS,IF(AND(SX2_Start&lt;=X66,X66&lt;SX2_End),SX2_LS,IF(AND(SX3_Start&lt;=X66,X66&lt;SX3_End),SX3_LS,IF(AND(SX4_Start&lt;=X66,X66&lt;SX4_End),SX4_LS,IF(AND(SX5_Start&lt;=X66,X66&lt;SX5_End),SX5_LS,IF(AND(SX6_Start&lt;=X66,X66&lt;SX6_End),SX6_LS,IF(AND(SX7_Start&lt;=X66,X66&lt;SX7_End),SX7_LS,IF(AND(SX8_Start&lt;=X66,X66&lt;SX8_End),SX8_LS,IF(AND(SX9_Start&lt;=X66,X66&lt;SX9_End),SX9_LS,IF(AND(SX10_Start&lt;=X66,X66&lt;SX10_End),SX10_LS,IF(AND(SX11_Start&lt;=X66,X66&lt;SX11_End),SX11_LS,IF(AND(SX12_Start&lt;=X66,X66&lt;SX12_End),SX12_LS,IF(AND(SX13_Start&lt;=X66,X66&lt;SX13_End),SX13_LS,IF(AND(SX14_Start&lt;=X66,X66&lt;SX14_End),SX14_LS,IF(AND(SX15_Start&lt;=X66,X66&lt;SX15_End),SX15_LS,IF(AND(SX16_Start&lt;=X66,X66&lt;SX16_End),SX16_LS,IF(AND(SX17_Start&lt;=X66,X66&lt;SX17_End),SX17_LS,IF(AND(SX18_Start&lt;=X66,X66&lt;SX18_End),SX18_LS,IF(AND(SX19_Start&lt;=X66,X66&lt;SX19_End),SX19_LS,IF(AND(SX20_Start&lt;=X66,X66&lt;SX20_End),SX20_LS,IF(AND(SX21_Start&lt;=X66,X66&lt;SX21_End),SX21_LS,IF(AND(SX22_Start&lt;=X66,X66&lt;SX22_End),SX22_LS,IF(AND(SX23_Start&lt;=X66,X66&lt;SX23_End),SX23_LS,IF(AND(SX24_Start&lt;=X66,X66&lt;SX24_End),SX24_LS)*IF(AND(SX25_Start&lt;=X66,X66&lt;SX25End),SX25_LS)))))))))))))))))))))))))</f>
        <v/>
      </c>
      <c r="BM66" s="129" t="str">
        <f t="shared" ref="BM66" si="420">IF(ISBLANK(C66),"",IF(BL66=SX1_LS,SX1_LSD,IF(BL66=SX2_LS,SX2_LSD,IF(BL66=SX3_LS,SX3_LSD,IF(BL66=SX4_LS,SX4_LSD,IF(BL66=SX5_LS,SX5_LSD,IF(BL66=SX6_LS,SX6_LSD,IF(BL66=SX7_LS,SX7_LSD,IF(BL66=SX8_LS,SX8_LSD,IF(BL66=SX9_LS,SX9_LSD,IF(BL66=SX10_LS,SX10_LSD,IF(BL66=SX11_LS,SX11_LSD,IF(BL66=SX12_LS,SX12_LSD)))))))))))))</f>
        <v/>
      </c>
      <c r="BN66" s="130"/>
      <c r="BO66" s="130"/>
      <c r="BP66" s="130"/>
      <c r="BQ66" s="130"/>
      <c r="BR66" s="131"/>
      <c r="BS66" s="119" t="str">
        <f t="shared" ref="BS66" si="421">IF(ISBLANK(C66),"",IF(NOT(ISNUMBER(station_number)),"NA",IF(MOD(station_number,1)=0,TEXT(station_number+X66,"0+00"),IF(NOT(MOD(station_number,1)=0),TEXT(station_number+X66,"0+00.00")))))</f>
        <v/>
      </c>
      <c r="BT66" s="119"/>
      <c r="BU66" s="119"/>
      <c r="BV66" s="119"/>
      <c r="BW66" s="119"/>
      <c r="BX66" s="120" t="str" cm="1">
        <f t="array" ref="BX66">IF(C66=FALSE,"",IF(AND(SX1_Start&lt;=X66,X66&lt;SX1_End),"Section 1",IF(AND(SX2_Start&lt;=X66,X66&lt;SX2_End),"Section 2",IF(AND(SX3_Start&lt;=X66,X66&lt;SX3_End),"Section 3",IF(AND(SX4_Start&lt;=X66,X66&lt;SX4_End),"Section 4",IF(AND(SX5_Start&lt;=X66,X66&lt;SX5_End),"Section 5",IF(AND(SX6_Start&lt;=X66,X66&lt;SX6_End),"Section 6",IF(AND(SX7_Start&lt;=X66,X66&lt;SX7_End),"Section 7",IF(AND(SX8_Start&lt;=X66,X66&lt;SX8_End),"Section 8",IF(AND(SX9_Start&lt;=X66,X66&lt;SX9_End),"Section 9",IF(AND(SX10_Start&lt;=X66,X66&lt;SX10_End),"Section 10",IF(AND(SX11_Start&lt;=X66,X66&lt;SX11_End),"Section 11",IF(AND(SX12_Start&lt;=X66,X66&lt;SX12_End),"Section 12",IF(AND(SX13_Start&lt;=X66,X66&lt;SX13_End),"Section 13",IF(AND(SX14_Start&lt;=X66,X66&lt;SX14_End),"Section 14",IF(AND(SX15_Start&lt;=X66,X66&lt;SX15_End),"Section 15",IF(AND(SX16_Start&lt;=X66,X66&lt;SX16_End),"Section 16",IF(AND(SX17_Start&lt;=X66,X66&lt;SX17_End),"Section 17",IF(AND(SX18_Start&lt;=X66,X66&lt;SX18_End),"Section 18",IF(AND(SX19_Start&lt;=X66,X66&lt;SX19_End),"Section 19",IF(AND(SX20_Start&lt;=X66,X66&lt;SX20_End),"Section 20",IF(AND(SX21_Start&lt;=X66,X66&lt;SX21_End),"Section 21",IF(AND(SX22_Start&lt;=X66,X66&lt;SX22_End),"Section 22",IF(AND(SX23_Start&lt;=X66,X66&lt;SX23_End),"Section 23",IF(AND(SX24_Start&lt;=X66,X66&lt;SX24_End),"Section 24")*IF(AND(SX25_Start&lt;=X66,X66&lt;SX25End),"Section 25")))))))))))))))))))))))))</f>
        <v/>
      </c>
      <c r="BY66" s="121"/>
      <c r="BZ66" s="121"/>
      <c r="CA66" s="121"/>
      <c r="CB66" s="121"/>
      <c r="CC66" s="121"/>
      <c r="CD66" s="121"/>
      <c r="CE66" s="121"/>
      <c r="CF66" s="121"/>
      <c r="CG66" s="121"/>
      <c r="CH66" s="122"/>
      <c r="CI66" s="123"/>
      <c r="CJ66" s="124"/>
      <c r="CK66" s="124"/>
      <c r="CL66" s="124"/>
      <c r="CM66" s="124"/>
      <c r="CN66" s="124"/>
      <c r="CO66" s="124"/>
      <c r="CP66" s="124"/>
      <c r="CQ66" s="124"/>
      <c r="CR66" s="124"/>
      <c r="CS66" s="125"/>
      <c r="CT66" s="123"/>
      <c r="CU66" s="124"/>
      <c r="CV66" s="124"/>
      <c r="CW66" s="124"/>
      <c r="CX66" s="124"/>
      <c r="CY66" s="124"/>
      <c r="CZ66" s="124"/>
      <c r="DA66" s="124"/>
      <c r="DB66" s="124"/>
      <c r="DC66" s="124"/>
      <c r="DD66" s="125"/>
      <c r="DE66" s="123"/>
      <c r="DF66" s="124"/>
      <c r="DG66" s="124"/>
      <c r="DH66" s="124"/>
      <c r="DI66" s="124"/>
      <c r="DJ66" s="124"/>
      <c r="DK66" s="124"/>
      <c r="DL66" s="124"/>
      <c r="DM66" s="124"/>
      <c r="DN66" s="125"/>
      <c r="DO66" s="126"/>
      <c r="DP66" s="127"/>
      <c r="DQ66" s="127"/>
      <c r="DR66" s="127"/>
      <c r="DS66" s="127"/>
      <c r="DT66" s="127"/>
      <c r="DU66" s="127"/>
      <c r="DV66" s="128"/>
      <c r="DW66" s="102"/>
      <c r="DX66" s="102"/>
      <c r="DY66" s="102"/>
      <c r="DZ66" s="115"/>
      <c r="EA66" s="115"/>
      <c r="EB66" s="115"/>
      <c r="EC66" s="115"/>
      <c r="ED66" s="115"/>
      <c r="EE66" s="132"/>
      <c r="EF66" s="132"/>
      <c r="EG66" s="132"/>
      <c r="EH66" s="102"/>
      <c r="EI66" s="102"/>
      <c r="EJ66" s="102"/>
      <c r="EK66" s="117" t="str">
        <f t="shared" si="17"/>
        <v/>
      </c>
      <c r="EL66" s="117"/>
      <c r="EM66" s="117"/>
      <c r="EN66" s="118"/>
      <c r="EO66" s="118"/>
      <c r="EP66" s="118"/>
      <c r="EQ66" s="102"/>
      <c r="ER66" s="102"/>
      <c r="ES66" s="102"/>
      <c r="ET66" s="102"/>
      <c r="EU66" s="20" t="str">
        <f t="shared" si="18"/>
        <v/>
      </c>
      <c r="EV66" s="26" t="str">
        <f t="shared" si="19"/>
        <v/>
      </c>
      <c r="EW66" s="22"/>
      <c r="EX66" s="22"/>
      <c r="EY66" s="23"/>
      <c r="EZ66" s="23"/>
      <c r="FA66" s="23"/>
      <c r="FB66" s="23"/>
      <c r="FC66" s="28"/>
      <c r="FD66" s="28"/>
      <c r="FE66" s="28"/>
      <c r="FF66" s="28"/>
      <c r="FG66" s="28"/>
      <c r="FH66" s="28"/>
      <c r="FI66" s="28"/>
      <c r="FJ66" s="28"/>
      <c r="FK66" s="28"/>
      <c r="FL66" s="28"/>
      <c r="FM66" s="28"/>
      <c r="FN66" s="30"/>
      <c r="FO66" s="30"/>
      <c r="FP66" s="30"/>
      <c r="FQ66" s="30"/>
      <c r="FR66" s="30"/>
      <c r="FS66" s="30"/>
      <c r="FT66" s="30"/>
      <c r="FU66" s="30"/>
      <c r="FV66" s="30"/>
      <c r="FW66" s="30"/>
      <c r="FX66" s="30"/>
      <c r="FY66" s="30"/>
      <c r="FZ66" s="30"/>
      <c r="GA66" s="30"/>
      <c r="GB66" s="30"/>
      <c r="GC66" s="23"/>
      <c r="GD66" s="23"/>
      <c r="GE66" s="23"/>
      <c r="GF66" s="23"/>
      <c r="GG66" s="23"/>
      <c r="GH66" s="23"/>
    </row>
    <row r="67" spans="1:190" s="25" customFormat="1" ht="57.75" customHeight="1" x14ac:dyDescent="0.25">
      <c r="A67" s="103">
        <f t="shared" si="20"/>
        <v>60</v>
      </c>
      <c r="B67" s="103"/>
      <c r="C67" s="104"/>
      <c r="D67" s="105"/>
      <c r="E67" s="105"/>
      <c r="F67" s="105"/>
      <c r="G67" s="105"/>
      <c r="H67" s="105"/>
      <c r="I67" s="105"/>
      <c r="J67" s="105"/>
      <c r="K67" s="106"/>
      <c r="L67" s="138"/>
      <c r="M67" s="138"/>
      <c r="N67" s="138"/>
      <c r="O67" s="138"/>
      <c r="P67" s="138"/>
      <c r="Q67" s="138"/>
      <c r="R67" s="138"/>
      <c r="S67" s="137"/>
      <c r="T67" s="137"/>
      <c r="U67" s="137"/>
      <c r="V67" s="137"/>
      <c r="W67" s="137"/>
      <c r="X67" s="79"/>
      <c r="Y67" s="80"/>
      <c r="Z67" s="80"/>
      <c r="AA67" s="80"/>
      <c r="AB67" s="11" t="str">
        <f t="shared" si="8"/>
        <v/>
      </c>
      <c r="AC67" s="12"/>
      <c r="AD67" s="13">
        <f t="shared" si="0"/>
        <v>0</v>
      </c>
      <c r="AE67" s="14" t="str">
        <f t="shared" ref="AE67" si="422">IF(ISBLANK(C67),"",IF(BL67=SX1_LS,SX1_PD,IF(BL67=SX2_LS,SX2_PD,IF(BL67=SX3_LS,SX3_PD,IF(BL67=SX4_LS,SX4_PD,IF(BL67=SX5_LS,SX5_PD,IF(BL67=SX6_LS,SX6_PD,IF(BL67=SX7_LS,SX7_PD,IF(BL67=SX8_LS,SX8_PD,IF(BL67=SX9_LS,SX9_PD,IF(BL67=SX10_LS,SX10_PD,IF(BL67=SX11_LS,SX11_PD,IF(BL67=SX12_LS,SX12_PD)))))))))))))</f>
        <v/>
      </c>
      <c r="AF67" s="15" t="str">
        <f t="shared" si="10"/>
        <v>!</v>
      </c>
      <c r="AG67" s="16" t="str">
        <f t="shared" ref="AG67" si="423">IF(ISBLANK(AC67),"",IF(AND(BL67=SX1_LS,AC67&gt;=0.5),(ROUND((PI()*AD67*AE67)/12,2)-PI()*SX1_PD),IF(AND(BL67=SX2_LS,AC67&gt;=0.5),(ROUND((PI()*AD67*AE67)/12,2)-PI()*SX2_PD),IF(AND(BL67=SX3_LS,AC67&gt;=0.5),(ROUND((PI()*AD67*AE67)/12,2)-PI()*SX3_PD),IF(AND(BL67=SX4_LS,AC67&gt;=0.5),(ROUND((PI()*AD67*AE67)/12,2)-PI()*SX4_PD),IF(AND(BL67=SX5_LS,AC67&gt;=0.5),(ROUND((PI()*AD67*AE67)/12,2)-PI()*SX5_PD),IF(AND(BL67=SX6_LS,AC67&gt;=0.5),(ROUND((PI()*AD67*AE67)/12,2)-PI()*SX6_PD),IF(AND(BL67=SX7_LS,AC67&gt;=0.5),(ROUND((PI()*AD67*AE67)/12,2)-PI()*SX7_PD),IF(AND(BL67=SX8_LS,AC67&gt;=0.5),(ROUND((PI()*AD67*AE67)/12,2)-PI()*SX8_PD),IF(AND(BL67=SX9_LS,AC67&gt;=0.5),(ROUND((PI()*AD67*AE67)/12,2)-PI()*SX9_PD),IF(AND(BL67=SX10_LS,AC67&gt;=0.5),(ROUND((PI()*AD67*AE67)/12,2)-PI()*SX10_PD),IF(AND(BL67=SX11_LS,AC67&gt;=0.5),(ROUND((PI()*AD67*AE67)/12,2)-PI()*SX11_PD),IF(AND(BL67=SX12_LS,AC67&gt;=0.5),(ROUND((PI()*AD67*AE67)/12,2)-PI()*SX12_PD),ROUND((PI()*AD67*AE67)/12,2))))))))))))))</f>
        <v/>
      </c>
      <c r="AH67" s="81"/>
      <c r="AI67" s="81"/>
      <c r="AJ67" s="81"/>
      <c r="AK67" s="81"/>
      <c r="AL67" s="81"/>
      <c r="AM67" s="81"/>
      <c r="AN67" s="81"/>
      <c r="AO67" s="81"/>
      <c r="AP67" s="17"/>
      <c r="AQ67" s="113"/>
      <c r="AR67" s="113"/>
      <c r="AS67" s="113"/>
      <c r="AT67" s="113"/>
      <c r="AU67" s="113"/>
      <c r="AV67" s="114" t="str">
        <f t="shared" ref="AV67" si="424">IF(C67=FALSE,"",IF(C67="DNT",(AQ67/(Nominal_Pipe_Diameter*10)),IF(AQ67="NV","NV",IF(AQ67="NA","NA",IF(BE67="","",IF(BL67="SMLS",AQ67*100/BE67,AQ67*100/BD67))))))</f>
        <v/>
      </c>
      <c r="AW67" s="114"/>
      <c r="AX67" s="114"/>
      <c r="AY67" s="114"/>
      <c r="AZ67" s="114"/>
      <c r="BA67" s="114" t="str">
        <f t="shared" ref="BA67" si="425">IF(C67=FALSE,"",IF(GW_Log_Dist="","NA",GW_Log_Dist+X67))</f>
        <v/>
      </c>
      <c r="BB67" s="114"/>
      <c r="BC67" s="114"/>
      <c r="BD67" s="18" t="str">
        <f t="shared" ref="BD67" si="426">IF(C67=FALSE,"",IF(AND(SX1_Start&lt;=X67,X67&lt;SX1_End),((SX1_NWT*1000)),IF(AND(SX2_Start&lt;=X67,X67&lt;SX2_End),((SX2_NWT*1000)),IF(AND(SX3_Start&lt;=X67,X67&lt;SX3_End),((SX3_NWT*1000)),IF(AND(SX4_Start&lt;=X67,X67&lt;SX4_End),((SX4_NWT*1000)),IF(AND(SX5_Start&lt;=X67,X67&lt;SX5_End),((SX5_NWT*1000)),IF(AND(SX6_Start&lt;=X67,X67&lt;SX6_End),((SX6_NWT*1000)),IF(AND(SX7_Start&lt;=X67,X67&lt;SX7_End),((SX7_NWT*1000)),IF(AND(SX8_Start&lt;=X67,X67&lt;SX8_End),((SX8_NWT*1000)),IF(AND(SX9_Start&lt;=X67,X67&lt;SX9_End),((SX9_NWT*1000)),IF(AND(SX10_Start&lt;=X67,X67&lt;SX10_End),((SX10_NWT*1000)),IF(AND(SX11_Start&lt;=X67,X67&lt;SX11_End),((SX11_NWT*1000)),IF(AND(SX12_Start&lt;=X67,X67&lt;SX12_End),((SX12_NWT*1000)),IF(AND(SX13_Start&lt;=X67,X67&lt;SX13_End),((SX13_NWT*1000)),IF(AND(SX14_Start&lt;=X67,X67&lt;SX14_End),((SX14_NWT*1000)),IF(AND(SX15_Start&lt;=X67,X67&lt;SX15_End),((SX15_NWT*1000)),IF(AND(SX16_Start&lt;=X67,X67&lt;SX16_End),((SX16_NWT*1000)),IF(AND(SX17_Start&lt;=X67,X67&lt;SX17_End),((SX17_NWT*1000)),IF(AND(SX18_Start&lt;=X67,X67&lt;SX18_End),((SX18_NWT*1000)),IF(AND(SX19_Start&lt;=X67,X67&lt;SX19_End),((SX19_NWT*1000)),IF(AND(SX20_Start&lt;=X67,X67&lt;SX20_End),((SX20_NWT*1000)),IF(AND(SX21_Start&lt;=X67,X67&lt;SX21_End),((SX21_NWT*1000)),IF(AND(SX22_Start&lt;=X67,X67&lt;SX22_End),((SX22_NWT*1000)),IF(AND(SX23_Start&lt;=X67,X67&lt;SX23_End),((SX23_NWT*1000)),IF(AND(SX24_Start&lt;=X67,X67&lt;SX24_End),((SX24_NWT*1000)),IF(AND(SX25_Start&lt;=X67,X67&lt;SX25_End),((SX25_NWT*1000))))))))))))))))))))))))))))</f>
        <v/>
      </c>
      <c r="BE67" s="113"/>
      <c r="BF67" s="113"/>
      <c r="BG67" s="113"/>
      <c r="BH67" s="113"/>
      <c r="BI67" s="113"/>
      <c r="BJ67" s="113"/>
      <c r="BK67" s="113"/>
      <c r="BL67" s="19" t="str" cm="1">
        <f t="array" ref="BL67">IF(C67=FALSE,"",IF(AND(SX1_Start&lt;=X67,X67&lt;SX1_End),SX1_LS,IF(AND(SX2_Start&lt;=X67,X67&lt;SX2_End),SX2_LS,IF(AND(SX3_Start&lt;=X67,X67&lt;SX3_End),SX3_LS,IF(AND(SX4_Start&lt;=X67,X67&lt;SX4_End),SX4_LS,IF(AND(SX5_Start&lt;=X67,X67&lt;SX5_End),SX5_LS,IF(AND(SX6_Start&lt;=X67,X67&lt;SX6_End),SX6_LS,IF(AND(SX7_Start&lt;=X67,X67&lt;SX7_End),SX7_LS,IF(AND(SX8_Start&lt;=X67,X67&lt;SX8_End),SX8_LS,IF(AND(SX9_Start&lt;=X67,X67&lt;SX9_End),SX9_LS,IF(AND(SX10_Start&lt;=X67,X67&lt;SX10_End),SX10_LS,IF(AND(SX11_Start&lt;=X67,X67&lt;SX11_End),SX11_LS,IF(AND(SX12_Start&lt;=X67,X67&lt;SX12_End),SX12_LS,IF(AND(SX13_Start&lt;=X67,X67&lt;SX13_End),SX13_LS,IF(AND(SX14_Start&lt;=X67,X67&lt;SX14_End),SX14_LS,IF(AND(SX15_Start&lt;=X67,X67&lt;SX15_End),SX15_LS,IF(AND(SX16_Start&lt;=X67,X67&lt;SX16_End),SX16_LS,IF(AND(SX17_Start&lt;=X67,X67&lt;SX17_End),SX17_LS,IF(AND(SX18_Start&lt;=X67,X67&lt;SX18_End),SX18_LS,IF(AND(SX19_Start&lt;=X67,X67&lt;SX19_End),SX19_LS,IF(AND(SX20_Start&lt;=X67,X67&lt;SX20_End),SX20_LS,IF(AND(SX21_Start&lt;=X67,X67&lt;SX21_End),SX21_LS,IF(AND(SX22_Start&lt;=X67,X67&lt;SX22_End),SX22_LS,IF(AND(SX23_Start&lt;=X67,X67&lt;SX23_End),SX23_LS,IF(AND(SX24_Start&lt;=X67,X67&lt;SX24_End),SX24_LS)*IF(AND(SX25_Start&lt;=X67,X67&lt;SX25End),SX25_LS)))))))))))))))))))))))))</f>
        <v/>
      </c>
      <c r="BM67" s="129" t="str">
        <f t="shared" ref="BM67" si="427">IF(ISBLANK(C67),"",IF(BL67=SX1_LS,SX1_LSD,IF(BL67=SX2_LS,SX2_LSD,IF(BL67=SX3_LS,SX3_LSD,IF(BL67=SX4_LS,SX4_LSD,IF(BL67=SX5_LS,SX5_LSD,IF(BL67=SX6_LS,SX6_LSD,IF(BL67=SX7_LS,SX7_LSD,IF(BL67=SX8_LS,SX8_LSD,IF(BL67=SX9_LS,SX9_LSD,IF(BL67=SX10_LS,SX10_LSD,IF(BL67=SX11_LS,SX11_LSD,IF(BL67=SX12_LS,SX12_LSD)))))))))))))</f>
        <v/>
      </c>
      <c r="BN67" s="130"/>
      <c r="BO67" s="130"/>
      <c r="BP67" s="130"/>
      <c r="BQ67" s="130"/>
      <c r="BR67" s="131"/>
      <c r="BS67" s="119" t="str">
        <f t="shared" ref="BS67" si="428">IF(ISBLANK(C67),"",IF(NOT(ISNUMBER(station_number)),"NA",IF(MOD(station_number,1)=0,TEXT(station_number+X67,"0+00"),IF(NOT(MOD(station_number,1)=0),TEXT(station_number+X67,"0+00.00")))))</f>
        <v/>
      </c>
      <c r="BT67" s="119"/>
      <c r="BU67" s="119"/>
      <c r="BV67" s="119"/>
      <c r="BW67" s="119"/>
      <c r="BX67" s="120" t="str" cm="1">
        <f t="array" ref="BX67">IF(C67=FALSE,"",IF(AND(SX1_Start&lt;=X67,X67&lt;SX1_End),"Section 1",IF(AND(SX2_Start&lt;=X67,X67&lt;SX2_End),"Section 2",IF(AND(SX3_Start&lt;=X67,X67&lt;SX3_End),"Section 3",IF(AND(SX4_Start&lt;=X67,X67&lt;SX4_End),"Section 4",IF(AND(SX5_Start&lt;=X67,X67&lt;SX5_End),"Section 5",IF(AND(SX6_Start&lt;=X67,X67&lt;SX6_End),"Section 6",IF(AND(SX7_Start&lt;=X67,X67&lt;SX7_End),"Section 7",IF(AND(SX8_Start&lt;=X67,X67&lt;SX8_End),"Section 8",IF(AND(SX9_Start&lt;=X67,X67&lt;SX9_End),"Section 9",IF(AND(SX10_Start&lt;=X67,X67&lt;SX10_End),"Section 10",IF(AND(SX11_Start&lt;=X67,X67&lt;SX11_End),"Section 11",IF(AND(SX12_Start&lt;=X67,X67&lt;SX12_End),"Section 12",IF(AND(SX13_Start&lt;=X67,X67&lt;SX13_End),"Section 13",IF(AND(SX14_Start&lt;=X67,X67&lt;SX14_End),"Section 14",IF(AND(SX15_Start&lt;=X67,X67&lt;SX15_End),"Section 15",IF(AND(SX16_Start&lt;=X67,X67&lt;SX16_End),"Section 16",IF(AND(SX17_Start&lt;=X67,X67&lt;SX17_End),"Section 17",IF(AND(SX18_Start&lt;=X67,X67&lt;SX18_End),"Section 18",IF(AND(SX19_Start&lt;=X67,X67&lt;SX19_End),"Section 19",IF(AND(SX20_Start&lt;=X67,X67&lt;SX20_End),"Section 20",IF(AND(SX21_Start&lt;=X67,X67&lt;SX21_End),"Section 21",IF(AND(SX22_Start&lt;=X67,X67&lt;SX22_End),"Section 22",IF(AND(SX23_Start&lt;=X67,X67&lt;SX23_End),"Section 23",IF(AND(SX24_Start&lt;=X67,X67&lt;SX24_End),"Section 24")*IF(AND(SX25_Start&lt;=X67,X67&lt;SX25End),"Section 25")))))))))))))))))))))))))</f>
        <v/>
      </c>
      <c r="BY67" s="121"/>
      <c r="BZ67" s="121"/>
      <c r="CA67" s="121"/>
      <c r="CB67" s="121"/>
      <c r="CC67" s="121"/>
      <c r="CD67" s="121"/>
      <c r="CE67" s="121"/>
      <c r="CF67" s="121"/>
      <c r="CG67" s="121"/>
      <c r="CH67" s="122"/>
      <c r="CI67" s="123"/>
      <c r="CJ67" s="124"/>
      <c r="CK67" s="124"/>
      <c r="CL67" s="124"/>
      <c r="CM67" s="124"/>
      <c r="CN67" s="124"/>
      <c r="CO67" s="124"/>
      <c r="CP67" s="124"/>
      <c r="CQ67" s="124"/>
      <c r="CR67" s="124"/>
      <c r="CS67" s="125"/>
      <c r="CT67" s="123"/>
      <c r="CU67" s="124"/>
      <c r="CV67" s="124"/>
      <c r="CW67" s="124"/>
      <c r="CX67" s="124"/>
      <c r="CY67" s="124"/>
      <c r="CZ67" s="124"/>
      <c r="DA67" s="124"/>
      <c r="DB67" s="124"/>
      <c r="DC67" s="124"/>
      <c r="DD67" s="125"/>
      <c r="DE67" s="123"/>
      <c r="DF67" s="124"/>
      <c r="DG67" s="124"/>
      <c r="DH67" s="124"/>
      <c r="DI67" s="124"/>
      <c r="DJ67" s="124"/>
      <c r="DK67" s="124"/>
      <c r="DL67" s="124"/>
      <c r="DM67" s="124"/>
      <c r="DN67" s="125"/>
      <c r="DO67" s="126"/>
      <c r="DP67" s="127"/>
      <c r="DQ67" s="127"/>
      <c r="DR67" s="127"/>
      <c r="DS67" s="127"/>
      <c r="DT67" s="127"/>
      <c r="DU67" s="127"/>
      <c r="DV67" s="128"/>
      <c r="DW67" s="102"/>
      <c r="DX67" s="102"/>
      <c r="DY67" s="102"/>
      <c r="DZ67" s="115"/>
      <c r="EA67" s="115"/>
      <c r="EB67" s="115"/>
      <c r="EC67" s="115"/>
      <c r="ED67" s="115"/>
      <c r="EE67" s="132"/>
      <c r="EF67" s="132"/>
      <c r="EG67" s="132"/>
      <c r="EH67" s="102"/>
      <c r="EI67" s="102"/>
      <c r="EJ67" s="102"/>
      <c r="EK67" s="117" t="str">
        <f t="shared" si="17"/>
        <v/>
      </c>
      <c r="EL67" s="117"/>
      <c r="EM67" s="117"/>
      <c r="EN67" s="118"/>
      <c r="EO67" s="118"/>
      <c r="EP67" s="118"/>
      <c r="EQ67" s="102"/>
      <c r="ER67" s="102"/>
      <c r="ES67" s="102"/>
      <c r="ET67" s="102"/>
      <c r="EU67" s="20" t="str">
        <f t="shared" si="18"/>
        <v/>
      </c>
      <c r="EV67" s="26" t="str">
        <f t="shared" si="19"/>
        <v/>
      </c>
      <c r="EW67" s="22"/>
      <c r="EX67" s="22"/>
      <c r="EY67" s="23"/>
      <c r="EZ67" s="23"/>
      <c r="FA67" s="23"/>
      <c r="FB67" s="23"/>
      <c r="FC67" s="28"/>
      <c r="FD67" s="24"/>
      <c r="FE67" s="28"/>
      <c r="FF67" s="28"/>
      <c r="FG67" s="28"/>
      <c r="FH67" s="28"/>
      <c r="FI67" s="28"/>
      <c r="FJ67" s="28"/>
      <c r="FK67" s="28"/>
      <c r="FL67" s="28"/>
      <c r="FM67" s="28"/>
      <c r="FN67" s="30"/>
      <c r="FO67" s="30"/>
      <c r="FP67" s="30"/>
      <c r="FQ67" s="30"/>
      <c r="FR67" s="30"/>
      <c r="FS67" s="30"/>
      <c r="FT67" s="30"/>
      <c r="FU67" s="30"/>
      <c r="FV67" s="30"/>
      <c r="FW67" s="30"/>
      <c r="FX67" s="30"/>
      <c r="FY67" s="30"/>
      <c r="FZ67" s="30"/>
      <c r="GA67" s="30"/>
      <c r="GB67" s="30"/>
      <c r="GC67" s="23"/>
      <c r="GD67" s="23"/>
      <c r="GE67" s="23"/>
      <c r="GF67" s="23"/>
      <c r="GG67" s="23"/>
      <c r="GH67" s="23"/>
    </row>
    <row r="68" spans="1:190" s="25" customFormat="1" ht="57.75" customHeight="1" x14ac:dyDescent="0.25">
      <c r="A68" s="103">
        <f t="shared" si="20"/>
        <v>61</v>
      </c>
      <c r="B68" s="103"/>
      <c r="C68" s="104"/>
      <c r="D68" s="105"/>
      <c r="E68" s="105"/>
      <c r="F68" s="105"/>
      <c r="G68" s="105"/>
      <c r="H68" s="105"/>
      <c r="I68" s="105"/>
      <c r="J68" s="105"/>
      <c r="K68" s="106"/>
      <c r="L68" s="138"/>
      <c r="M68" s="138"/>
      <c r="N68" s="138"/>
      <c r="O68" s="138"/>
      <c r="P68" s="138"/>
      <c r="Q68" s="138"/>
      <c r="R68" s="138"/>
      <c r="S68" s="137"/>
      <c r="T68" s="137"/>
      <c r="U68" s="137"/>
      <c r="V68" s="137"/>
      <c r="W68" s="137"/>
      <c r="X68" s="79"/>
      <c r="Y68" s="80"/>
      <c r="Z68" s="80"/>
      <c r="AA68" s="80"/>
      <c r="AB68" s="11" t="str">
        <f t="shared" si="8"/>
        <v/>
      </c>
      <c r="AC68" s="12"/>
      <c r="AD68" s="13">
        <f t="shared" si="0"/>
        <v>0</v>
      </c>
      <c r="AE68" s="14" t="str">
        <f t="shared" ref="AE68" si="429">IF(ISBLANK(C68),"",IF(BL68=SX1_LS,SX1_PD,IF(BL68=SX2_LS,SX2_PD,IF(BL68=SX3_LS,SX3_PD,IF(BL68=SX4_LS,SX4_PD,IF(BL68=SX5_LS,SX5_PD,IF(BL68=SX6_LS,SX6_PD,IF(BL68=SX7_LS,SX7_PD,IF(BL68=SX8_LS,SX8_PD,IF(BL68=SX9_LS,SX9_PD,IF(BL68=SX10_LS,SX10_PD,IF(BL68=SX11_LS,SX11_PD,IF(BL68=SX12_LS,SX12_PD)))))))))))))</f>
        <v/>
      </c>
      <c r="AF68" s="15" t="str">
        <f t="shared" si="10"/>
        <v>!</v>
      </c>
      <c r="AG68" s="16" t="str">
        <f t="shared" ref="AG68" si="430">IF(ISBLANK(AC68),"",IF(AND(BL68=SX1_LS,AC68&gt;=0.5),(ROUND((PI()*AD68*AE68)/12,2)-PI()*SX1_PD),IF(AND(BL68=SX2_LS,AC68&gt;=0.5),(ROUND((PI()*AD68*AE68)/12,2)-PI()*SX2_PD),IF(AND(BL68=SX3_LS,AC68&gt;=0.5),(ROUND((PI()*AD68*AE68)/12,2)-PI()*SX3_PD),IF(AND(BL68=SX4_LS,AC68&gt;=0.5),(ROUND((PI()*AD68*AE68)/12,2)-PI()*SX4_PD),IF(AND(BL68=SX5_LS,AC68&gt;=0.5),(ROUND((PI()*AD68*AE68)/12,2)-PI()*SX5_PD),IF(AND(BL68=SX6_LS,AC68&gt;=0.5),(ROUND((PI()*AD68*AE68)/12,2)-PI()*SX6_PD),IF(AND(BL68=SX7_LS,AC68&gt;=0.5),(ROUND((PI()*AD68*AE68)/12,2)-PI()*SX7_PD),IF(AND(BL68=SX8_LS,AC68&gt;=0.5),(ROUND((PI()*AD68*AE68)/12,2)-PI()*SX8_PD),IF(AND(BL68=SX9_LS,AC68&gt;=0.5),(ROUND((PI()*AD68*AE68)/12,2)-PI()*SX9_PD),IF(AND(BL68=SX10_LS,AC68&gt;=0.5),(ROUND((PI()*AD68*AE68)/12,2)-PI()*SX10_PD),IF(AND(BL68=SX11_LS,AC68&gt;=0.5),(ROUND((PI()*AD68*AE68)/12,2)-PI()*SX11_PD),IF(AND(BL68=SX12_LS,AC68&gt;=0.5),(ROUND((PI()*AD68*AE68)/12,2)-PI()*SX12_PD),ROUND((PI()*AD68*AE68)/12,2))))))))))))))</f>
        <v/>
      </c>
      <c r="AH68" s="81"/>
      <c r="AI68" s="81"/>
      <c r="AJ68" s="81"/>
      <c r="AK68" s="81"/>
      <c r="AL68" s="81"/>
      <c r="AM68" s="81"/>
      <c r="AN68" s="81"/>
      <c r="AO68" s="81"/>
      <c r="AP68" s="17"/>
      <c r="AQ68" s="113"/>
      <c r="AR68" s="113"/>
      <c r="AS68" s="113"/>
      <c r="AT68" s="113"/>
      <c r="AU68" s="113"/>
      <c r="AV68" s="114" t="str">
        <f t="shared" ref="AV68" si="431">IF(C68=FALSE,"",IF(C68="DNT",(AQ68/(Nominal_Pipe_Diameter*10)),IF(AQ68="NV","NV",IF(AQ68="NA","NA",IF(BE68="","",IF(BL68="SMLS",AQ68*100/BE68,AQ68*100/BD68))))))</f>
        <v/>
      </c>
      <c r="AW68" s="114"/>
      <c r="AX68" s="114"/>
      <c r="AY68" s="114"/>
      <c r="AZ68" s="114"/>
      <c r="BA68" s="114" t="str">
        <f t="shared" ref="BA68" si="432">IF(C68=FALSE,"",IF(GW_Log_Dist="","NA",GW_Log_Dist+X68))</f>
        <v/>
      </c>
      <c r="BB68" s="114"/>
      <c r="BC68" s="114"/>
      <c r="BD68" s="18" t="str">
        <f t="shared" ref="BD68" si="433">IF(C68=FALSE,"",IF(AND(SX1_Start&lt;=X68,X68&lt;SX1_End),((SX1_NWT*1000)),IF(AND(SX2_Start&lt;=X68,X68&lt;SX2_End),((SX2_NWT*1000)),IF(AND(SX3_Start&lt;=X68,X68&lt;SX3_End),((SX3_NWT*1000)),IF(AND(SX4_Start&lt;=X68,X68&lt;SX4_End),((SX4_NWT*1000)),IF(AND(SX5_Start&lt;=X68,X68&lt;SX5_End),((SX5_NWT*1000)),IF(AND(SX6_Start&lt;=X68,X68&lt;SX6_End),((SX6_NWT*1000)),IF(AND(SX7_Start&lt;=X68,X68&lt;SX7_End),((SX7_NWT*1000)),IF(AND(SX8_Start&lt;=X68,X68&lt;SX8_End),((SX8_NWT*1000)),IF(AND(SX9_Start&lt;=X68,X68&lt;SX9_End),((SX9_NWT*1000)),IF(AND(SX10_Start&lt;=X68,X68&lt;SX10_End),((SX10_NWT*1000)),IF(AND(SX11_Start&lt;=X68,X68&lt;SX11_End),((SX11_NWT*1000)),IF(AND(SX12_Start&lt;=X68,X68&lt;SX12_End),((SX12_NWT*1000)),IF(AND(SX13_Start&lt;=X68,X68&lt;SX13_End),((SX13_NWT*1000)),IF(AND(SX14_Start&lt;=X68,X68&lt;SX14_End),((SX14_NWT*1000)),IF(AND(SX15_Start&lt;=X68,X68&lt;SX15_End),((SX15_NWT*1000)),IF(AND(SX16_Start&lt;=X68,X68&lt;SX16_End),((SX16_NWT*1000)),IF(AND(SX17_Start&lt;=X68,X68&lt;SX17_End),((SX17_NWT*1000)),IF(AND(SX18_Start&lt;=X68,X68&lt;SX18_End),((SX18_NWT*1000)),IF(AND(SX19_Start&lt;=X68,X68&lt;SX19_End),((SX19_NWT*1000)),IF(AND(SX20_Start&lt;=X68,X68&lt;SX20_End),((SX20_NWT*1000)),IF(AND(SX21_Start&lt;=X68,X68&lt;SX21_End),((SX21_NWT*1000)),IF(AND(SX22_Start&lt;=X68,X68&lt;SX22_End),((SX22_NWT*1000)),IF(AND(SX23_Start&lt;=X68,X68&lt;SX23_End),((SX23_NWT*1000)),IF(AND(SX24_Start&lt;=X68,X68&lt;SX24_End),((SX24_NWT*1000)),IF(AND(SX25_Start&lt;=X68,X68&lt;SX25_End),((SX25_NWT*1000))))))))))))))))))))))))))))</f>
        <v/>
      </c>
      <c r="BE68" s="113"/>
      <c r="BF68" s="113"/>
      <c r="BG68" s="113"/>
      <c r="BH68" s="113"/>
      <c r="BI68" s="113"/>
      <c r="BJ68" s="113"/>
      <c r="BK68" s="113"/>
      <c r="BL68" s="19" t="str" cm="1">
        <f t="array" ref="BL68">IF(C68=FALSE,"",IF(AND(SX1_Start&lt;=X68,X68&lt;SX1_End),SX1_LS,IF(AND(SX2_Start&lt;=X68,X68&lt;SX2_End),SX2_LS,IF(AND(SX3_Start&lt;=X68,X68&lt;SX3_End),SX3_LS,IF(AND(SX4_Start&lt;=X68,X68&lt;SX4_End),SX4_LS,IF(AND(SX5_Start&lt;=X68,X68&lt;SX5_End),SX5_LS,IF(AND(SX6_Start&lt;=X68,X68&lt;SX6_End),SX6_LS,IF(AND(SX7_Start&lt;=X68,X68&lt;SX7_End),SX7_LS,IF(AND(SX8_Start&lt;=X68,X68&lt;SX8_End),SX8_LS,IF(AND(SX9_Start&lt;=X68,X68&lt;SX9_End),SX9_LS,IF(AND(SX10_Start&lt;=X68,X68&lt;SX10_End),SX10_LS,IF(AND(SX11_Start&lt;=X68,X68&lt;SX11_End),SX11_LS,IF(AND(SX12_Start&lt;=X68,X68&lt;SX12_End),SX12_LS,IF(AND(SX13_Start&lt;=X68,X68&lt;SX13_End),SX13_LS,IF(AND(SX14_Start&lt;=X68,X68&lt;SX14_End),SX14_LS,IF(AND(SX15_Start&lt;=X68,X68&lt;SX15_End),SX15_LS,IF(AND(SX16_Start&lt;=X68,X68&lt;SX16_End),SX16_LS,IF(AND(SX17_Start&lt;=X68,X68&lt;SX17_End),SX17_LS,IF(AND(SX18_Start&lt;=X68,X68&lt;SX18_End),SX18_LS,IF(AND(SX19_Start&lt;=X68,X68&lt;SX19_End),SX19_LS,IF(AND(SX20_Start&lt;=X68,X68&lt;SX20_End),SX20_LS,IF(AND(SX21_Start&lt;=X68,X68&lt;SX21_End),SX21_LS,IF(AND(SX22_Start&lt;=X68,X68&lt;SX22_End),SX22_LS,IF(AND(SX23_Start&lt;=X68,X68&lt;SX23_End),SX23_LS,IF(AND(SX24_Start&lt;=X68,X68&lt;SX24_End),SX24_LS)*IF(AND(SX25_Start&lt;=X68,X68&lt;SX25End),SX25_LS)))))))))))))))))))))))))</f>
        <v/>
      </c>
      <c r="BM68" s="129" t="str">
        <f t="shared" ref="BM68" si="434">IF(ISBLANK(C68),"",IF(BL68=SX1_LS,SX1_LSD,IF(BL68=SX2_LS,SX2_LSD,IF(BL68=SX3_LS,SX3_LSD,IF(BL68=SX4_LS,SX4_LSD,IF(BL68=SX5_LS,SX5_LSD,IF(BL68=SX6_LS,SX6_LSD,IF(BL68=SX7_LS,SX7_LSD,IF(BL68=SX8_LS,SX8_LSD,IF(BL68=SX9_LS,SX9_LSD,IF(BL68=SX10_LS,SX10_LSD,IF(BL68=SX11_LS,SX11_LSD,IF(BL68=SX12_LS,SX12_LSD)))))))))))))</f>
        <v/>
      </c>
      <c r="BN68" s="130"/>
      <c r="BO68" s="130"/>
      <c r="BP68" s="130"/>
      <c r="BQ68" s="130"/>
      <c r="BR68" s="131"/>
      <c r="BS68" s="119" t="str">
        <f t="shared" ref="BS68" si="435">IF(ISBLANK(C68),"",IF(NOT(ISNUMBER(station_number)),"NA",IF(MOD(station_number,1)=0,TEXT(station_number+X68,"0+00"),IF(NOT(MOD(station_number,1)=0),TEXT(station_number+X68,"0+00.00")))))</f>
        <v/>
      </c>
      <c r="BT68" s="119"/>
      <c r="BU68" s="119"/>
      <c r="BV68" s="119"/>
      <c r="BW68" s="119"/>
      <c r="BX68" s="120" t="str" cm="1">
        <f t="array" ref="BX68">IF(C68=FALSE,"",IF(AND(SX1_Start&lt;=X68,X68&lt;SX1_End),"Section 1",IF(AND(SX2_Start&lt;=X68,X68&lt;SX2_End),"Section 2",IF(AND(SX3_Start&lt;=X68,X68&lt;SX3_End),"Section 3",IF(AND(SX4_Start&lt;=X68,X68&lt;SX4_End),"Section 4",IF(AND(SX5_Start&lt;=X68,X68&lt;SX5_End),"Section 5",IF(AND(SX6_Start&lt;=X68,X68&lt;SX6_End),"Section 6",IF(AND(SX7_Start&lt;=X68,X68&lt;SX7_End),"Section 7",IF(AND(SX8_Start&lt;=X68,X68&lt;SX8_End),"Section 8",IF(AND(SX9_Start&lt;=X68,X68&lt;SX9_End),"Section 9",IF(AND(SX10_Start&lt;=X68,X68&lt;SX10_End),"Section 10",IF(AND(SX11_Start&lt;=X68,X68&lt;SX11_End),"Section 11",IF(AND(SX12_Start&lt;=X68,X68&lt;SX12_End),"Section 12",IF(AND(SX13_Start&lt;=X68,X68&lt;SX13_End),"Section 13",IF(AND(SX14_Start&lt;=X68,X68&lt;SX14_End),"Section 14",IF(AND(SX15_Start&lt;=X68,X68&lt;SX15_End),"Section 15",IF(AND(SX16_Start&lt;=X68,X68&lt;SX16_End),"Section 16",IF(AND(SX17_Start&lt;=X68,X68&lt;SX17_End),"Section 17",IF(AND(SX18_Start&lt;=X68,X68&lt;SX18_End),"Section 18",IF(AND(SX19_Start&lt;=X68,X68&lt;SX19_End),"Section 19",IF(AND(SX20_Start&lt;=X68,X68&lt;SX20_End),"Section 20",IF(AND(SX21_Start&lt;=X68,X68&lt;SX21_End),"Section 21",IF(AND(SX22_Start&lt;=X68,X68&lt;SX22_End),"Section 22",IF(AND(SX23_Start&lt;=X68,X68&lt;SX23_End),"Section 23",IF(AND(SX24_Start&lt;=X68,X68&lt;SX24_End),"Section 24")*IF(AND(SX25_Start&lt;=X68,X68&lt;SX25End),"Section 25")))))))))))))))))))))))))</f>
        <v/>
      </c>
      <c r="BY68" s="121"/>
      <c r="BZ68" s="121"/>
      <c r="CA68" s="121"/>
      <c r="CB68" s="121"/>
      <c r="CC68" s="121"/>
      <c r="CD68" s="121"/>
      <c r="CE68" s="121"/>
      <c r="CF68" s="121"/>
      <c r="CG68" s="121"/>
      <c r="CH68" s="122"/>
      <c r="CI68" s="123"/>
      <c r="CJ68" s="124"/>
      <c r="CK68" s="124"/>
      <c r="CL68" s="124"/>
      <c r="CM68" s="124"/>
      <c r="CN68" s="124"/>
      <c r="CO68" s="124"/>
      <c r="CP68" s="124"/>
      <c r="CQ68" s="124"/>
      <c r="CR68" s="124"/>
      <c r="CS68" s="125"/>
      <c r="CT68" s="123"/>
      <c r="CU68" s="124"/>
      <c r="CV68" s="124"/>
      <c r="CW68" s="124"/>
      <c r="CX68" s="124"/>
      <c r="CY68" s="124"/>
      <c r="CZ68" s="124"/>
      <c r="DA68" s="124"/>
      <c r="DB68" s="124"/>
      <c r="DC68" s="124"/>
      <c r="DD68" s="125"/>
      <c r="DE68" s="123"/>
      <c r="DF68" s="124"/>
      <c r="DG68" s="124"/>
      <c r="DH68" s="124"/>
      <c r="DI68" s="124"/>
      <c r="DJ68" s="124"/>
      <c r="DK68" s="124"/>
      <c r="DL68" s="124"/>
      <c r="DM68" s="124"/>
      <c r="DN68" s="125"/>
      <c r="DO68" s="126"/>
      <c r="DP68" s="127"/>
      <c r="DQ68" s="127"/>
      <c r="DR68" s="127"/>
      <c r="DS68" s="127"/>
      <c r="DT68" s="127"/>
      <c r="DU68" s="127"/>
      <c r="DV68" s="128"/>
      <c r="DW68" s="102"/>
      <c r="DX68" s="102"/>
      <c r="DY68" s="102"/>
      <c r="DZ68" s="115"/>
      <c r="EA68" s="115"/>
      <c r="EB68" s="115"/>
      <c r="EC68" s="115"/>
      <c r="ED68" s="115"/>
      <c r="EE68" s="132"/>
      <c r="EF68" s="132"/>
      <c r="EG68" s="132"/>
      <c r="EH68" s="102"/>
      <c r="EI68" s="102"/>
      <c r="EJ68" s="102"/>
      <c r="EK68" s="117" t="str">
        <f t="shared" si="17"/>
        <v/>
      </c>
      <c r="EL68" s="117"/>
      <c r="EM68" s="117"/>
      <c r="EN68" s="118"/>
      <c r="EO68" s="118"/>
      <c r="EP68" s="118"/>
      <c r="EQ68" s="102"/>
      <c r="ER68" s="102"/>
      <c r="ES68" s="102"/>
      <c r="ET68" s="102"/>
      <c r="EU68" s="20" t="str">
        <f t="shared" si="18"/>
        <v/>
      </c>
      <c r="EV68" s="26" t="str">
        <f t="shared" si="19"/>
        <v/>
      </c>
      <c r="EW68" s="22"/>
      <c r="EX68" s="22"/>
      <c r="EY68" s="23"/>
      <c r="EZ68" s="23"/>
      <c r="FA68" s="23"/>
      <c r="FB68" s="23"/>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3"/>
      <c r="GE68" s="23"/>
      <c r="GF68" s="23"/>
      <c r="GG68" s="23"/>
      <c r="GH68" s="23"/>
    </row>
    <row r="69" spans="1:190" s="25" customFormat="1" ht="57.75" customHeight="1" x14ac:dyDescent="0.25">
      <c r="A69" s="103">
        <f t="shared" si="20"/>
        <v>62</v>
      </c>
      <c r="B69" s="103"/>
      <c r="C69" s="104"/>
      <c r="D69" s="105"/>
      <c r="E69" s="105"/>
      <c r="F69" s="105"/>
      <c r="G69" s="105"/>
      <c r="H69" s="105"/>
      <c r="I69" s="105"/>
      <c r="J69" s="105"/>
      <c r="K69" s="106"/>
      <c r="L69" s="138"/>
      <c r="M69" s="138"/>
      <c r="N69" s="138"/>
      <c r="O69" s="138"/>
      <c r="P69" s="138"/>
      <c r="Q69" s="138"/>
      <c r="R69" s="138"/>
      <c r="S69" s="137"/>
      <c r="T69" s="137"/>
      <c r="U69" s="137"/>
      <c r="V69" s="137"/>
      <c r="W69" s="137"/>
      <c r="X69" s="79"/>
      <c r="Y69" s="80"/>
      <c r="Z69" s="80"/>
      <c r="AA69" s="80"/>
      <c r="AB69" s="11" t="str">
        <f t="shared" si="8"/>
        <v/>
      </c>
      <c r="AC69" s="12"/>
      <c r="AD69" s="13">
        <f t="shared" si="0"/>
        <v>0</v>
      </c>
      <c r="AE69" s="14" t="str">
        <f t="shared" ref="AE69" si="436">IF(ISBLANK(C69),"",IF(BL69=SX1_LS,SX1_PD,IF(BL69=SX2_LS,SX2_PD,IF(BL69=SX3_LS,SX3_PD,IF(BL69=SX4_LS,SX4_PD,IF(BL69=SX5_LS,SX5_PD,IF(BL69=SX6_LS,SX6_PD,IF(BL69=SX7_LS,SX7_PD,IF(BL69=SX8_LS,SX8_PD,IF(BL69=SX9_LS,SX9_PD,IF(BL69=SX10_LS,SX10_PD,IF(BL69=SX11_LS,SX11_PD,IF(BL69=SX12_LS,SX12_PD)))))))))))))</f>
        <v/>
      </c>
      <c r="AF69" s="15" t="str">
        <f t="shared" si="10"/>
        <v>!</v>
      </c>
      <c r="AG69" s="16" t="str">
        <f t="shared" ref="AG69" si="437">IF(ISBLANK(AC69),"",IF(AND(BL69=SX1_LS,AC69&gt;=0.5),(ROUND((PI()*AD69*AE69)/12,2)-PI()*SX1_PD),IF(AND(BL69=SX2_LS,AC69&gt;=0.5),(ROUND((PI()*AD69*AE69)/12,2)-PI()*SX2_PD),IF(AND(BL69=SX3_LS,AC69&gt;=0.5),(ROUND((PI()*AD69*AE69)/12,2)-PI()*SX3_PD),IF(AND(BL69=SX4_LS,AC69&gt;=0.5),(ROUND((PI()*AD69*AE69)/12,2)-PI()*SX4_PD),IF(AND(BL69=SX5_LS,AC69&gt;=0.5),(ROUND((PI()*AD69*AE69)/12,2)-PI()*SX5_PD),IF(AND(BL69=SX6_LS,AC69&gt;=0.5),(ROUND((PI()*AD69*AE69)/12,2)-PI()*SX6_PD),IF(AND(BL69=SX7_LS,AC69&gt;=0.5),(ROUND((PI()*AD69*AE69)/12,2)-PI()*SX7_PD),IF(AND(BL69=SX8_LS,AC69&gt;=0.5),(ROUND((PI()*AD69*AE69)/12,2)-PI()*SX8_PD),IF(AND(BL69=SX9_LS,AC69&gt;=0.5),(ROUND((PI()*AD69*AE69)/12,2)-PI()*SX9_PD),IF(AND(BL69=SX10_LS,AC69&gt;=0.5),(ROUND((PI()*AD69*AE69)/12,2)-PI()*SX10_PD),IF(AND(BL69=SX11_LS,AC69&gt;=0.5),(ROUND((PI()*AD69*AE69)/12,2)-PI()*SX11_PD),IF(AND(BL69=SX12_LS,AC69&gt;=0.5),(ROUND((PI()*AD69*AE69)/12,2)-PI()*SX12_PD),ROUND((PI()*AD69*AE69)/12,2))))))))))))))</f>
        <v/>
      </c>
      <c r="AH69" s="81"/>
      <c r="AI69" s="81"/>
      <c r="AJ69" s="81"/>
      <c r="AK69" s="81"/>
      <c r="AL69" s="81"/>
      <c r="AM69" s="81"/>
      <c r="AN69" s="81"/>
      <c r="AO69" s="81"/>
      <c r="AP69" s="17"/>
      <c r="AQ69" s="113"/>
      <c r="AR69" s="113"/>
      <c r="AS69" s="113"/>
      <c r="AT69" s="113"/>
      <c r="AU69" s="113"/>
      <c r="AV69" s="114" t="str">
        <f t="shared" ref="AV69" si="438">IF(C69=FALSE,"",IF(C69="DNT",(AQ69/(Nominal_Pipe_Diameter*10)),IF(AQ69="NV","NV",IF(AQ69="NA","NA",IF(BE69="","",IF(BL69="SMLS",AQ69*100/BE69,AQ69*100/BD69))))))</f>
        <v/>
      </c>
      <c r="AW69" s="114"/>
      <c r="AX69" s="114"/>
      <c r="AY69" s="114"/>
      <c r="AZ69" s="114"/>
      <c r="BA69" s="114" t="str">
        <f t="shared" ref="BA69" si="439">IF(C69=FALSE,"",IF(GW_Log_Dist="","NA",GW_Log_Dist+X69))</f>
        <v/>
      </c>
      <c r="BB69" s="114"/>
      <c r="BC69" s="114"/>
      <c r="BD69" s="18" t="str">
        <f t="shared" ref="BD69" si="440">IF(C69=FALSE,"",IF(AND(SX1_Start&lt;=X69,X69&lt;SX1_End),((SX1_NWT*1000)),IF(AND(SX2_Start&lt;=X69,X69&lt;SX2_End),((SX2_NWT*1000)),IF(AND(SX3_Start&lt;=X69,X69&lt;SX3_End),((SX3_NWT*1000)),IF(AND(SX4_Start&lt;=X69,X69&lt;SX4_End),((SX4_NWT*1000)),IF(AND(SX5_Start&lt;=X69,X69&lt;SX5_End),((SX5_NWT*1000)),IF(AND(SX6_Start&lt;=X69,X69&lt;SX6_End),((SX6_NWT*1000)),IF(AND(SX7_Start&lt;=X69,X69&lt;SX7_End),((SX7_NWT*1000)),IF(AND(SX8_Start&lt;=X69,X69&lt;SX8_End),((SX8_NWT*1000)),IF(AND(SX9_Start&lt;=X69,X69&lt;SX9_End),((SX9_NWT*1000)),IF(AND(SX10_Start&lt;=X69,X69&lt;SX10_End),((SX10_NWT*1000)),IF(AND(SX11_Start&lt;=X69,X69&lt;SX11_End),((SX11_NWT*1000)),IF(AND(SX12_Start&lt;=X69,X69&lt;SX12_End),((SX12_NWT*1000)),IF(AND(SX13_Start&lt;=X69,X69&lt;SX13_End),((SX13_NWT*1000)),IF(AND(SX14_Start&lt;=X69,X69&lt;SX14_End),((SX14_NWT*1000)),IF(AND(SX15_Start&lt;=X69,X69&lt;SX15_End),((SX15_NWT*1000)),IF(AND(SX16_Start&lt;=X69,X69&lt;SX16_End),((SX16_NWT*1000)),IF(AND(SX17_Start&lt;=X69,X69&lt;SX17_End),((SX17_NWT*1000)),IF(AND(SX18_Start&lt;=X69,X69&lt;SX18_End),((SX18_NWT*1000)),IF(AND(SX19_Start&lt;=X69,X69&lt;SX19_End),((SX19_NWT*1000)),IF(AND(SX20_Start&lt;=X69,X69&lt;SX20_End),((SX20_NWT*1000)),IF(AND(SX21_Start&lt;=X69,X69&lt;SX21_End),((SX21_NWT*1000)),IF(AND(SX22_Start&lt;=X69,X69&lt;SX22_End),((SX22_NWT*1000)),IF(AND(SX23_Start&lt;=X69,X69&lt;SX23_End),((SX23_NWT*1000)),IF(AND(SX24_Start&lt;=X69,X69&lt;SX24_End),((SX24_NWT*1000)),IF(AND(SX25_Start&lt;=X69,X69&lt;SX25_End),((SX25_NWT*1000))))))))))))))))))))))))))))</f>
        <v/>
      </c>
      <c r="BE69" s="113"/>
      <c r="BF69" s="113"/>
      <c r="BG69" s="113"/>
      <c r="BH69" s="113"/>
      <c r="BI69" s="113"/>
      <c r="BJ69" s="113"/>
      <c r="BK69" s="113"/>
      <c r="BL69" s="19" t="str" cm="1">
        <f t="array" ref="BL69">IF(C69=FALSE,"",IF(AND(SX1_Start&lt;=X69,X69&lt;SX1_End),SX1_LS,IF(AND(SX2_Start&lt;=X69,X69&lt;SX2_End),SX2_LS,IF(AND(SX3_Start&lt;=X69,X69&lt;SX3_End),SX3_LS,IF(AND(SX4_Start&lt;=X69,X69&lt;SX4_End),SX4_LS,IF(AND(SX5_Start&lt;=X69,X69&lt;SX5_End),SX5_LS,IF(AND(SX6_Start&lt;=X69,X69&lt;SX6_End),SX6_LS,IF(AND(SX7_Start&lt;=X69,X69&lt;SX7_End),SX7_LS,IF(AND(SX8_Start&lt;=X69,X69&lt;SX8_End),SX8_LS,IF(AND(SX9_Start&lt;=X69,X69&lt;SX9_End),SX9_LS,IF(AND(SX10_Start&lt;=X69,X69&lt;SX10_End),SX10_LS,IF(AND(SX11_Start&lt;=X69,X69&lt;SX11_End),SX11_LS,IF(AND(SX12_Start&lt;=X69,X69&lt;SX12_End),SX12_LS,IF(AND(SX13_Start&lt;=X69,X69&lt;SX13_End),SX13_LS,IF(AND(SX14_Start&lt;=X69,X69&lt;SX14_End),SX14_LS,IF(AND(SX15_Start&lt;=X69,X69&lt;SX15_End),SX15_LS,IF(AND(SX16_Start&lt;=X69,X69&lt;SX16_End),SX16_LS,IF(AND(SX17_Start&lt;=X69,X69&lt;SX17_End),SX17_LS,IF(AND(SX18_Start&lt;=X69,X69&lt;SX18_End),SX18_LS,IF(AND(SX19_Start&lt;=X69,X69&lt;SX19_End),SX19_LS,IF(AND(SX20_Start&lt;=X69,X69&lt;SX20_End),SX20_LS,IF(AND(SX21_Start&lt;=X69,X69&lt;SX21_End),SX21_LS,IF(AND(SX22_Start&lt;=X69,X69&lt;SX22_End),SX22_LS,IF(AND(SX23_Start&lt;=X69,X69&lt;SX23_End),SX23_LS,IF(AND(SX24_Start&lt;=X69,X69&lt;SX24_End),SX24_LS)*IF(AND(SX25_Start&lt;=X69,X69&lt;SX25End),SX25_LS)))))))))))))))))))))))))</f>
        <v/>
      </c>
      <c r="BM69" s="129" t="str">
        <f t="shared" ref="BM69" si="441">IF(ISBLANK(C69),"",IF(BL69=SX1_LS,SX1_LSD,IF(BL69=SX2_LS,SX2_LSD,IF(BL69=SX3_LS,SX3_LSD,IF(BL69=SX4_LS,SX4_LSD,IF(BL69=SX5_LS,SX5_LSD,IF(BL69=SX6_LS,SX6_LSD,IF(BL69=SX7_LS,SX7_LSD,IF(BL69=SX8_LS,SX8_LSD,IF(BL69=SX9_LS,SX9_LSD,IF(BL69=SX10_LS,SX10_LSD,IF(BL69=SX11_LS,SX11_LSD,IF(BL69=SX12_LS,SX12_LSD)))))))))))))</f>
        <v/>
      </c>
      <c r="BN69" s="130"/>
      <c r="BO69" s="130"/>
      <c r="BP69" s="130"/>
      <c r="BQ69" s="130"/>
      <c r="BR69" s="131"/>
      <c r="BS69" s="119" t="str">
        <f t="shared" ref="BS69" si="442">IF(ISBLANK(C69),"",IF(NOT(ISNUMBER(station_number)),"NA",IF(MOD(station_number,1)=0,TEXT(station_number+X69,"0+00"),IF(NOT(MOD(station_number,1)=0),TEXT(station_number+X69,"0+00.00")))))</f>
        <v/>
      </c>
      <c r="BT69" s="119"/>
      <c r="BU69" s="119"/>
      <c r="BV69" s="119"/>
      <c r="BW69" s="119"/>
      <c r="BX69" s="120" t="str" cm="1">
        <f t="array" ref="BX69">IF(C69=FALSE,"",IF(AND(SX1_Start&lt;=X69,X69&lt;SX1_End),"Section 1",IF(AND(SX2_Start&lt;=X69,X69&lt;SX2_End),"Section 2",IF(AND(SX3_Start&lt;=X69,X69&lt;SX3_End),"Section 3",IF(AND(SX4_Start&lt;=X69,X69&lt;SX4_End),"Section 4",IF(AND(SX5_Start&lt;=X69,X69&lt;SX5_End),"Section 5",IF(AND(SX6_Start&lt;=X69,X69&lt;SX6_End),"Section 6",IF(AND(SX7_Start&lt;=X69,X69&lt;SX7_End),"Section 7",IF(AND(SX8_Start&lt;=X69,X69&lt;SX8_End),"Section 8",IF(AND(SX9_Start&lt;=X69,X69&lt;SX9_End),"Section 9",IF(AND(SX10_Start&lt;=X69,X69&lt;SX10_End),"Section 10",IF(AND(SX11_Start&lt;=X69,X69&lt;SX11_End),"Section 11",IF(AND(SX12_Start&lt;=X69,X69&lt;SX12_End),"Section 12",IF(AND(SX13_Start&lt;=X69,X69&lt;SX13_End),"Section 13",IF(AND(SX14_Start&lt;=X69,X69&lt;SX14_End),"Section 14",IF(AND(SX15_Start&lt;=X69,X69&lt;SX15_End),"Section 15",IF(AND(SX16_Start&lt;=X69,X69&lt;SX16_End),"Section 16",IF(AND(SX17_Start&lt;=X69,X69&lt;SX17_End),"Section 17",IF(AND(SX18_Start&lt;=X69,X69&lt;SX18_End),"Section 18",IF(AND(SX19_Start&lt;=X69,X69&lt;SX19_End),"Section 19",IF(AND(SX20_Start&lt;=X69,X69&lt;SX20_End),"Section 20",IF(AND(SX21_Start&lt;=X69,X69&lt;SX21_End),"Section 21",IF(AND(SX22_Start&lt;=X69,X69&lt;SX22_End),"Section 22",IF(AND(SX23_Start&lt;=X69,X69&lt;SX23_End),"Section 23",IF(AND(SX24_Start&lt;=X69,X69&lt;SX24_End),"Section 24")*IF(AND(SX25_Start&lt;=X69,X69&lt;SX25End),"Section 25")))))))))))))))))))))))))</f>
        <v/>
      </c>
      <c r="BY69" s="121"/>
      <c r="BZ69" s="121"/>
      <c r="CA69" s="121"/>
      <c r="CB69" s="121"/>
      <c r="CC69" s="121"/>
      <c r="CD69" s="121"/>
      <c r="CE69" s="121"/>
      <c r="CF69" s="121"/>
      <c r="CG69" s="121"/>
      <c r="CH69" s="122"/>
      <c r="CI69" s="123"/>
      <c r="CJ69" s="124"/>
      <c r="CK69" s="124"/>
      <c r="CL69" s="124"/>
      <c r="CM69" s="124"/>
      <c r="CN69" s="124"/>
      <c r="CO69" s="124"/>
      <c r="CP69" s="124"/>
      <c r="CQ69" s="124"/>
      <c r="CR69" s="124"/>
      <c r="CS69" s="125"/>
      <c r="CT69" s="123"/>
      <c r="CU69" s="124"/>
      <c r="CV69" s="124"/>
      <c r="CW69" s="124"/>
      <c r="CX69" s="124"/>
      <c r="CY69" s="124"/>
      <c r="CZ69" s="124"/>
      <c r="DA69" s="124"/>
      <c r="DB69" s="124"/>
      <c r="DC69" s="124"/>
      <c r="DD69" s="125"/>
      <c r="DE69" s="123"/>
      <c r="DF69" s="124"/>
      <c r="DG69" s="124"/>
      <c r="DH69" s="124"/>
      <c r="DI69" s="124"/>
      <c r="DJ69" s="124"/>
      <c r="DK69" s="124"/>
      <c r="DL69" s="124"/>
      <c r="DM69" s="124"/>
      <c r="DN69" s="125"/>
      <c r="DO69" s="126"/>
      <c r="DP69" s="127"/>
      <c r="DQ69" s="127"/>
      <c r="DR69" s="127"/>
      <c r="DS69" s="127"/>
      <c r="DT69" s="127"/>
      <c r="DU69" s="127"/>
      <c r="DV69" s="128"/>
      <c r="DW69" s="102"/>
      <c r="DX69" s="102"/>
      <c r="DY69" s="102"/>
      <c r="DZ69" s="115"/>
      <c r="EA69" s="115"/>
      <c r="EB69" s="115"/>
      <c r="EC69" s="115"/>
      <c r="ED69" s="115"/>
      <c r="EE69" s="132"/>
      <c r="EF69" s="132"/>
      <c r="EG69" s="132"/>
      <c r="EH69" s="102"/>
      <c r="EI69" s="102"/>
      <c r="EJ69" s="102"/>
      <c r="EK69" s="117" t="str">
        <f t="shared" si="17"/>
        <v/>
      </c>
      <c r="EL69" s="117"/>
      <c r="EM69" s="117"/>
      <c r="EN69" s="118"/>
      <c r="EO69" s="118"/>
      <c r="EP69" s="118"/>
      <c r="EQ69" s="102"/>
      <c r="ER69" s="102"/>
      <c r="ES69" s="102"/>
      <c r="ET69" s="102"/>
      <c r="EU69" s="20" t="str">
        <f t="shared" si="18"/>
        <v/>
      </c>
      <c r="EV69" s="26" t="str">
        <f t="shared" si="19"/>
        <v/>
      </c>
      <c r="EW69" s="22"/>
      <c r="EX69" s="22"/>
      <c r="EY69" s="23"/>
      <c r="EZ69" s="23"/>
      <c r="FA69" s="23"/>
      <c r="FB69" s="23"/>
      <c r="FC69" s="24"/>
      <c r="FD69" s="29"/>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3"/>
      <c r="GE69" s="23"/>
      <c r="GF69" s="23"/>
      <c r="GG69" s="23"/>
      <c r="GH69" s="23"/>
    </row>
    <row r="70" spans="1:190" s="25" customFormat="1" ht="57.75" customHeight="1" x14ac:dyDescent="0.25">
      <c r="A70" s="103">
        <f t="shared" si="20"/>
        <v>63</v>
      </c>
      <c r="B70" s="103"/>
      <c r="C70" s="104"/>
      <c r="D70" s="105"/>
      <c r="E70" s="105"/>
      <c r="F70" s="105"/>
      <c r="G70" s="105"/>
      <c r="H70" s="105"/>
      <c r="I70" s="105"/>
      <c r="J70" s="105"/>
      <c r="K70" s="106"/>
      <c r="L70" s="138"/>
      <c r="M70" s="138"/>
      <c r="N70" s="138"/>
      <c r="O70" s="138"/>
      <c r="P70" s="138"/>
      <c r="Q70" s="138"/>
      <c r="R70" s="138"/>
      <c r="S70" s="137"/>
      <c r="T70" s="137"/>
      <c r="U70" s="137"/>
      <c r="V70" s="137"/>
      <c r="W70" s="137"/>
      <c r="X70" s="79"/>
      <c r="Y70" s="80"/>
      <c r="Z70" s="80"/>
      <c r="AA70" s="80"/>
      <c r="AB70" s="11" t="str">
        <f t="shared" si="8"/>
        <v/>
      </c>
      <c r="AC70" s="12"/>
      <c r="AD70" s="13">
        <f t="shared" si="0"/>
        <v>0</v>
      </c>
      <c r="AE70" s="14" t="str">
        <f t="shared" ref="AE70" si="443">IF(ISBLANK(C70),"",IF(BL70=SX1_LS,SX1_PD,IF(BL70=SX2_LS,SX2_PD,IF(BL70=SX3_LS,SX3_PD,IF(BL70=SX4_LS,SX4_PD,IF(BL70=SX5_LS,SX5_PD,IF(BL70=SX6_LS,SX6_PD,IF(BL70=SX7_LS,SX7_PD,IF(BL70=SX8_LS,SX8_PD,IF(BL70=SX9_LS,SX9_PD,IF(BL70=SX10_LS,SX10_PD,IF(BL70=SX11_LS,SX11_PD,IF(BL70=SX12_LS,SX12_PD)))))))))))))</f>
        <v/>
      </c>
      <c r="AF70" s="15" t="str">
        <f t="shared" si="10"/>
        <v>!</v>
      </c>
      <c r="AG70" s="16" t="str">
        <f t="shared" ref="AG70" si="444">IF(ISBLANK(AC70),"",IF(AND(BL70=SX1_LS,AC70&gt;=0.5),(ROUND((PI()*AD70*AE70)/12,2)-PI()*SX1_PD),IF(AND(BL70=SX2_LS,AC70&gt;=0.5),(ROUND((PI()*AD70*AE70)/12,2)-PI()*SX2_PD),IF(AND(BL70=SX3_LS,AC70&gt;=0.5),(ROUND((PI()*AD70*AE70)/12,2)-PI()*SX3_PD),IF(AND(BL70=SX4_LS,AC70&gt;=0.5),(ROUND((PI()*AD70*AE70)/12,2)-PI()*SX4_PD),IF(AND(BL70=SX5_LS,AC70&gt;=0.5),(ROUND((PI()*AD70*AE70)/12,2)-PI()*SX5_PD),IF(AND(BL70=SX6_LS,AC70&gt;=0.5),(ROUND((PI()*AD70*AE70)/12,2)-PI()*SX6_PD),IF(AND(BL70=SX7_LS,AC70&gt;=0.5),(ROUND((PI()*AD70*AE70)/12,2)-PI()*SX7_PD),IF(AND(BL70=SX8_LS,AC70&gt;=0.5),(ROUND((PI()*AD70*AE70)/12,2)-PI()*SX8_PD),IF(AND(BL70=SX9_LS,AC70&gt;=0.5),(ROUND((PI()*AD70*AE70)/12,2)-PI()*SX9_PD),IF(AND(BL70=SX10_LS,AC70&gt;=0.5),(ROUND((PI()*AD70*AE70)/12,2)-PI()*SX10_PD),IF(AND(BL70=SX11_LS,AC70&gt;=0.5),(ROUND((PI()*AD70*AE70)/12,2)-PI()*SX11_PD),IF(AND(BL70=SX12_LS,AC70&gt;=0.5),(ROUND((PI()*AD70*AE70)/12,2)-PI()*SX12_PD),ROUND((PI()*AD70*AE70)/12,2))))))))))))))</f>
        <v/>
      </c>
      <c r="AH70" s="81"/>
      <c r="AI70" s="81"/>
      <c r="AJ70" s="81"/>
      <c r="AK70" s="81"/>
      <c r="AL70" s="81"/>
      <c r="AM70" s="81"/>
      <c r="AN70" s="81"/>
      <c r="AO70" s="81"/>
      <c r="AP70" s="17"/>
      <c r="AQ70" s="113"/>
      <c r="AR70" s="113"/>
      <c r="AS70" s="113"/>
      <c r="AT70" s="113"/>
      <c r="AU70" s="113"/>
      <c r="AV70" s="114" t="str">
        <f t="shared" ref="AV70" si="445">IF(C70=FALSE,"",IF(C70="DNT",(AQ70/(Nominal_Pipe_Diameter*10)),IF(AQ70="NV","NV",IF(AQ70="NA","NA",IF(BE70="","",IF(BL70="SMLS",AQ70*100/BE70,AQ70*100/BD70))))))</f>
        <v/>
      </c>
      <c r="AW70" s="114"/>
      <c r="AX70" s="114"/>
      <c r="AY70" s="114"/>
      <c r="AZ70" s="114"/>
      <c r="BA70" s="114" t="str">
        <f t="shared" ref="BA70" si="446">IF(C70=FALSE,"",IF(GW_Log_Dist="","NA",GW_Log_Dist+X70))</f>
        <v/>
      </c>
      <c r="BB70" s="114"/>
      <c r="BC70" s="114"/>
      <c r="BD70" s="18" t="str">
        <f t="shared" ref="BD70" si="447">IF(C70=FALSE,"",IF(AND(SX1_Start&lt;=X70,X70&lt;SX1_End),((SX1_NWT*1000)),IF(AND(SX2_Start&lt;=X70,X70&lt;SX2_End),((SX2_NWT*1000)),IF(AND(SX3_Start&lt;=X70,X70&lt;SX3_End),((SX3_NWT*1000)),IF(AND(SX4_Start&lt;=X70,X70&lt;SX4_End),((SX4_NWT*1000)),IF(AND(SX5_Start&lt;=X70,X70&lt;SX5_End),((SX5_NWT*1000)),IF(AND(SX6_Start&lt;=X70,X70&lt;SX6_End),((SX6_NWT*1000)),IF(AND(SX7_Start&lt;=X70,X70&lt;SX7_End),((SX7_NWT*1000)),IF(AND(SX8_Start&lt;=X70,X70&lt;SX8_End),((SX8_NWT*1000)),IF(AND(SX9_Start&lt;=X70,X70&lt;SX9_End),((SX9_NWT*1000)),IF(AND(SX10_Start&lt;=X70,X70&lt;SX10_End),((SX10_NWT*1000)),IF(AND(SX11_Start&lt;=X70,X70&lt;SX11_End),((SX11_NWT*1000)),IF(AND(SX12_Start&lt;=X70,X70&lt;SX12_End),((SX12_NWT*1000)),IF(AND(SX13_Start&lt;=X70,X70&lt;SX13_End),((SX13_NWT*1000)),IF(AND(SX14_Start&lt;=X70,X70&lt;SX14_End),((SX14_NWT*1000)),IF(AND(SX15_Start&lt;=X70,X70&lt;SX15_End),((SX15_NWT*1000)),IF(AND(SX16_Start&lt;=X70,X70&lt;SX16_End),((SX16_NWT*1000)),IF(AND(SX17_Start&lt;=X70,X70&lt;SX17_End),((SX17_NWT*1000)),IF(AND(SX18_Start&lt;=X70,X70&lt;SX18_End),((SX18_NWT*1000)),IF(AND(SX19_Start&lt;=X70,X70&lt;SX19_End),((SX19_NWT*1000)),IF(AND(SX20_Start&lt;=X70,X70&lt;SX20_End),((SX20_NWT*1000)),IF(AND(SX21_Start&lt;=X70,X70&lt;SX21_End),((SX21_NWT*1000)),IF(AND(SX22_Start&lt;=X70,X70&lt;SX22_End),((SX22_NWT*1000)),IF(AND(SX23_Start&lt;=X70,X70&lt;SX23_End),((SX23_NWT*1000)),IF(AND(SX24_Start&lt;=X70,X70&lt;SX24_End),((SX24_NWT*1000)),IF(AND(SX25_Start&lt;=X70,X70&lt;SX25_End),((SX25_NWT*1000))))))))))))))))))))))))))))</f>
        <v/>
      </c>
      <c r="BE70" s="113"/>
      <c r="BF70" s="113"/>
      <c r="BG70" s="113"/>
      <c r="BH70" s="113"/>
      <c r="BI70" s="113"/>
      <c r="BJ70" s="113"/>
      <c r="BK70" s="113"/>
      <c r="BL70" s="19" t="str" cm="1">
        <f t="array" ref="BL70">IF(C70=FALSE,"",IF(AND(SX1_Start&lt;=X70,X70&lt;SX1_End),SX1_LS,IF(AND(SX2_Start&lt;=X70,X70&lt;SX2_End),SX2_LS,IF(AND(SX3_Start&lt;=X70,X70&lt;SX3_End),SX3_LS,IF(AND(SX4_Start&lt;=X70,X70&lt;SX4_End),SX4_LS,IF(AND(SX5_Start&lt;=X70,X70&lt;SX5_End),SX5_LS,IF(AND(SX6_Start&lt;=X70,X70&lt;SX6_End),SX6_LS,IF(AND(SX7_Start&lt;=X70,X70&lt;SX7_End),SX7_LS,IF(AND(SX8_Start&lt;=X70,X70&lt;SX8_End),SX8_LS,IF(AND(SX9_Start&lt;=X70,X70&lt;SX9_End),SX9_LS,IF(AND(SX10_Start&lt;=X70,X70&lt;SX10_End),SX10_LS,IF(AND(SX11_Start&lt;=X70,X70&lt;SX11_End),SX11_LS,IF(AND(SX12_Start&lt;=X70,X70&lt;SX12_End),SX12_LS,IF(AND(SX13_Start&lt;=X70,X70&lt;SX13_End),SX13_LS,IF(AND(SX14_Start&lt;=X70,X70&lt;SX14_End),SX14_LS,IF(AND(SX15_Start&lt;=X70,X70&lt;SX15_End),SX15_LS,IF(AND(SX16_Start&lt;=X70,X70&lt;SX16_End),SX16_LS,IF(AND(SX17_Start&lt;=X70,X70&lt;SX17_End),SX17_LS,IF(AND(SX18_Start&lt;=X70,X70&lt;SX18_End),SX18_LS,IF(AND(SX19_Start&lt;=X70,X70&lt;SX19_End),SX19_LS,IF(AND(SX20_Start&lt;=X70,X70&lt;SX20_End),SX20_LS,IF(AND(SX21_Start&lt;=X70,X70&lt;SX21_End),SX21_LS,IF(AND(SX22_Start&lt;=X70,X70&lt;SX22_End),SX22_LS,IF(AND(SX23_Start&lt;=X70,X70&lt;SX23_End),SX23_LS,IF(AND(SX24_Start&lt;=X70,X70&lt;SX24_End),SX24_LS)*IF(AND(SX25_Start&lt;=X70,X70&lt;SX25End),SX25_LS)))))))))))))))))))))))))</f>
        <v/>
      </c>
      <c r="BM70" s="129" t="str">
        <f t="shared" ref="BM70" si="448">IF(ISBLANK(C70),"",IF(BL70=SX1_LS,SX1_LSD,IF(BL70=SX2_LS,SX2_LSD,IF(BL70=SX3_LS,SX3_LSD,IF(BL70=SX4_LS,SX4_LSD,IF(BL70=SX5_LS,SX5_LSD,IF(BL70=SX6_LS,SX6_LSD,IF(BL70=SX7_LS,SX7_LSD,IF(BL70=SX8_LS,SX8_LSD,IF(BL70=SX9_LS,SX9_LSD,IF(BL70=SX10_LS,SX10_LSD,IF(BL70=SX11_LS,SX11_LSD,IF(BL70=SX12_LS,SX12_LSD)))))))))))))</f>
        <v/>
      </c>
      <c r="BN70" s="130"/>
      <c r="BO70" s="130"/>
      <c r="BP70" s="130"/>
      <c r="BQ70" s="130"/>
      <c r="BR70" s="131"/>
      <c r="BS70" s="119" t="str">
        <f t="shared" ref="BS70" si="449">IF(ISBLANK(C70),"",IF(NOT(ISNUMBER(station_number)),"NA",IF(MOD(station_number,1)=0,TEXT(station_number+X70,"0+00"),IF(NOT(MOD(station_number,1)=0),TEXT(station_number+X70,"0+00.00")))))</f>
        <v/>
      </c>
      <c r="BT70" s="119"/>
      <c r="BU70" s="119"/>
      <c r="BV70" s="119"/>
      <c r="BW70" s="119"/>
      <c r="BX70" s="120" t="str" cm="1">
        <f t="array" ref="BX70">IF(C70=FALSE,"",IF(AND(SX1_Start&lt;=X70,X70&lt;SX1_End),"Section 1",IF(AND(SX2_Start&lt;=X70,X70&lt;SX2_End),"Section 2",IF(AND(SX3_Start&lt;=X70,X70&lt;SX3_End),"Section 3",IF(AND(SX4_Start&lt;=X70,X70&lt;SX4_End),"Section 4",IF(AND(SX5_Start&lt;=X70,X70&lt;SX5_End),"Section 5",IF(AND(SX6_Start&lt;=X70,X70&lt;SX6_End),"Section 6",IF(AND(SX7_Start&lt;=X70,X70&lt;SX7_End),"Section 7",IF(AND(SX8_Start&lt;=X70,X70&lt;SX8_End),"Section 8",IF(AND(SX9_Start&lt;=X70,X70&lt;SX9_End),"Section 9",IF(AND(SX10_Start&lt;=X70,X70&lt;SX10_End),"Section 10",IF(AND(SX11_Start&lt;=X70,X70&lt;SX11_End),"Section 11",IF(AND(SX12_Start&lt;=X70,X70&lt;SX12_End),"Section 12",IF(AND(SX13_Start&lt;=X70,X70&lt;SX13_End),"Section 13",IF(AND(SX14_Start&lt;=X70,X70&lt;SX14_End),"Section 14",IF(AND(SX15_Start&lt;=X70,X70&lt;SX15_End),"Section 15",IF(AND(SX16_Start&lt;=X70,X70&lt;SX16_End),"Section 16",IF(AND(SX17_Start&lt;=X70,X70&lt;SX17_End),"Section 17",IF(AND(SX18_Start&lt;=X70,X70&lt;SX18_End),"Section 18",IF(AND(SX19_Start&lt;=X70,X70&lt;SX19_End),"Section 19",IF(AND(SX20_Start&lt;=X70,X70&lt;SX20_End),"Section 20",IF(AND(SX21_Start&lt;=X70,X70&lt;SX21_End),"Section 21",IF(AND(SX22_Start&lt;=X70,X70&lt;SX22_End),"Section 22",IF(AND(SX23_Start&lt;=X70,X70&lt;SX23_End),"Section 23",IF(AND(SX24_Start&lt;=X70,X70&lt;SX24_End),"Section 24")*IF(AND(SX25_Start&lt;=X70,X70&lt;SX25End),"Section 25")))))))))))))))))))))))))</f>
        <v/>
      </c>
      <c r="BY70" s="121"/>
      <c r="BZ70" s="121"/>
      <c r="CA70" s="121"/>
      <c r="CB70" s="121"/>
      <c r="CC70" s="121"/>
      <c r="CD70" s="121"/>
      <c r="CE70" s="121"/>
      <c r="CF70" s="121"/>
      <c r="CG70" s="121"/>
      <c r="CH70" s="122"/>
      <c r="CI70" s="123"/>
      <c r="CJ70" s="124"/>
      <c r="CK70" s="124"/>
      <c r="CL70" s="124"/>
      <c r="CM70" s="124"/>
      <c r="CN70" s="124"/>
      <c r="CO70" s="124"/>
      <c r="CP70" s="124"/>
      <c r="CQ70" s="124"/>
      <c r="CR70" s="124"/>
      <c r="CS70" s="125"/>
      <c r="CT70" s="123"/>
      <c r="CU70" s="124"/>
      <c r="CV70" s="124"/>
      <c r="CW70" s="124"/>
      <c r="CX70" s="124"/>
      <c r="CY70" s="124"/>
      <c r="CZ70" s="124"/>
      <c r="DA70" s="124"/>
      <c r="DB70" s="124"/>
      <c r="DC70" s="124"/>
      <c r="DD70" s="125"/>
      <c r="DE70" s="123"/>
      <c r="DF70" s="124"/>
      <c r="DG70" s="124"/>
      <c r="DH70" s="124"/>
      <c r="DI70" s="124"/>
      <c r="DJ70" s="124"/>
      <c r="DK70" s="124"/>
      <c r="DL70" s="124"/>
      <c r="DM70" s="124"/>
      <c r="DN70" s="125"/>
      <c r="DO70" s="126"/>
      <c r="DP70" s="127"/>
      <c r="DQ70" s="127"/>
      <c r="DR70" s="127"/>
      <c r="DS70" s="127"/>
      <c r="DT70" s="127"/>
      <c r="DU70" s="127"/>
      <c r="DV70" s="128"/>
      <c r="DW70" s="102"/>
      <c r="DX70" s="102"/>
      <c r="DY70" s="102"/>
      <c r="DZ70" s="115"/>
      <c r="EA70" s="115"/>
      <c r="EB70" s="115"/>
      <c r="EC70" s="115"/>
      <c r="ED70" s="115"/>
      <c r="EE70" s="132"/>
      <c r="EF70" s="132"/>
      <c r="EG70" s="132"/>
      <c r="EH70" s="102"/>
      <c r="EI70" s="102"/>
      <c r="EJ70" s="102"/>
      <c r="EK70" s="117" t="str">
        <f t="shared" si="17"/>
        <v/>
      </c>
      <c r="EL70" s="117"/>
      <c r="EM70" s="117"/>
      <c r="EN70" s="118"/>
      <c r="EO70" s="118"/>
      <c r="EP70" s="118"/>
      <c r="EQ70" s="102"/>
      <c r="ER70" s="102"/>
      <c r="ES70" s="102"/>
      <c r="ET70" s="102"/>
      <c r="EU70" s="20" t="str">
        <f t="shared" si="18"/>
        <v/>
      </c>
      <c r="EV70" s="26" t="str">
        <f t="shared" si="19"/>
        <v/>
      </c>
      <c r="EW70" s="22"/>
      <c r="EX70" s="22"/>
      <c r="EY70" s="23"/>
      <c r="EZ70" s="23"/>
      <c r="FA70" s="27"/>
      <c r="FB70" s="27"/>
      <c r="FC70" s="28"/>
      <c r="FD70" s="28"/>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3"/>
      <c r="GD70" s="23"/>
      <c r="GE70" s="23"/>
      <c r="GF70" s="23"/>
      <c r="GG70" s="23"/>
      <c r="GH70" s="23"/>
    </row>
    <row r="71" spans="1:190" s="25" customFormat="1" ht="57.75" customHeight="1" x14ac:dyDescent="0.25">
      <c r="A71" s="103">
        <f t="shared" si="20"/>
        <v>64</v>
      </c>
      <c r="B71" s="103"/>
      <c r="C71" s="104"/>
      <c r="D71" s="105"/>
      <c r="E71" s="105"/>
      <c r="F71" s="105"/>
      <c r="G71" s="105"/>
      <c r="H71" s="105"/>
      <c r="I71" s="105"/>
      <c r="J71" s="105"/>
      <c r="K71" s="106"/>
      <c r="L71" s="138"/>
      <c r="M71" s="138"/>
      <c r="N71" s="138"/>
      <c r="O71" s="138"/>
      <c r="P71" s="138"/>
      <c r="Q71" s="138"/>
      <c r="R71" s="138"/>
      <c r="S71" s="137"/>
      <c r="T71" s="137"/>
      <c r="U71" s="137"/>
      <c r="V71" s="137"/>
      <c r="W71" s="137"/>
      <c r="X71" s="79"/>
      <c r="Y71" s="80"/>
      <c r="Z71" s="80"/>
      <c r="AA71" s="80"/>
      <c r="AB71" s="11" t="str">
        <f t="shared" si="8"/>
        <v/>
      </c>
      <c r="AC71" s="12"/>
      <c r="AD71" s="13">
        <f t="shared" si="0"/>
        <v>0</v>
      </c>
      <c r="AE71" s="14" t="str">
        <f t="shared" ref="AE71" si="450">IF(ISBLANK(C71),"",IF(BL71=SX1_LS,SX1_PD,IF(BL71=SX2_LS,SX2_PD,IF(BL71=SX3_LS,SX3_PD,IF(BL71=SX4_LS,SX4_PD,IF(BL71=SX5_LS,SX5_PD,IF(BL71=SX6_LS,SX6_PD,IF(BL71=SX7_LS,SX7_PD,IF(BL71=SX8_LS,SX8_PD,IF(BL71=SX9_LS,SX9_PD,IF(BL71=SX10_LS,SX10_PD,IF(BL71=SX11_LS,SX11_PD,IF(BL71=SX12_LS,SX12_PD)))))))))))))</f>
        <v/>
      </c>
      <c r="AF71" s="15" t="str">
        <f t="shared" si="10"/>
        <v>!</v>
      </c>
      <c r="AG71" s="16" t="str">
        <f t="shared" ref="AG71" si="451">IF(ISBLANK(AC71),"",IF(AND(BL71=SX1_LS,AC71&gt;=0.5),(ROUND((PI()*AD71*AE71)/12,2)-PI()*SX1_PD),IF(AND(BL71=SX2_LS,AC71&gt;=0.5),(ROUND((PI()*AD71*AE71)/12,2)-PI()*SX2_PD),IF(AND(BL71=SX3_LS,AC71&gt;=0.5),(ROUND((PI()*AD71*AE71)/12,2)-PI()*SX3_PD),IF(AND(BL71=SX4_LS,AC71&gt;=0.5),(ROUND((PI()*AD71*AE71)/12,2)-PI()*SX4_PD),IF(AND(BL71=SX5_LS,AC71&gt;=0.5),(ROUND((PI()*AD71*AE71)/12,2)-PI()*SX5_PD),IF(AND(BL71=SX6_LS,AC71&gt;=0.5),(ROUND((PI()*AD71*AE71)/12,2)-PI()*SX6_PD),IF(AND(BL71=SX7_LS,AC71&gt;=0.5),(ROUND((PI()*AD71*AE71)/12,2)-PI()*SX7_PD),IF(AND(BL71=SX8_LS,AC71&gt;=0.5),(ROUND((PI()*AD71*AE71)/12,2)-PI()*SX8_PD),IF(AND(BL71=SX9_LS,AC71&gt;=0.5),(ROUND((PI()*AD71*AE71)/12,2)-PI()*SX9_PD),IF(AND(BL71=SX10_LS,AC71&gt;=0.5),(ROUND((PI()*AD71*AE71)/12,2)-PI()*SX10_PD),IF(AND(BL71=SX11_LS,AC71&gt;=0.5),(ROUND((PI()*AD71*AE71)/12,2)-PI()*SX11_PD),IF(AND(BL71=SX12_LS,AC71&gt;=0.5),(ROUND((PI()*AD71*AE71)/12,2)-PI()*SX12_PD),ROUND((PI()*AD71*AE71)/12,2))))))))))))))</f>
        <v/>
      </c>
      <c r="AH71" s="81"/>
      <c r="AI71" s="81"/>
      <c r="AJ71" s="81"/>
      <c r="AK71" s="81"/>
      <c r="AL71" s="81"/>
      <c r="AM71" s="81"/>
      <c r="AN71" s="81"/>
      <c r="AO71" s="81"/>
      <c r="AP71" s="17"/>
      <c r="AQ71" s="133"/>
      <c r="AR71" s="134"/>
      <c r="AS71" s="134"/>
      <c r="AT71" s="134"/>
      <c r="AU71" s="135"/>
      <c r="AV71" s="114" t="str">
        <f t="shared" ref="AV71" si="452">IF(C71=FALSE,"",IF(C71="DNT",(AQ71/(Nominal_Pipe_Diameter*10)),IF(AQ71="NV","NV",IF(AQ71="NA","NA",IF(BE71="","",IF(BL71="SMLS",AQ71*100/BE71,AQ71*100/BD71))))))</f>
        <v/>
      </c>
      <c r="AW71" s="114"/>
      <c r="AX71" s="114"/>
      <c r="AY71" s="114"/>
      <c r="AZ71" s="114"/>
      <c r="BA71" s="114" t="str">
        <f t="shared" ref="BA71" si="453">IF(C71=FALSE,"",IF(GW_Log_Dist="","NA",GW_Log_Dist+X71))</f>
        <v/>
      </c>
      <c r="BB71" s="114"/>
      <c r="BC71" s="114"/>
      <c r="BD71" s="18" t="str">
        <f t="shared" ref="BD71" si="454">IF(C71=FALSE,"",IF(AND(SX1_Start&lt;=X71,X71&lt;SX1_End),((SX1_NWT*1000)),IF(AND(SX2_Start&lt;=X71,X71&lt;SX2_End),((SX2_NWT*1000)),IF(AND(SX3_Start&lt;=X71,X71&lt;SX3_End),((SX3_NWT*1000)),IF(AND(SX4_Start&lt;=X71,X71&lt;SX4_End),((SX4_NWT*1000)),IF(AND(SX5_Start&lt;=X71,X71&lt;SX5_End),((SX5_NWT*1000)),IF(AND(SX6_Start&lt;=X71,X71&lt;SX6_End),((SX6_NWT*1000)),IF(AND(SX7_Start&lt;=X71,X71&lt;SX7_End),((SX7_NWT*1000)),IF(AND(SX8_Start&lt;=X71,X71&lt;SX8_End),((SX8_NWT*1000)),IF(AND(SX9_Start&lt;=X71,X71&lt;SX9_End),((SX9_NWT*1000)),IF(AND(SX10_Start&lt;=X71,X71&lt;SX10_End),((SX10_NWT*1000)),IF(AND(SX11_Start&lt;=X71,X71&lt;SX11_End),((SX11_NWT*1000)),IF(AND(SX12_Start&lt;=X71,X71&lt;SX12_End),((SX12_NWT*1000)),IF(AND(SX13_Start&lt;=X71,X71&lt;SX13_End),((SX13_NWT*1000)),IF(AND(SX14_Start&lt;=X71,X71&lt;SX14_End),((SX14_NWT*1000)),IF(AND(SX15_Start&lt;=X71,X71&lt;SX15_End),((SX15_NWT*1000)),IF(AND(SX16_Start&lt;=X71,X71&lt;SX16_End),((SX16_NWT*1000)),IF(AND(SX17_Start&lt;=X71,X71&lt;SX17_End),((SX17_NWT*1000)),IF(AND(SX18_Start&lt;=X71,X71&lt;SX18_End),((SX18_NWT*1000)),IF(AND(SX19_Start&lt;=X71,X71&lt;SX19_End),((SX19_NWT*1000)),IF(AND(SX20_Start&lt;=X71,X71&lt;SX20_End),((SX20_NWT*1000)),IF(AND(SX21_Start&lt;=X71,X71&lt;SX21_End),((SX21_NWT*1000)),IF(AND(SX22_Start&lt;=X71,X71&lt;SX22_End),((SX22_NWT*1000)),IF(AND(SX23_Start&lt;=X71,X71&lt;SX23_End),((SX23_NWT*1000)),IF(AND(SX24_Start&lt;=X71,X71&lt;SX24_End),((SX24_NWT*1000)),IF(AND(SX25_Start&lt;=X71,X71&lt;SX25_End),((SX25_NWT*1000))))))))))))))))))))))))))))</f>
        <v/>
      </c>
      <c r="BE71" s="133"/>
      <c r="BF71" s="134"/>
      <c r="BG71" s="134"/>
      <c r="BH71" s="134"/>
      <c r="BI71" s="134"/>
      <c r="BJ71" s="134"/>
      <c r="BK71" s="135"/>
      <c r="BL71" s="19" t="str" cm="1">
        <f t="array" ref="BL71">IF(C71=FALSE,"",IF(AND(SX1_Start&lt;=X71,X71&lt;SX1_End),SX1_LS,IF(AND(SX2_Start&lt;=X71,X71&lt;SX2_End),SX2_LS,IF(AND(SX3_Start&lt;=X71,X71&lt;SX3_End),SX3_LS,IF(AND(SX4_Start&lt;=X71,X71&lt;SX4_End),SX4_LS,IF(AND(SX5_Start&lt;=X71,X71&lt;SX5_End),SX5_LS,IF(AND(SX6_Start&lt;=X71,X71&lt;SX6_End),SX6_LS,IF(AND(SX7_Start&lt;=X71,X71&lt;SX7_End),SX7_LS,IF(AND(SX8_Start&lt;=X71,X71&lt;SX8_End),SX8_LS,IF(AND(SX9_Start&lt;=X71,X71&lt;SX9_End),SX9_LS,IF(AND(SX10_Start&lt;=X71,X71&lt;SX10_End),SX10_LS,IF(AND(SX11_Start&lt;=X71,X71&lt;SX11_End),SX11_LS,IF(AND(SX12_Start&lt;=X71,X71&lt;SX12_End),SX12_LS,IF(AND(SX13_Start&lt;=X71,X71&lt;SX13_End),SX13_LS,IF(AND(SX14_Start&lt;=X71,X71&lt;SX14_End),SX14_LS,IF(AND(SX15_Start&lt;=X71,X71&lt;SX15_End),SX15_LS,IF(AND(SX16_Start&lt;=X71,X71&lt;SX16_End),SX16_LS,IF(AND(SX17_Start&lt;=X71,X71&lt;SX17_End),SX17_LS,IF(AND(SX18_Start&lt;=X71,X71&lt;SX18_End),SX18_LS,IF(AND(SX19_Start&lt;=X71,X71&lt;SX19_End),SX19_LS,IF(AND(SX20_Start&lt;=X71,X71&lt;SX20_End),SX20_LS,IF(AND(SX21_Start&lt;=X71,X71&lt;SX21_End),SX21_LS,IF(AND(SX22_Start&lt;=X71,X71&lt;SX22_End),SX22_LS,IF(AND(SX23_Start&lt;=X71,X71&lt;SX23_End),SX23_LS,IF(AND(SX24_Start&lt;=X71,X71&lt;SX24_End),SX24_LS)*IF(AND(SX25_Start&lt;=X71,X71&lt;SX25End),SX25_LS)))))))))))))))))))))))))</f>
        <v/>
      </c>
      <c r="BM71" s="129" t="str">
        <f t="shared" ref="BM71" si="455">IF(ISBLANK(C71),"",IF(BL71=SX1_LS,SX1_LSD,IF(BL71=SX2_LS,SX2_LSD,IF(BL71=SX3_LS,SX3_LSD,IF(BL71=SX4_LS,SX4_LSD,IF(BL71=SX5_LS,SX5_LSD,IF(BL71=SX6_LS,SX6_LSD,IF(BL71=SX7_LS,SX7_LSD,IF(BL71=SX8_LS,SX8_LSD,IF(BL71=SX9_LS,SX9_LSD,IF(BL71=SX10_LS,SX10_LSD,IF(BL71=SX11_LS,SX11_LSD,IF(BL71=SX12_LS,SX12_LSD)))))))))))))</f>
        <v/>
      </c>
      <c r="BN71" s="130"/>
      <c r="BO71" s="130"/>
      <c r="BP71" s="130"/>
      <c r="BQ71" s="130"/>
      <c r="BR71" s="131"/>
      <c r="BS71" s="119" t="str">
        <f t="shared" ref="BS71" si="456">IF(ISBLANK(C71),"",IF(NOT(ISNUMBER(station_number)),"NA",IF(MOD(station_number,1)=0,TEXT(station_number+X71,"0+00"),IF(NOT(MOD(station_number,1)=0),TEXT(station_number+X71,"0+00.00")))))</f>
        <v/>
      </c>
      <c r="BT71" s="119"/>
      <c r="BU71" s="119"/>
      <c r="BV71" s="119"/>
      <c r="BW71" s="119"/>
      <c r="BX71" s="120" t="str" cm="1">
        <f t="array" ref="BX71">IF(C71=FALSE,"",IF(AND(SX1_Start&lt;=X71,X71&lt;SX1_End),"Section 1",IF(AND(SX2_Start&lt;=X71,X71&lt;SX2_End),"Section 2",IF(AND(SX3_Start&lt;=X71,X71&lt;SX3_End),"Section 3",IF(AND(SX4_Start&lt;=X71,X71&lt;SX4_End),"Section 4",IF(AND(SX5_Start&lt;=X71,X71&lt;SX5_End),"Section 5",IF(AND(SX6_Start&lt;=X71,X71&lt;SX6_End),"Section 6",IF(AND(SX7_Start&lt;=X71,X71&lt;SX7_End),"Section 7",IF(AND(SX8_Start&lt;=X71,X71&lt;SX8_End),"Section 8",IF(AND(SX9_Start&lt;=X71,X71&lt;SX9_End),"Section 9",IF(AND(SX10_Start&lt;=X71,X71&lt;SX10_End),"Section 10",IF(AND(SX11_Start&lt;=X71,X71&lt;SX11_End),"Section 11",IF(AND(SX12_Start&lt;=X71,X71&lt;SX12_End),"Section 12",IF(AND(SX13_Start&lt;=X71,X71&lt;SX13_End),"Section 13",IF(AND(SX14_Start&lt;=X71,X71&lt;SX14_End),"Section 14",IF(AND(SX15_Start&lt;=X71,X71&lt;SX15_End),"Section 15",IF(AND(SX16_Start&lt;=X71,X71&lt;SX16_End),"Section 16",IF(AND(SX17_Start&lt;=X71,X71&lt;SX17_End),"Section 17",IF(AND(SX18_Start&lt;=X71,X71&lt;SX18_End),"Section 18",IF(AND(SX19_Start&lt;=X71,X71&lt;SX19_End),"Section 19",IF(AND(SX20_Start&lt;=X71,X71&lt;SX20_End),"Section 20",IF(AND(SX21_Start&lt;=X71,X71&lt;SX21_End),"Section 21",IF(AND(SX22_Start&lt;=X71,X71&lt;SX22_End),"Section 22",IF(AND(SX23_Start&lt;=X71,X71&lt;SX23_End),"Section 23",IF(AND(SX24_Start&lt;=X71,X71&lt;SX24_End),"Section 24")*IF(AND(SX25_Start&lt;=X71,X71&lt;SX25End),"Section 25")))))))))))))))))))))))))</f>
        <v/>
      </c>
      <c r="BY71" s="121"/>
      <c r="BZ71" s="121"/>
      <c r="CA71" s="121"/>
      <c r="CB71" s="121"/>
      <c r="CC71" s="121"/>
      <c r="CD71" s="121"/>
      <c r="CE71" s="121"/>
      <c r="CF71" s="121"/>
      <c r="CG71" s="121"/>
      <c r="CH71" s="122"/>
      <c r="CI71" s="123"/>
      <c r="CJ71" s="124"/>
      <c r="CK71" s="124"/>
      <c r="CL71" s="124"/>
      <c r="CM71" s="124"/>
      <c r="CN71" s="124"/>
      <c r="CO71" s="124"/>
      <c r="CP71" s="124"/>
      <c r="CQ71" s="124"/>
      <c r="CR71" s="124"/>
      <c r="CS71" s="125"/>
      <c r="CT71" s="123"/>
      <c r="CU71" s="124"/>
      <c r="CV71" s="124"/>
      <c r="CW71" s="124"/>
      <c r="CX71" s="124"/>
      <c r="CY71" s="124"/>
      <c r="CZ71" s="124"/>
      <c r="DA71" s="124"/>
      <c r="DB71" s="124"/>
      <c r="DC71" s="124"/>
      <c r="DD71" s="125"/>
      <c r="DE71" s="123"/>
      <c r="DF71" s="124"/>
      <c r="DG71" s="124"/>
      <c r="DH71" s="124"/>
      <c r="DI71" s="124"/>
      <c r="DJ71" s="124"/>
      <c r="DK71" s="124"/>
      <c r="DL71" s="124"/>
      <c r="DM71" s="124"/>
      <c r="DN71" s="125"/>
      <c r="DO71" s="126"/>
      <c r="DP71" s="127"/>
      <c r="DQ71" s="127"/>
      <c r="DR71" s="127"/>
      <c r="DS71" s="127"/>
      <c r="DT71" s="127"/>
      <c r="DU71" s="127"/>
      <c r="DV71" s="128"/>
      <c r="DW71" s="102"/>
      <c r="DX71" s="102"/>
      <c r="DY71" s="102"/>
      <c r="DZ71" s="115"/>
      <c r="EA71" s="115"/>
      <c r="EB71" s="115"/>
      <c r="EC71" s="115"/>
      <c r="ED71" s="115"/>
      <c r="EE71" s="132"/>
      <c r="EF71" s="132"/>
      <c r="EG71" s="132"/>
      <c r="EH71" s="102"/>
      <c r="EI71" s="102"/>
      <c r="EJ71" s="102"/>
      <c r="EK71" s="117" t="str">
        <f t="shared" si="17"/>
        <v/>
      </c>
      <c r="EL71" s="117"/>
      <c r="EM71" s="117"/>
      <c r="EN71" s="118"/>
      <c r="EO71" s="118"/>
      <c r="EP71" s="118"/>
      <c r="EQ71" s="102"/>
      <c r="ER71" s="102"/>
      <c r="ES71" s="102"/>
      <c r="ET71" s="102"/>
      <c r="EU71" s="20" t="str">
        <f t="shared" si="18"/>
        <v/>
      </c>
      <c r="EV71" s="26" t="str">
        <f t="shared" si="19"/>
        <v/>
      </c>
      <c r="EW71" s="22"/>
      <c r="EX71" s="22"/>
      <c r="EY71" s="23"/>
      <c r="EZ71" s="23"/>
      <c r="FA71" s="27"/>
      <c r="FB71" s="27"/>
      <c r="FC71" s="28"/>
      <c r="FD71" s="28"/>
      <c r="FE71" s="28"/>
      <c r="FF71" s="28"/>
      <c r="FG71" s="28"/>
      <c r="FH71" s="28"/>
      <c r="FI71" s="28"/>
      <c r="FJ71" s="28"/>
      <c r="FK71" s="28"/>
      <c r="FL71" s="28"/>
      <c r="FM71" s="28"/>
      <c r="FN71" s="29"/>
      <c r="FO71" s="29"/>
      <c r="FP71" s="29"/>
      <c r="FQ71" s="29"/>
      <c r="FR71" s="29"/>
      <c r="FS71" s="29"/>
      <c r="FT71" s="29"/>
      <c r="FU71" s="29"/>
      <c r="FV71" s="29"/>
      <c r="FW71" s="29"/>
      <c r="FX71" s="29"/>
      <c r="FY71" s="29"/>
      <c r="FZ71" s="29"/>
      <c r="GA71" s="29"/>
      <c r="GB71" s="29"/>
      <c r="GC71" s="23"/>
      <c r="GD71" s="23"/>
      <c r="GE71" s="23"/>
      <c r="GF71" s="23"/>
      <c r="GG71" s="23"/>
      <c r="GH71" s="23"/>
    </row>
    <row r="72" spans="1:190" s="25" customFormat="1" ht="57.75" customHeight="1" x14ac:dyDescent="0.25">
      <c r="A72" s="103">
        <f t="shared" si="20"/>
        <v>65</v>
      </c>
      <c r="B72" s="103"/>
      <c r="C72" s="104"/>
      <c r="D72" s="105"/>
      <c r="E72" s="105"/>
      <c r="F72" s="105"/>
      <c r="G72" s="105"/>
      <c r="H72" s="105"/>
      <c r="I72" s="105"/>
      <c r="J72" s="105"/>
      <c r="K72" s="106"/>
      <c r="L72" s="138"/>
      <c r="M72" s="138"/>
      <c r="N72" s="138"/>
      <c r="O72" s="138"/>
      <c r="P72" s="138"/>
      <c r="Q72" s="138"/>
      <c r="R72" s="138"/>
      <c r="S72" s="137"/>
      <c r="T72" s="137"/>
      <c r="U72" s="137"/>
      <c r="V72" s="137"/>
      <c r="W72" s="137"/>
      <c r="X72" s="79"/>
      <c r="Y72" s="80"/>
      <c r="Z72" s="80"/>
      <c r="AA72" s="80"/>
      <c r="AB72" s="11" t="str">
        <f t="shared" si="8"/>
        <v/>
      </c>
      <c r="AC72" s="12"/>
      <c r="AD72" s="13">
        <f t="shared" ref="AD72:AD135" si="457">AC72*24</f>
        <v>0</v>
      </c>
      <c r="AE72" s="14" t="str">
        <f t="shared" ref="AE72" si="458">IF(ISBLANK(C72),"",IF(BL72=SX1_LS,SX1_PD,IF(BL72=SX2_LS,SX2_PD,IF(BL72=SX3_LS,SX3_PD,IF(BL72=SX4_LS,SX4_PD,IF(BL72=SX5_LS,SX5_PD,IF(BL72=SX6_LS,SX6_PD,IF(BL72=SX7_LS,SX7_PD,IF(BL72=SX8_LS,SX8_PD,IF(BL72=SX9_LS,SX9_PD,IF(BL72=SX10_LS,SX10_PD,IF(BL72=SX11_LS,SX11_PD,IF(BL72=SX12_LS,SX12_PD)))))))))))))</f>
        <v/>
      </c>
      <c r="AF72" s="15" t="str">
        <f t="shared" si="10"/>
        <v>!</v>
      </c>
      <c r="AG72" s="16" t="str">
        <f t="shared" ref="AG72" si="459">IF(ISBLANK(AC72),"",IF(AND(BL72=SX1_LS,AC72&gt;=0.5),(ROUND((PI()*AD72*AE72)/12,2)-PI()*SX1_PD),IF(AND(BL72=SX2_LS,AC72&gt;=0.5),(ROUND((PI()*AD72*AE72)/12,2)-PI()*SX2_PD),IF(AND(BL72=SX3_LS,AC72&gt;=0.5),(ROUND((PI()*AD72*AE72)/12,2)-PI()*SX3_PD),IF(AND(BL72=SX4_LS,AC72&gt;=0.5),(ROUND((PI()*AD72*AE72)/12,2)-PI()*SX4_PD),IF(AND(BL72=SX5_LS,AC72&gt;=0.5),(ROUND((PI()*AD72*AE72)/12,2)-PI()*SX5_PD),IF(AND(BL72=SX6_LS,AC72&gt;=0.5),(ROUND((PI()*AD72*AE72)/12,2)-PI()*SX6_PD),IF(AND(BL72=SX7_LS,AC72&gt;=0.5),(ROUND((PI()*AD72*AE72)/12,2)-PI()*SX7_PD),IF(AND(BL72=SX8_LS,AC72&gt;=0.5),(ROUND((PI()*AD72*AE72)/12,2)-PI()*SX8_PD),IF(AND(BL72=SX9_LS,AC72&gt;=0.5),(ROUND((PI()*AD72*AE72)/12,2)-PI()*SX9_PD),IF(AND(BL72=SX10_LS,AC72&gt;=0.5),(ROUND((PI()*AD72*AE72)/12,2)-PI()*SX10_PD),IF(AND(BL72=SX11_LS,AC72&gt;=0.5),(ROUND((PI()*AD72*AE72)/12,2)-PI()*SX11_PD),IF(AND(BL72=SX12_LS,AC72&gt;=0.5),(ROUND((PI()*AD72*AE72)/12,2)-PI()*SX12_PD),ROUND((PI()*AD72*AE72)/12,2))))))))))))))</f>
        <v/>
      </c>
      <c r="AH72" s="81"/>
      <c r="AI72" s="81"/>
      <c r="AJ72" s="81"/>
      <c r="AK72" s="81"/>
      <c r="AL72" s="81"/>
      <c r="AM72" s="81"/>
      <c r="AN72" s="81"/>
      <c r="AO72" s="81"/>
      <c r="AP72" s="17"/>
      <c r="AQ72" s="113"/>
      <c r="AR72" s="113"/>
      <c r="AS72" s="113"/>
      <c r="AT72" s="113"/>
      <c r="AU72" s="113"/>
      <c r="AV72" s="114" t="str">
        <f t="shared" ref="AV72" si="460">IF(C72=FALSE,"",IF(C72="DNT",(AQ72/(Nominal_Pipe_Diameter*10)),IF(AQ72="NV","NV",IF(AQ72="NA","NA",IF(BE72="","",IF(BL72="SMLS",AQ72*100/BE72,AQ72*100/BD72))))))</f>
        <v/>
      </c>
      <c r="AW72" s="114"/>
      <c r="AX72" s="114"/>
      <c r="AY72" s="114"/>
      <c r="AZ72" s="114"/>
      <c r="BA72" s="114" t="str">
        <f t="shared" ref="BA72" si="461">IF(C72=FALSE,"",IF(GW_Log_Dist="","NA",GW_Log_Dist+X72))</f>
        <v/>
      </c>
      <c r="BB72" s="114"/>
      <c r="BC72" s="114"/>
      <c r="BD72" s="18" t="str">
        <f t="shared" ref="BD72" si="462">IF(C72=FALSE,"",IF(AND(SX1_Start&lt;=X72,X72&lt;SX1_End),((SX1_NWT*1000)),IF(AND(SX2_Start&lt;=X72,X72&lt;SX2_End),((SX2_NWT*1000)),IF(AND(SX3_Start&lt;=X72,X72&lt;SX3_End),((SX3_NWT*1000)),IF(AND(SX4_Start&lt;=X72,X72&lt;SX4_End),((SX4_NWT*1000)),IF(AND(SX5_Start&lt;=X72,X72&lt;SX5_End),((SX5_NWT*1000)),IF(AND(SX6_Start&lt;=X72,X72&lt;SX6_End),((SX6_NWT*1000)),IF(AND(SX7_Start&lt;=X72,X72&lt;SX7_End),((SX7_NWT*1000)),IF(AND(SX8_Start&lt;=X72,X72&lt;SX8_End),((SX8_NWT*1000)),IF(AND(SX9_Start&lt;=X72,X72&lt;SX9_End),((SX9_NWT*1000)),IF(AND(SX10_Start&lt;=X72,X72&lt;SX10_End),((SX10_NWT*1000)),IF(AND(SX11_Start&lt;=X72,X72&lt;SX11_End),((SX11_NWT*1000)),IF(AND(SX12_Start&lt;=X72,X72&lt;SX12_End),((SX12_NWT*1000)),IF(AND(SX13_Start&lt;=X72,X72&lt;SX13_End),((SX13_NWT*1000)),IF(AND(SX14_Start&lt;=X72,X72&lt;SX14_End),((SX14_NWT*1000)),IF(AND(SX15_Start&lt;=X72,X72&lt;SX15_End),((SX15_NWT*1000)),IF(AND(SX16_Start&lt;=X72,X72&lt;SX16_End),((SX16_NWT*1000)),IF(AND(SX17_Start&lt;=X72,X72&lt;SX17_End),((SX17_NWT*1000)),IF(AND(SX18_Start&lt;=X72,X72&lt;SX18_End),((SX18_NWT*1000)),IF(AND(SX19_Start&lt;=X72,X72&lt;SX19_End),((SX19_NWT*1000)),IF(AND(SX20_Start&lt;=X72,X72&lt;SX20_End),((SX20_NWT*1000)),IF(AND(SX21_Start&lt;=X72,X72&lt;SX21_End),((SX21_NWT*1000)),IF(AND(SX22_Start&lt;=X72,X72&lt;SX22_End),((SX22_NWT*1000)),IF(AND(SX23_Start&lt;=X72,X72&lt;SX23_End),((SX23_NWT*1000)),IF(AND(SX24_Start&lt;=X72,X72&lt;SX24_End),((SX24_NWT*1000)),IF(AND(SX25_Start&lt;=X72,X72&lt;SX25_End),((SX25_NWT*1000))))))))))))))))))))))))))))</f>
        <v/>
      </c>
      <c r="BE72" s="113"/>
      <c r="BF72" s="113"/>
      <c r="BG72" s="113"/>
      <c r="BH72" s="113"/>
      <c r="BI72" s="113"/>
      <c r="BJ72" s="113"/>
      <c r="BK72" s="113"/>
      <c r="BL72" s="19" t="str" cm="1">
        <f t="array" ref="BL72">IF(C72=FALSE,"",IF(AND(SX1_Start&lt;=X72,X72&lt;SX1_End),SX1_LS,IF(AND(SX2_Start&lt;=X72,X72&lt;SX2_End),SX2_LS,IF(AND(SX3_Start&lt;=X72,X72&lt;SX3_End),SX3_LS,IF(AND(SX4_Start&lt;=X72,X72&lt;SX4_End),SX4_LS,IF(AND(SX5_Start&lt;=X72,X72&lt;SX5_End),SX5_LS,IF(AND(SX6_Start&lt;=X72,X72&lt;SX6_End),SX6_LS,IF(AND(SX7_Start&lt;=X72,X72&lt;SX7_End),SX7_LS,IF(AND(SX8_Start&lt;=X72,X72&lt;SX8_End),SX8_LS,IF(AND(SX9_Start&lt;=X72,X72&lt;SX9_End),SX9_LS,IF(AND(SX10_Start&lt;=X72,X72&lt;SX10_End),SX10_LS,IF(AND(SX11_Start&lt;=X72,X72&lt;SX11_End),SX11_LS,IF(AND(SX12_Start&lt;=X72,X72&lt;SX12_End),SX12_LS,IF(AND(SX13_Start&lt;=X72,X72&lt;SX13_End),SX13_LS,IF(AND(SX14_Start&lt;=X72,X72&lt;SX14_End),SX14_LS,IF(AND(SX15_Start&lt;=X72,X72&lt;SX15_End),SX15_LS,IF(AND(SX16_Start&lt;=X72,X72&lt;SX16_End),SX16_LS,IF(AND(SX17_Start&lt;=X72,X72&lt;SX17_End),SX17_LS,IF(AND(SX18_Start&lt;=X72,X72&lt;SX18_End),SX18_LS,IF(AND(SX19_Start&lt;=X72,X72&lt;SX19_End),SX19_LS,IF(AND(SX20_Start&lt;=X72,X72&lt;SX20_End),SX20_LS,IF(AND(SX21_Start&lt;=X72,X72&lt;SX21_End),SX21_LS,IF(AND(SX22_Start&lt;=X72,X72&lt;SX22_End),SX22_LS,IF(AND(SX23_Start&lt;=X72,X72&lt;SX23_End),SX23_LS,IF(AND(SX24_Start&lt;=X72,X72&lt;SX24_End),SX24_LS)*IF(AND(SX25_Start&lt;=X72,X72&lt;SX25End),SX25_LS)))))))))))))))))))))))))</f>
        <v/>
      </c>
      <c r="BM72" s="129" t="str">
        <f t="shared" ref="BM72" si="463">IF(ISBLANK(C72),"",IF(BL72=SX1_LS,SX1_LSD,IF(BL72=SX2_LS,SX2_LSD,IF(BL72=SX3_LS,SX3_LSD,IF(BL72=SX4_LS,SX4_LSD,IF(BL72=SX5_LS,SX5_LSD,IF(BL72=SX6_LS,SX6_LSD,IF(BL72=SX7_LS,SX7_LSD,IF(BL72=SX8_LS,SX8_LSD,IF(BL72=SX9_LS,SX9_LSD,IF(BL72=SX10_LS,SX10_LSD,IF(BL72=SX11_LS,SX11_LSD,IF(BL72=SX12_LS,SX12_LSD)))))))))))))</f>
        <v/>
      </c>
      <c r="BN72" s="130"/>
      <c r="BO72" s="130"/>
      <c r="BP72" s="130"/>
      <c r="BQ72" s="130"/>
      <c r="BR72" s="131"/>
      <c r="BS72" s="119" t="str">
        <f t="shared" ref="BS72" si="464">IF(ISBLANK(C72),"",IF(NOT(ISNUMBER(station_number)),"NA",IF(MOD(station_number,1)=0,TEXT(station_number+X72,"0+00"),IF(NOT(MOD(station_number,1)=0),TEXT(station_number+X72,"0+00.00")))))</f>
        <v/>
      </c>
      <c r="BT72" s="119"/>
      <c r="BU72" s="119"/>
      <c r="BV72" s="119"/>
      <c r="BW72" s="119"/>
      <c r="BX72" s="120" t="str" cm="1">
        <f t="array" ref="BX72">IF(C72=FALSE,"",IF(AND(SX1_Start&lt;=X72,X72&lt;SX1_End),"Section 1",IF(AND(SX2_Start&lt;=X72,X72&lt;SX2_End),"Section 2",IF(AND(SX3_Start&lt;=X72,X72&lt;SX3_End),"Section 3",IF(AND(SX4_Start&lt;=X72,X72&lt;SX4_End),"Section 4",IF(AND(SX5_Start&lt;=X72,X72&lt;SX5_End),"Section 5",IF(AND(SX6_Start&lt;=X72,X72&lt;SX6_End),"Section 6",IF(AND(SX7_Start&lt;=X72,X72&lt;SX7_End),"Section 7",IF(AND(SX8_Start&lt;=X72,X72&lt;SX8_End),"Section 8",IF(AND(SX9_Start&lt;=X72,X72&lt;SX9_End),"Section 9",IF(AND(SX10_Start&lt;=X72,X72&lt;SX10_End),"Section 10",IF(AND(SX11_Start&lt;=X72,X72&lt;SX11_End),"Section 11",IF(AND(SX12_Start&lt;=X72,X72&lt;SX12_End),"Section 12",IF(AND(SX13_Start&lt;=X72,X72&lt;SX13_End),"Section 13",IF(AND(SX14_Start&lt;=X72,X72&lt;SX14_End),"Section 14",IF(AND(SX15_Start&lt;=X72,X72&lt;SX15_End),"Section 15",IF(AND(SX16_Start&lt;=X72,X72&lt;SX16_End),"Section 16",IF(AND(SX17_Start&lt;=X72,X72&lt;SX17_End),"Section 17",IF(AND(SX18_Start&lt;=X72,X72&lt;SX18_End),"Section 18",IF(AND(SX19_Start&lt;=X72,X72&lt;SX19_End),"Section 19",IF(AND(SX20_Start&lt;=X72,X72&lt;SX20_End),"Section 20",IF(AND(SX21_Start&lt;=X72,X72&lt;SX21_End),"Section 21",IF(AND(SX22_Start&lt;=X72,X72&lt;SX22_End),"Section 22",IF(AND(SX23_Start&lt;=X72,X72&lt;SX23_End),"Section 23",IF(AND(SX24_Start&lt;=X72,X72&lt;SX24_End),"Section 24")*IF(AND(SX25_Start&lt;=X72,X72&lt;SX25End),"Section 25")))))))))))))))))))))))))</f>
        <v/>
      </c>
      <c r="BY72" s="121"/>
      <c r="BZ72" s="121"/>
      <c r="CA72" s="121"/>
      <c r="CB72" s="121"/>
      <c r="CC72" s="121"/>
      <c r="CD72" s="121"/>
      <c r="CE72" s="121"/>
      <c r="CF72" s="121"/>
      <c r="CG72" s="121"/>
      <c r="CH72" s="122"/>
      <c r="CI72" s="123"/>
      <c r="CJ72" s="124"/>
      <c r="CK72" s="124"/>
      <c r="CL72" s="124"/>
      <c r="CM72" s="124"/>
      <c r="CN72" s="124"/>
      <c r="CO72" s="124"/>
      <c r="CP72" s="124"/>
      <c r="CQ72" s="124"/>
      <c r="CR72" s="124"/>
      <c r="CS72" s="125"/>
      <c r="CT72" s="123"/>
      <c r="CU72" s="124"/>
      <c r="CV72" s="124"/>
      <c r="CW72" s="124"/>
      <c r="CX72" s="124"/>
      <c r="CY72" s="124"/>
      <c r="CZ72" s="124"/>
      <c r="DA72" s="124"/>
      <c r="DB72" s="124"/>
      <c r="DC72" s="124"/>
      <c r="DD72" s="125"/>
      <c r="DE72" s="123"/>
      <c r="DF72" s="124"/>
      <c r="DG72" s="124"/>
      <c r="DH72" s="124"/>
      <c r="DI72" s="124"/>
      <c r="DJ72" s="124"/>
      <c r="DK72" s="124"/>
      <c r="DL72" s="124"/>
      <c r="DM72" s="124"/>
      <c r="DN72" s="125"/>
      <c r="DO72" s="126"/>
      <c r="DP72" s="127"/>
      <c r="DQ72" s="127"/>
      <c r="DR72" s="127"/>
      <c r="DS72" s="127"/>
      <c r="DT72" s="127"/>
      <c r="DU72" s="127"/>
      <c r="DV72" s="128"/>
      <c r="DW72" s="102"/>
      <c r="DX72" s="102"/>
      <c r="DY72" s="102"/>
      <c r="DZ72" s="115"/>
      <c r="EA72" s="115"/>
      <c r="EB72" s="115"/>
      <c r="EC72" s="115"/>
      <c r="ED72" s="115"/>
      <c r="EE72" s="132"/>
      <c r="EF72" s="132"/>
      <c r="EG72" s="132"/>
      <c r="EH72" s="102"/>
      <c r="EI72" s="102"/>
      <c r="EJ72" s="102"/>
      <c r="EK72" s="117" t="str">
        <f t="shared" si="17"/>
        <v/>
      </c>
      <c r="EL72" s="117"/>
      <c r="EM72" s="117"/>
      <c r="EN72" s="118"/>
      <c r="EO72" s="118"/>
      <c r="EP72" s="118"/>
      <c r="EQ72" s="102"/>
      <c r="ER72" s="102"/>
      <c r="ES72" s="102"/>
      <c r="ET72" s="102"/>
      <c r="EU72" s="20" t="str">
        <f t="shared" si="18"/>
        <v/>
      </c>
      <c r="EV72" s="26" t="str">
        <f t="shared" si="19"/>
        <v/>
      </c>
      <c r="EW72" s="22"/>
      <c r="EX72" s="22"/>
      <c r="EY72" s="23"/>
      <c r="EZ72" s="23"/>
      <c r="FA72" s="27"/>
      <c r="FB72" s="27"/>
      <c r="FC72" s="28"/>
      <c r="FD72" s="28"/>
      <c r="FE72" s="28"/>
      <c r="FF72" s="28"/>
      <c r="FG72" s="28"/>
      <c r="FH72" s="28"/>
      <c r="FI72" s="28"/>
      <c r="FJ72" s="28"/>
      <c r="FK72" s="28"/>
      <c r="FL72" s="28"/>
      <c r="FM72" s="28"/>
      <c r="FN72" s="29"/>
      <c r="FO72" s="29"/>
      <c r="FP72" s="29"/>
      <c r="FQ72" s="29"/>
      <c r="FR72" s="29"/>
      <c r="FS72" s="29"/>
      <c r="FT72" s="29"/>
      <c r="FU72" s="29"/>
      <c r="FV72" s="29"/>
      <c r="FW72" s="29"/>
      <c r="FX72" s="29"/>
      <c r="FY72" s="29"/>
      <c r="FZ72" s="29"/>
      <c r="GA72" s="29"/>
      <c r="GB72" s="29"/>
      <c r="GC72" s="23"/>
      <c r="GD72" s="23"/>
      <c r="GE72" s="23"/>
      <c r="GF72" s="23"/>
      <c r="GG72" s="23"/>
      <c r="GH72" s="23"/>
    </row>
    <row r="73" spans="1:190" s="25" customFormat="1" ht="57.75" customHeight="1" x14ac:dyDescent="0.25">
      <c r="A73" s="103">
        <f t="shared" si="20"/>
        <v>66</v>
      </c>
      <c r="B73" s="103"/>
      <c r="C73" s="104"/>
      <c r="D73" s="105"/>
      <c r="E73" s="105"/>
      <c r="F73" s="105"/>
      <c r="G73" s="105"/>
      <c r="H73" s="105"/>
      <c r="I73" s="105"/>
      <c r="J73" s="105"/>
      <c r="K73" s="106"/>
      <c r="L73" s="138"/>
      <c r="M73" s="138"/>
      <c r="N73" s="138"/>
      <c r="O73" s="138"/>
      <c r="P73" s="138"/>
      <c r="Q73" s="138"/>
      <c r="R73" s="138"/>
      <c r="S73" s="137"/>
      <c r="T73" s="137"/>
      <c r="U73" s="137"/>
      <c r="V73" s="137"/>
      <c r="W73" s="137"/>
      <c r="X73" s="79"/>
      <c r="Y73" s="80"/>
      <c r="Z73" s="80"/>
      <c r="AA73" s="80"/>
      <c r="AB73" s="11" t="str">
        <f t="shared" ref="AB73:AB136" si="465">IF(X73="","",X73*12)</f>
        <v/>
      </c>
      <c r="AC73" s="12"/>
      <c r="AD73" s="13">
        <f t="shared" si="457"/>
        <v>0</v>
      </c>
      <c r="AE73" s="14" t="str">
        <f t="shared" ref="AE73" si="466">IF(ISBLANK(C73),"",IF(BL73=SX1_LS,SX1_PD,IF(BL73=SX2_LS,SX2_PD,IF(BL73=SX3_LS,SX3_PD,IF(BL73=SX4_LS,SX4_PD,IF(BL73=SX5_LS,SX5_PD,IF(BL73=SX6_LS,SX6_PD,IF(BL73=SX7_LS,SX7_PD,IF(BL73=SX8_LS,SX8_PD,IF(BL73=SX9_LS,SX9_PD,IF(BL73=SX10_LS,SX10_PD,IF(BL73=SX11_LS,SX11_PD,IF(BL73=SX12_LS,SX12_PD)))))))))))))</f>
        <v/>
      </c>
      <c r="AF73" s="15" t="str">
        <f t="shared" ref="AF73:AF136" si="467">IFERROR(AG73+AL73,"!")</f>
        <v>!</v>
      </c>
      <c r="AG73" s="16" t="str">
        <f t="shared" ref="AG73" si="468">IF(ISBLANK(AC73),"",IF(AND(BL73=SX1_LS,AC73&gt;=0.5),(ROUND((PI()*AD73*AE73)/12,2)-PI()*SX1_PD),IF(AND(BL73=SX2_LS,AC73&gt;=0.5),(ROUND((PI()*AD73*AE73)/12,2)-PI()*SX2_PD),IF(AND(BL73=SX3_LS,AC73&gt;=0.5),(ROUND((PI()*AD73*AE73)/12,2)-PI()*SX3_PD),IF(AND(BL73=SX4_LS,AC73&gt;=0.5),(ROUND((PI()*AD73*AE73)/12,2)-PI()*SX4_PD),IF(AND(BL73=SX5_LS,AC73&gt;=0.5),(ROUND((PI()*AD73*AE73)/12,2)-PI()*SX5_PD),IF(AND(BL73=SX6_LS,AC73&gt;=0.5),(ROUND((PI()*AD73*AE73)/12,2)-PI()*SX6_PD),IF(AND(BL73=SX7_LS,AC73&gt;=0.5),(ROUND((PI()*AD73*AE73)/12,2)-PI()*SX7_PD),IF(AND(BL73=SX8_LS,AC73&gt;=0.5),(ROUND((PI()*AD73*AE73)/12,2)-PI()*SX8_PD),IF(AND(BL73=SX9_LS,AC73&gt;=0.5),(ROUND((PI()*AD73*AE73)/12,2)-PI()*SX9_PD),IF(AND(BL73=SX10_LS,AC73&gt;=0.5),(ROUND((PI()*AD73*AE73)/12,2)-PI()*SX10_PD),IF(AND(BL73=SX11_LS,AC73&gt;=0.5),(ROUND((PI()*AD73*AE73)/12,2)-PI()*SX11_PD),IF(AND(BL73=SX12_LS,AC73&gt;=0.5),(ROUND((PI()*AD73*AE73)/12,2)-PI()*SX12_PD),ROUND((PI()*AD73*AE73)/12,2))))))))))))))</f>
        <v/>
      </c>
      <c r="AH73" s="81"/>
      <c r="AI73" s="81"/>
      <c r="AJ73" s="81"/>
      <c r="AK73" s="81"/>
      <c r="AL73" s="81"/>
      <c r="AM73" s="81"/>
      <c r="AN73" s="81"/>
      <c r="AO73" s="81"/>
      <c r="AP73" s="17"/>
      <c r="AQ73" s="113"/>
      <c r="AR73" s="113"/>
      <c r="AS73" s="113"/>
      <c r="AT73" s="113"/>
      <c r="AU73" s="113"/>
      <c r="AV73" s="114" t="str">
        <f t="shared" ref="AV73" si="469">IF(C73=FALSE,"",IF(C73="DNT",(AQ73/(Nominal_Pipe_Diameter*10)),IF(AQ73="NV","NV",IF(AQ73="NA","NA",IF(BE73="","",IF(BL73="SMLS",AQ73*100/BE73,AQ73*100/BD73))))))</f>
        <v/>
      </c>
      <c r="AW73" s="114"/>
      <c r="AX73" s="114"/>
      <c r="AY73" s="114"/>
      <c r="AZ73" s="114"/>
      <c r="BA73" s="114" t="str">
        <f t="shared" ref="BA73" si="470">IF(C73=FALSE,"",IF(GW_Log_Dist="","NA",GW_Log_Dist+X73))</f>
        <v/>
      </c>
      <c r="BB73" s="114"/>
      <c r="BC73" s="114"/>
      <c r="BD73" s="18" t="str">
        <f t="shared" ref="BD73" si="471">IF(C73=FALSE,"",IF(AND(SX1_Start&lt;=X73,X73&lt;SX1_End),((SX1_NWT*1000)),IF(AND(SX2_Start&lt;=X73,X73&lt;SX2_End),((SX2_NWT*1000)),IF(AND(SX3_Start&lt;=X73,X73&lt;SX3_End),((SX3_NWT*1000)),IF(AND(SX4_Start&lt;=X73,X73&lt;SX4_End),((SX4_NWT*1000)),IF(AND(SX5_Start&lt;=X73,X73&lt;SX5_End),((SX5_NWT*1000)),IF(AND(SX6_Start&lt;=X73,X73&lt;SX6_End),((SX6_NWT*1000)),IF(AND(SX7_Start&lt;=X73,X73&lt;SX7_End),((SX7_NWT*1000)),IF(AND(SX8_Start&lt;=X73,X73&lt;SX8_End),((SX8_NWT*1000)),IF(AND(SX9_Start&lt;=X73,X73&lt;SX9_End),((SX9_NWT*1000)),IF(AND(SX10_Start&lt;=X73,X73&lt;SX10_End),((SX10_NWT*1000)),IF(AND(SX11_Start&lt;=X73,X73&lt;SX11_End),((SX11_NWT*1000)),IF(AND(SX12_Start&lt;=X73,X73&lt;SX12_End),((SX12_NWT*1000)),IF(AND(SX13_Start&lt;=X73,X73&lt;SX13_End),((SX13_NWT*1000)),IF(AND(SX14_Start&lt;=X73,X73&lt;SX14_End),((SX14_NWT*1000)),IF(AND(SX15_Start&lt;=X73,X73&lt;SX15_End),((SX15_NWT*1000)),IF(AND(SX16_Start&lt;=X73,X73&lt;SX16_End),((SX16_NWT*1000)),IF(AND(SX17_Start&lt;=X73,X73&lt;SX17_End),((SX17_NWT*1000)),IF(AND(SX18_Start&lt;=X73,X73&lt;SX18_End),((SX18_NWT*1000)),IF(AND(SX19_Start&lt;=X73,X73&lt;SX19_End),((SX19_NWT*1000)),IF(AND(SX20_Start&lt;=X73,X73&lt;SX20_End),((SX20_NWT*1000)),IF(AND(SX21_Start&lt;=X73,X73&lt;SX21_End),((SX21_NWT*1000)),IF(AND(SX22_Start&lt;=X73,X73&lt;SX22_End),((SX22_NWT*1000)),IF(AND(SX23_Start&lt;=X73,X73&lt;SX23_End),((SX23_NWT*1000)),IF(AND(SX24_Start&lt;=X73,X73&lt;SX24_End),((SX24_NWT*1000)),IF(AND(SX25_Start&lt;=X73,X73&lt;SX25_End),((SX25_NWT*1000))))))))))))))))))))))))))))</f>
        <v/>
      </c>
      <c r="BE73" s="113"/>
      <c r="BF73" s="113"/>
      <c r="BG73" s="113"/>
      <c r="BH73" s="113"/>
      <c r="BI73" s="113"/>
      <c r="BJ73" s="113"/>
      <c r="BK73" s="113"/>
      <c r="BL73" s="19" t="str" cm="1">
        <f t="array" ref="BL73">IF(C73=FALSE,"",IF(AND(SX1_Start&lt;=X73,X73&lt;SX1_End),SX1_LS,IF(AND(SX2_Start&lt;=X73,X73&lt;SX2_End),SX2_LS,IF(AND(SX3_Start&lt;=X73,X73&lt;SX3_End),SX3_LS,IF(AND(SX4_Start&lt;=X73,X73&lt;SX4_End),SX4_LS,IF(AND(SX5_Start&lt;=X73,X73&lt;SX5_End),SX5_LS,IF(AND(SX6_Start&lt;=X73,X73&lt;SX6_End),SX6_LS,IF(AND(SX7_Start&lt;=X73,X73&lt;SX7_End),SX7_LS,IF(AND(SX8_Start&lt;=X73,X73&lt;SX8_End),SX8_LS,IF(AND(SX9_Start&lt;=X73,X73&lt;SX9_End),SX9_LS,IF(AND(SX10_Start&lt;=X73,X73&lt;SX10_End),SX10_LS,IF(AND(SX11_Start&lt;=X73,X73&lt;SX11_End),SX11_LS,IF(AND(SX12_Start&lt;=X73,X73&lt;SX12_End),SX12_LS,IF(AND(SX13_Start&lt;=X73,X73&lt;SX13_End),SX13_LS,IF(AND(SX14_Start&lt;=X73,X73&lt;SX14_End),SX14_LS,IF(AND(SX15_Start&lt;=X73,X73&lt;SX15_End),SX15_LS,IF(AND(SX16_Start&lt;=X73,X73&lt;SX16_End),SX16_LS,IF(AND(SX17_Start&lt;=X73,X73&lt;SX17_End),SX17_LS,IF(AND(SX18_Start&lt;=X73,X73&lt;SX18_End),SX18_LS,IF(AND(SX19_Start&lt;=X73,X73&lt;SX19_End),SX19_LS,IF(AND(SX20_Start&lt;=X73,X73&lt;SX20_End),SX20_LS,IF(AND(SX21_Start&lt;=X73,X73&lt;SX21_End),SX21_LS,IF(AND(SX22_Start&lt;=X73,X73&lt;SX22_End),SX22_LS,IF(AND(SX23_Start&lt;=X73,X73&lt;SX23_End),SX23_LS,IF(AND(SX24_Start&lt;=X73,X73&lt;SX24_End),SX24_LS)*IF(AND(SX25_Start&lt;=X73,X73&lt;SX25End),SX25_LS)))))))))))))))))))))))))</f>
        <v/>
      </c>
      <c r="BM73" s="129" t="str">
        <f t="shared" ref="BM73" si="472">IF(ISBLANK(C73),"",IF(BL73=SX1_LS,SX1_LSD,IF(BL73=SX2_LS,SX2_LSD,IF(BL73=SX3_LS,SX3_LSD,IF(BL73=SX4_LS,SX4_LSD,IF(BL73=SX5_LS,SX5_LSD,IF(BL73=SX6_LS,SX6_LSD,IF(BL73=SX7_LS,SX7_LSD,IF(BL73=SX8_LS,SX8_LSD,IF(BL73=SX9_LS,SX9_LSD,IF(BL73=SX10_LS,SX10_LSD,IF(BL73=SX11_LS,SX11_LSD,IF(BL73=SX12_LS,SX12_LSD)))))))))))))</f>
        <v/>
      </c>
      <c r="BN73" s="130"/>
      <c r="BO73" s="130"/>
      <c r="BP73" s="130"/>
      <c r="BQ73" s="130"/>
      <c r="BR73" s="131"/>
      <c r="BS73" s="119" t="str">
        <f t="shared" ref="BS73" si="473">IF(ISBLANK(C73),"",IF(NOT(ISNUMBER(station_number)),"NA",IF(MOD(station_number,1)=0,TEXT(station_number+X73,"0+00"),IF(NOT(MOD(station_number,1)=0),TEXT(station_number+X73,"0+00.00")))))</f>
        <v/>
      </c>
      <c r="BT73" s="119"/>
      <c r="BU73" s="119"/>
      <c r="BV73" s="119"/>
      <c r="BW73" s="119"/>
      <c r="BX73" s="120" t="str" cm="1">
        <f t="array" ref="BX73">IF(C73=FALSE,"",IF(AND(SX1_Start&lt;=X73,X73&lt;SX1_End),"Section 1",IF(AND(SX2_Start&lt;=X73,X73&lt;SX2_End),"Section 2",IF(AND(SX3_Start&lt;=X73,X73&lt;SX3_End),"Section 3",IF(AND(SX4_Start&lt;=X73,X73&lt;SX4_End),"Section 4",IF(AND(SX5_Start&lt;=X73,X73&lt;SX5_End),"Section 5",IF(AND(SX6_Start&lt;=X73,X73&lt;SX6_End),"Section 6",IF(AND(SX7_Start&lt;=X73,X73&lt;SX7_End),"Section 7",IF(AND(SX8_Start&lt;=X73,X73&lt;SX8_End),"Section 8",IF(AND(SX9_Start&lt;=X73,X73&lt;SX9_End),"Section 9",IF(AND(SX10_Start&lt;=X73,X73&lt;SX10_End),"Section 10",IF(AND(SX11_Start&lt;=X73,X73&lt;SX11_End),"Section 11",IF(AND(SX12_Start&lt;=X73,X73&lt;SX12_End),"Section 12",IF(AND(SX13_Start&lt;=X73,X73&lt;SX13_End),"Section 13",IF(AND(SX14_Start&lt;=X73,X73&lt;SX14_End),"Section 14",IF(AND(SX15_Start&lt;=X73,X73&lt;SX15_End),"Section 15",IF(AND(SX16_Start&lt;=X73,X73&lt;SX16_End),"Section 16",IF(AND(SX17_Start&lt;=X73,X73&lt;SX17_End),"Section 17",IF(AND(SX18_Start&lt;=X73,X73&lt;SX18_End),"Section 18",IF(AND(SX19_Start&lt;=X73,X73&lt;SX19_End),"Section 19",IF(AND(SX20_Start&lt;=X73,X73&lt;SX20_End),"Section 20",IF(AND(SX21_Start&lt;=X73,X73&lt;SX21_End),"Section 21",IF(AND(SX22_Start&lt;=X73,X73&lt;SX22_End),"Section 22",IF(AND(SX23_Start&lt;=X73,X73&lt;SX23_End),"Section 23",IF(AND(SX24_Start&lt;=X73,X73&lt;SX24_End),"Section 24")*IF(AND(SX25_Start&lt;=X73,X73&lt;SX25End),"Section 25")))))))))))))))))))))))))</f>
        <v/>
      </c>
      <c r="BY73" s="121"/>
      <c r="BZ73" s="121"/>
      <c r="CA73" s="121"/>
      <c r="CB73" s="121"/>
      <c r="CC73" s="121"/>
      <c r="CD73" s="121"/>
      <c r="CE73" s="121"/>
      <c r="CF73" s="121"/>
      <c r="CG73" s="121"/>
      <c r="CH73" s="122"/>
      <c r="CI73" s="123"/>
      <c r="CJ73" s="124"/>
      <c r="CK73" s="124"/>
      <c r="CL73" s="124"/>
      <c r="CM73" s="124"/>
      <c r="CN73" s="124"/>
      <c r="CO73" s="124"/>
      <c r="CP73" s="124"/>
      <c r="CQ73" s="124"/>
      <c r="CR73" s="124"/>
      <c r="CS73" s="125"/>
      <c r="CT73" s="123"/>
      <c r="CU73" s="124"/>
      <c r="CV73" s="124"/>
      <c r="CW73" s="124"/>
      <c r="CX73" s="124"/>
      <c r="CY73" s="124"/>
      <c r="CZ73" s="124"/>
      <c r="DA73" s="124"/>
      <c r="DB73" s="124"/>
      <c r="DC73" s="124"/>
      <c r="DD73" s="125"/>
      <c r="DE73" s="123"/>
      <c r="DF73" s="124"/>
      <c r="DG73" s="124"/>
      <c r="DH73" s="124"/>
      <c r="DI73" s="124"/>
      <c r="DJ73" s="124"/>
      <c r="DK73" s="124"/>
      <c r="DL73" s="124"/>
      <c r="DM73" s="124"/>
      <c r="DN73" s="125"/>
      <c r="DO73" s="126"/>
      <c r="DP73" s="127"/>
      <c r="DQ73" s="127"/>
      <c r="DR73" s="127"/>
      <c r="DS73" s="127"/>
      <c r="DT73" s="127"/>
      <c r="DU73" s="127"/>
      <c r="DV73" s="128"/>
      <c r="DW73" s="102"/>
      <c r="DX73" s="102"/>
      <c r="DY73" s="102"/>
      <c r="DZ73" s="115"/>
      <c r="EA73" s="115"/>
      <c r="EB73" s="115"/>
      <c r="EC73" s="115"/>
      <c r="ED73" s="115"/>
      <c r="EE73" s="132"/>
      <c r="EF73" s="132"/>
      <c r="EG73" s="132"/>
      <c r="EH73" s="102"/>
      <c r="EI73" s="102"/>
      <c r="EJ73" s="102"/>
      <c r="EK73" s="117" t="str">
        <f t="shared" ref="EK73:EK136" si="474">IF(OR(DO73="Grinding",DO73="Polishing"),BE73,"")</f>
        <v/>
      </c>
      <c r="EL73" s="117"/>
      <c r="EM73" s="117"/>
      <c r="EN73" s="118"/>
      <c r="EO73" s="118"/>
      <c r="EP73" s="118"/>
      <c r="EQ73" s="102"/>
      <c r="ER73" s="102"/>
      <c r="ES73" s="102"/>
      <c r="ET73" s="102"/>
      <c r="EU73" s="20" t="str">
        <f t="shared" ref="EU73:EU136" si="475">IF(C73&lt;&gt;"",C73&amp;"-"&amp;TEXT(L73,"000"),"")</f>
        <v/>
      </c>
      <c r="EV73" s="26" t="str">
        <f t="shared" ref="EV73:EV136" si="476">IF(C73&lt;&gt;"","Axd: "&amp;X73&amp;"'"&amp;" | Clock: "&amp;TEXT(AC73,"HH:MM")&amp;" | L: "&amp;AH73&amp;"'' | W: "&amp;AL73&amp;"'' | D: "&amp;TEXT(AQ73/1000,"0.000")&amp;"''"&amp;" | AWT: "&amp;TEXT(BE73/1000,"0.000")&amp;"''","")</f>
        <v/>
      </c>
      <c r="EW73" s="22"/>
      <c r="EX73" s="22"/>
      <c r="EY73" s="23"/>
      <c r="EZ73" s="23"/>
      <c r="FA73" s="27"/>
      <c r="FB73" s="27"/>
      <c r="FC73" s="29"/>
      <c r="FD73" s="28"/>
      <c r="FE73" s="28"/>
      <c r="FF73" s="28"/>
      <c r="FG73" s="28"/>
      <c r="FH73" s="28"/>
      <c r="FI73" s="28"/>
      <c r="FJ73" s="28"/>
      <c r="FK73" s="28"/>
      <c r="FL73" s="28"/>
      <c r="FM73" s="28"/>
      <c r="FN73" s="29"/>
      <c r="FO73" s="29"/>
      <c r="FP73" s="29"/>
      <c r="FQ73" s="29"/>
      <c r="FR73" s="29"/>
      <c r="FS73" s="29"/>
      <c r="FT73" s="29"/>
      <c r="FU73" s="29"/>
      <c r="FV73" s="29"/>
      <c r="FW73" s="29"/>
      <c r="FX73" s="29"/>
      <c r="FY73" s="29"/>
      <c r="FZ73" s="29"/>
      <c r="GA73" s="29"/>
      <c r="GB73" s="29"/>
      <c r="GC73" s="23"/>
      <c r="GD73" s="23"/>
      <c r="GE73" s="23"/>
      <c r="GF73" s="23"/>
      <c r="GG73" s="23"/>
      <c r="GH73" s="23"/>
    </row>
    <row r="74" spans="1:190" s="25" customFormat="1" ht="57.75" customHeight="1" x14ac:dyDescent="0.25">
      <c r="A74" s="103">
        <f t="shared" ref="A74:A137" si="477">A73+1</f>
        <v>67</v>
      </c>
      <c r="B74" s="103"/>
      <c r="C74" s="104"/>
      <c r="D74" s="105"/>
      <c r="E74" s="105"/>
      <c r="F74" s="105"/>
      <c r="G74" s="105"/>
      <c r="H74" s="105"/>
      <c r="I74" s="105"/>
      <c r="J74" s="105"/>
      <c r="K74" s="106"/>
      <c r="L74" s="138"/>
      <c r="M74" s="138"/>
      <c r="N74" s="138"/>
      <c r="O74" s="138"/>
      <c r="P74" s="138"/>
      <c r="Q74" s="138"/>
      <c r="R74" s="138"/>
      <c r="S74" s="137"/>
      <c r="T74" s="137"/>
      <c r="U74" s="137"/>
      <c r="V74" s="137"/>
      <c r="W74" s="137"/>
      <c r="X74" s="79"/>
      <c r="Y74" s="80"/>
      <c r="Z74" s="80"/>
      <c r="AA74" s="80"/>
      <c r="AB74" s="11" t="str">
        <f t="shared" si="465"/>
        <v/>
      </c>
      <c r="AC74" s="12"/>
      <c r="AD74" s="13">
        <f t="shared" si="457"/>
        <v>0</v>
      </c>
      <c r="AE74" s="14" t="str">
        <f t="shared" ref="AE74" si="478">IF(ISBLANK(C74),"",IF(BL74=SX1_LS,SX1_PD,IF(BL74=SX2_LS,SX2_PD,IF(BL74=SX3_LS,SX3_PD,IF(BL74=SX4_LS,SX4_PD,IF(BL74=SX5_LS,SX5_PD,IF(BL74=SX6_LS,SX6_PD,IF(BL74=SX7_LS,SX7_PD,IF(BL74=SX8_LS,SX8_PD,IF(BL74=SX9_LS,SX9_PD,IF(BL74=SX10_LS,SX10_PD,IF(BL74=SX11_LS,SX11_PD,IF(BL74=SX12_LS,SX12_PD)))))))))))))</f>
        <v/>
      </c>
      <c r="AF74" s="15" t="str">
        <f t="shared" si="467"/>
        <v>!</v>
      </c>
      <c r="AG74" s="16" t="str">
        <f t="shared" ref="AG74" si="479">IF(ISBLANK(AC74),"",IF(AND(BL74=SX1_LS,AC74&gt;=0.5),(ROUND((PI()*AD74*AE74)/12,2)-PI()*SX1_PD),IF(AND(BL74=SX2_LS,AC74&gt;=0.5),(ROUND((PI()*AD74*AE74)/12,2)-PI()*SX2_PD),IF(AND(BL74=SX3_LS,AC74&gt;=0.5),(ROUND((PI()*AD74*AE74)/12,2)-PI()*SX3_PD),IF(AND(BL74=SX4_LS,AC74&gt;=0.5),(ROUND((PI()*AD74*AE74)/12,2)-PI()*SX4_PD),IF(AND(BL74=SX5_LS,AC74&gt;=0.5),(ROUND((PI()*AD74*AE74)/12,2)-PI()*SX5_PD),IF(AND(BL74=SX6_LS,AC74&gt;=0.5),(ROUND((PI()*AD74*AE74)/12,2)-PI()*SX6_PD),IF(AND(BL74=SX7_LS,AC74&gt;=0.5),(ROUND((PI()*AD74*AE74)/12,2)-PI()*SX7_PD),IF(AND(BL74=SX8_LS,AC74&gt;=0.5),(ROUND((PI()*AD74*AE74)/12,2)-PI()*SX8_PD),IF(AND(BL74=SX9_LS,AC74&gt;=0.5),(ROUND((PI()*AD74*AE74)/12,2)-PI()*SX9_PD),IF(AND(BL74=SX10_LS,AC74&gt;=0.5),(ROUND((PI()*AD74*AE74)/12,2)-PI()*SX10_PD),IF(AND(BL74=SX11_LS,AC74&gt;=0.5),(ROUND((PI()*AD74*AE74)/12,2)-PI()*SX11_PD),IF(AND(BL74=SX12_LS,AC74&gt;=0.5),(ROUND((PI()*AD74*AE74)/12,2)-PI()*SX12_PD),ROUND((PI()*AD74*AE74)/12,2))))))))))))))</f>
        <v/>
      </c>
      <c r="AH74" s="81"/>
      <c r="AI74" s="81"/>
      <c r="AJ74" s="81"/>
      <c r="AK74" s="81"/>
      <c r="AL74" s="81"/>
      <c r="AM74" s="81"/>
      <c r="AN74" s="81"/>
      <c r="AO74" s="81"/>
      <c r="AP74" s="17"/>
      <c r="AQ74" s="113"/>
      <c r="AR74" s="113"/>
      <c r="AS74" s="113"/>
      <c r="AT74" s="113"/>
      <c r="AU74" s="113"/>
      <c r="AV74" s="114" t="str">
        <f t="shared" ref="AV74" si="480">IF(C74=FALSE,"",IF(C74="DNT",(AQ74/(Nominal_Pipe_Diameter*10)),IF(AQ74="NV","NV",IF(AQ74="NA","NA",IF(BE74="","",IF(BL74="SMLS",AQ74*100/BE74,AQ74*100/BD74))))))</f>
        <v/>
      </c>
      <c r="AW74" s="114"/>
      <c r="AX74" s="114"/>
      <c r="AY74" s="114"/>
      <c r="AZ74" s="114"/>
      <c r="BA74" s="114" t="str">
        <f t="shared" ref="BA74" si="481">IF(C74=FALSE,"",IF(GW_Log_Dist="","NA",GW_Log_Dist+X74))</f>
        <v/>
      </c>
      <c r="BB74" s="114"/>
      <c r="BC74" s="114"/>
      <c r="BD74" s="18" t="str">
        <f t="shared" ref="BD74" si="482">IF(C74=FALSE,"",IF(AND(SX1_Start&lt;=X74,X74&lt;SX1_End),((SX1_NWT*1000)),IF(AND(SX2_Start&lt;=X74,X74&lt;SX2_End),((SX2_NWT*1000)),IF(AND(SX3_Start&lt;=X74,X74&lt;SX3_End),((SX3_NWT*1000)),IF(AND(SX4_Start&lt;=X74,X74&lt;SX4_End),((SX4_NWT*1000)),IF(AND(SX5_Start&lt;=X74,X74&lt;SX5_End),((SX5_NWT*1000)),IF(AND(SX6_Start&lt;=X74,X74&lt;SX6_End),((SX6_NWT*1000)),IF(AND(SX7_Start&lt;=X74,X74&lt;SX7_End),((SX7_NWT*1000)),IF(AND(SX8_Start&lt;=X74,X74&lt;SX8_End),((SX8_NWT*1000)),IF(AND(SX9_Start&lt;=X74,X74&lt;SX9_End),((SX9_NWT*1000)),IF(AND(SX10_Start&lt;=X74,X74&lt;SX10_End),((SX10_NWT*1000)),IF(AND(SX11_Start&lt;=X74,X74&lt;SX11_End),((SX11_NWT*1000)),IF(AND(SX12_Start&lt;=X74,X74&lt;SX12_End),((SX12_NWT*1000)),IF(AND(SX13_Start&lt;=X74,X74&lt;SX13_End),((SX13_NWT*1000)),IF(AND(SX14_Start&lt;=X74,X74&lt;SX14_End),((SX14_NWT*1000)),IF(AND(SX15_Start&lt;=X74,X74&lt;SX15_End),((SX15_NWT*1000)),IF(AND(SX16_Start&lt;=X74,X74&lt;SX16_End),((SX16_NWT*1000)),IF(AND(SX17_Start&lt;=X74,X74&lt;SX17_End),((SX17_NWT*1000)),IF(AND(SX18_Start&lt;=X74,X74&lt;SX18_End),((SX18_NWT*1000)),IF(AND(SX19_Start&lt;=X74,X74&lt;SX19_End),((SX19_NWT*1000)),IF(AND(SX20_Start&lt;=X74,X74&lt;SX20_End),((SX20_NWT*1000)),IF(AND(SX21_Start&lt;=X74,X74&lt;SX21_End),((SX21_NWT*1000)),IF(AND(SX22_Start&lt;=X74,X74&lt;SX22_End),((SX22_NWT*1000)),IF(AND(SX23_Start&lt;=X74,X74&lt;SX23_End),((SX23_NWT*1000)),IF(AND(SX24_Start&lt;=X74,X74&lt;SX24_End),((SX24_NWT*1000)),IF(AND(SX25_Start&lt;=X74,X74&lt;SX25_End),((SX25_NWT*1000))))))))))))))))))))))))))))</f>
        <v/>
      </c>
      <c r="BE74" s="113"/>
      <c r="BF74" s="113"/>
      <c r="BG74" s="113"/>
      <c r="BH74" s="113"/>
      <c r="BI74" s="113"/>
      <c r="BJ74" s="113"/>
      <c r="BK74" s="113"/>
      <c r="BL74" s="19" t="str" cm="1">
        <f t="array" ref="BL74">IF(C74=FALSE,"",IF(AND(SX1_Start&lt;=X74,X74&lt;SX1_End),SX1_LS,IF(AND(SX2_Start&lt;=X74,X74&lt;SX2_End),SX2_LS,IF(AND(SX3_Start&lt;=X74,X74&lt;SX3_End),SX3_LS,IF(AND(SX4_Start&lt;=X74,X74&lt;SX4_End),SX4_LS,IF(AND(SX5_Start&lt;=X74,X74&lt;SX5_End),SX5_LS,IF(AND(SX6_Start&lt;=X74,X74&lt;SX6_End),SX6_LS,IF(AND(SX7_Start&lt;=X74,X74&lt;SX7_End),SX7_LS,IF(AND(SX8_Start&lt;=X74,X74&lt;SX8_End),SX8_LS,IF(AND(SX9_Start&lt;=X74,X74&lt;SX9_End),SX9_LS,IF(AND(SX10_Start&lt;=X74,X74&lt;SX10_End),SX10_LS,IF(AND(SX11_Start&lt;=X74,X74&lt;SX11_End),SX11_LS,IF(AND(SX12_Start&lt;=X74,X74&lt;SX12_End),SX12_LS,IF(AND(SX13_Start&lt;=X74,X74&lt;SX13_End),SX13_LS,IF(AND(SX14_Start&lt;=X74,X74&lt;SX14_End),SX14_LS,IF(AND(SX15_Start&lt;=X74,X74&lt;SX15_End),SX15_LS,IF(AND(SX16_Start&lt;=X74,X74&lt;SX16_End),SX16_LS,IF(AND(SX17_Start&lt;=X74,X74&lt;SX17_End),SX17_LS,IF(AND(SX18_Start&lt;=X74,X74&lt;SX18_End),SX18_LS,IF(AND(SX19_Start&lt;=X74,X74&lt;SX19_End),SX19_LS,IF(AND(SX20_Start&lt;=X74,X74&lt;SX20_End),SX20_LS,IF(AND(SX21_Start&lt;=X74,X74&lt;SX21_End),SX21_LS,IF(AND(SX22_Start&lt;=X74,X74&lt;SX22_End),SX22_LS,IF(AND(SX23_Start&lt;=X74,X74&lt;SX23_End),SX23_LS,IF(AND(SX24_Start&lt;=X74,X74&lt;SX24_End),SX24_LS)*IF(AND(SX25_Start&lt;=X74,X74&lt;SX25End),SX25_LS)))))))))))))))))))))))))</f>
        <v/>
      </c>
      <c r="BM74" s="129" t="str">
        <f t="shared" ref="BM74" si="483">IF(ISBLANK(C74),"",IF(BL74=SX1_LS,SX1_LSD,IF(BL74=SX2_LS,SX2_LSD,IF(BL74=SX3_LS,SX3_LSD,IF(BL74=SX4_LS,SX4_LSD,IF(BL74=SX5_LS,SX5_LSD,IF(BL74=SX6_LS,SX6_LSD,IF(BL74=SX7_LS,SX7_LSD,IF(BL74=SX8_LS,SX8_LSD,IF(BL74=SX9_LS,SX9_LSD,IF(BL74=SX10_LS,SX10_LSD,IF(BL74=SX11_LS,SX11_LSD,IF(BL74=SX12_LS,SX12_LSD)))))))))))))</f>
        <v/>
      </c>
      <c r="BN74" s="130"/>
      <c r="BO74" s="130"/>
      <c r="BP74" s="130"/>
      <c r="BQ74" s="130"/>
      <c r="BR74" s="131"/>
      <c r="BS74" s="119" t="str">
        <f t="shared" ref="BS74" si="484">IF(ISBLANK(C74),"",IF(NOT(ISNUMBER(station_number)),"NA",IF(MOD(station_number,1)=0,TEXT(station_number+X74,"0+00"),IF(NOT(MOD(station_number,1)=0),TEXT(station_number+X74,"0+00.00")))))</f>
        <v/>
      </c>
      <c r="BT74" s="119"/>
      <c r="BU74" s="119"/>
      <c r="BV74" s="119"/>
      <c r="BW74" s="119"/>
      <c r="BX74" s="120" t="str" cm="1">
        <f t="array" ref="BX74">IF(C74=FALSE,"",IF(AND(SX1_Start&lt;=X74,X74&lt;SX1_End),"Section 1",IF(AND(SX2_Start&lt;=X74,X74&lt;SX2_End),"Section 2",IF(AND(SX3_Start&lt;=X74,X74&lt;SX3_End),"Section 3",IF(AND(SX4_Start&lt;=X74,X74&lt;SX4_End),"Section 4",IF(AND(SX5_Start&lt;=X74,X74&lt;SX5_End),"Section 5",IF(AND(SX6_Start&lt;=X74,X74&lt;SX6_End),"Section 6",IF(AND(SX7_Start&lt;=X74,X74&lt;SX7_End),"Section 7",IF(AND(SX8_Start&lt;=X74,X74&lt;SX8_End),"Section 8",IF(AND(SX9_Start&lt;=X74,X74&lt;SX9_End),"Section 9",IF(AND(SX10_Start&lt;=X74,X74&lt;SX10_End),"Section 10",IF(AND(SX11_Start&lt;=X74,X74&lt;SX11_End),"Section 11",IF(AND(SX12_Start&lt;=X74,X74&lt;SX12_End),"Section 12",IF(AND(SX13_Start&lt;=X74,X74&lt;SX13_End),"Section 13",IF(AND(SX14_Start&lt;=X74,X74&lt;SX14_End),"Section 14",IF(AND(SX15_Start&lt;=X74,X74&lt;SX15_End),"Section 15",IF(AND(SX16_Start&lt;=X74,X74&lt;SX16_End),"Section 16",IF(AND(SX17_Start&lt;=X74,X74&lt;SX17_End),"Section 17",IF(AND(SX18_Start&lt;=X74,X74&lt;SX18_End),"Section 18",IF(AND(SX19_Start&lt;=X74,X74&lt;SX19_End),"Section 19",IF(AND(SX20_Start&lt;=X74,X74&lt;SX20_End),"Section 20",IF(AND(SX21_Start&lt;=X74,X74&lt;SX21_End),"Section 21",IF(AND(SX22_Start&lt;=X74,X74&lt;SX22_End),"Section 22",IF(AND(SX23_Start&lt;=X74,X74&lt;SX23_End),"Section 23",IF(AND(SX24_Start&lt;=X74,X74&lt;SX24_End),"Section 24")*IF(AND(SX25_Start&lt;=X74,X74&lt;SX25End),"Section 25")))))))))))))))))))))))))</f>
        <v/>
      </c>
      <c r="BY74" s="121"/>
      <c r="BZ74" s="121"/>
      <c r="CA74" s="121"/>
      <c r="CB74" s="121"/>
      <c r="CC74" s="121"/>
      <c r="CD74" s="121"/>
      <c r="CE74" s="121"/>
      <c r="CF74" s="121"/>
      <c r="CG74" s="121"/>
      <c r="CH74" s="122"/>
      <c r="CI74" s="123"/>
      <c r="CJ74" s="124"/>
      <c r="CK74" s="124"/>
      <c r="CL74" s="124"/>
      <c r="CM74" s="124"/>
      <c r="CN74" s="124"/>
      <c r="CO74" s="124"/>
      <c r="CP74" s="124"/>
      <c r="CQ74" s="124"/>
      <c r="CR74" s="124"/>
      <c r="CS74" s="125"/>
      <c r="CT74" s="123"/>
      <c r="CU74" s="124"/>
      <c r="CV74" s="124"/>
      <c r="CW74" s="124"/>
      <c r="CX74" s="124"/>
      <c r="CY74" s="124"/>
      <c r="CZ74" s="124"/>
      <c r="DA74" s="124"/>
      <c r="DB74" s="124"/>
      <c r="DC74" s="124"/>
      <c r="DD74" s="125"/>
      <c r="DE74" s="123"/>
      <c r="DF74" s="124"/>
      <c r="DG74" s="124"/>
      <c r="DH74" s="124"/>
      <c r="DI74" s="124"/>
      <c r="DJ74" s="124"/>
      <c r="DK74" s="124"/>
      <c r="DL74" s="124"/>
      <c r="DM74" s="124"/>
      <c r="DN74" s="125"/>
      <c r="DO74" s="126"/>
      <c r="DP74" s="127"/>
      <c r="DQ74" s="127"/>
      <c r="DR74" s="127"/>
      <c r="DS74" s="127"/>
      <c r="DT74" s="127"/>
      <c r="DU74" s="127"/>
      <c r="DV74" s="128"/>
      <c r="DW74" s="102"/>
      <c r="DX74" s="102"/>
      <c r="DY74" s="102"/>
      <c r="DZ74" s="115"/>
      <c r="EA74" s="115"/>
      <c r="EB74" s="115"/>
      <c r="EC74" s="115"/>
      <c r="ED74" s="115"/>
      <c r="EE74" s="132"/>
      <c r="EF74" s="132"/>
      <c r="EG74" s="132"/>
      <c r="EH74" s="102"/>
      <c r="EI74" s="102"/>
      <c r="EJ74" s="102"/>
      <c r="EK74" s="117" t="str">
        <f t="shared" si="474"/>
        <v/>
      </c>
      <c r="EL74" s="117"/>
      <c r="EM74" s="117"/>
      <c r="EN74" s="118"/>
      <c r="EO74" s="118"/>
      <c r="EP74" s="118"/>
      <c r="EQ74" s="102"/>
      <c r="ER74" s="102"/>
      <c r="ES74" s="102"/>
      <c r="ET74" s="102"/>
      <c r="EU74" s="20" t="str">
        <f t="shared" si="475"/>
        <v/>
      </c>
      <c r="EV74" s="26" t="str">
        <f t="shared" si="476"/>
        <v/>
      </c>
      <c r="EW74" s="22"/>
      <c r="EX74" s="22"/>
      <c r="EY74" s="23"/>
      <c r="EZ74" s="23"/>
      <c r="FA74" s="27"/>
      <c r="FB74" s="27"/>
      <c r="FC74" s="28"/>
      <c r="FD74" s="28"/>
      <c r="FE74" s="28"/>
      <c r="FF74" s="28"/>
      <c r="FG74" s="28"/>
      <c r="FH74" s="28"/>
      <c r="FI74" s="28"/>
      <c r="FJ74" s="28"/>
      <c r="FK74" s="28"/>
      <c r="FL74" s="28"/>
      <c r="FM74" s="28"/>
      <c r="FN74" s="29"/>
      <c r="FO74" s="29"/>
      <c r="FP74" s="29"/>
      <c r="FQ74" s="29"/>
      <c r="FR74" s="29"/>
      <c r="FS74" s="29"/>
      <c r="FT74" s="29"/>
      <c r="FU74" s="29"/>
      <c r="FV74" s="29"/>
      <c r="FW74" s="29"/>
      <c r="FX74" s="29"/>
      <c r="FY74" s="29"/>
      <c r="FZ74" s="29"/>
      <c r="GA74" s="29"/>
      <c r="GB74" s="29"/>
      <c r="GC74" s="23"/>
      <c r="GD74" s="23"/>
      <c r="GE74" s="23"/>
      <c r="GF74" s="23"/>
      <c r="GG74" s="23"/>
      <c r="GH74" s="23"/>
    </row>
    <row r="75" spans="1:190" s="25" customFormat="1" ht="57.75" customHeight="1" x14ac:dyDescent="0.25">
      <c r="A75" s="103">
        <f t="shared" si="477"/>
        <v>68</v>
      </c>
      <c r="B75" s="103"/>
      <c r="C75" s="104"/>
      <c r="D75" s="105"/>
      <c r="E75" s="105"/>
      <c r="F75" s="105"/>
      <c r="G75" s="105"/>
      <c r="H75" s="105"/>
      <c r="I75" s="105"/>
      <c r="J75" s="105"/>
      <c r="K75" s="106"/>
      <c r="L75" s="138"/>
      <c r="M75" s="138"/>
      <c r="N75" s="138"/>
      <c r="O75" s="138"/>
      <c r="P75" s="138"/>
      <c r="Q75" s="138"/>
      <c r="R75" s="138"/>
      <c r="S75" s="137"/>
      <c r="T75" s="137"/>
      <c r="U75" s="137"/>
      <c r="V75" s="137"/>
      <c r="W75" s="137"/>
      <c r="X75" s="79"/>
      <c r="Y75" s="80"/>
      <c r="Z75" s="80"/>
      <c r="AA75" s="80"/>
      <c r="AB75" s="11" t="str">
        <f t="shared" si="465"/>
        <v/>
      </c>
      <c r="AC75" s="12"/>
      <c r="AD75" s="13">
        <f t="shared" si="457"/>
        <v>0</v>
      </c>
      <c r="AE75" s="14" t="str">
        <f t="shared" ref="AE75" si="485">IF(ISBLANK(C75),"",IF(BL75=SX1_LS,SX1_PD,IF(BL75=SX2_LS,SX2_PD,IF(BL75=SX3_LS,SX3_PD,IF(BL75=SX4_LS,SX4_PD,IF(BL75=SX5_LS,SX5_PD,IF(BL75=SX6_LS,SX6_PD,IF(BL75=SX7_LS,SX7_PD,IF(BL75=SX8_LS,SX8_PD,IF(BL75=SX9_LS,SX9_PD,IF(BL75=SX10_LS,SX10_PD,IF(BL75=SX11_LS,SX11_PD,IF(BL75=SX12_LS,SX12_PD)))))))))))))</f>
        <v/>
      </c>
      <c r="AF75" s="15" t="str">
        <f t="shared" si="467"/>
        <v>!</v>
      </c>
      <c r="AG75" s="16" t="str">
        <f t="shared" ref="AG75" si="486">IF(ISBLANK(AC75),"",IF(AND(BL75=SX1_LS,AC75&gt;=0.5),(ROUND((PI()*AD75*AE75)/12,2)-PI()*SX1_PD),IF(AND(BL75=SX2_LS,AC75&gt;=0.5),(ROUND((PI()*AD75*AE75)/12,2)-PI()*SX2_PD),IF(AND(BL75=SX3_LS,AC75&gt;=0.5),(ROUND((PI()*AD75*AE75)/12,2)-PI()*SX3_PD),IF(AND(BL75=SX4_LS,AC75&gt;=0.5),(ROUND((PI()*AD75*AE75)/12,2)-PI()*SX4_PD),IF(AND(BL75=SX5_LS,AC75&gt;=0.5),(ROUND((PI()*AD75*AE75)/12,2)-PI()*SX5_PD),IF(AND(BL75=SX6_LS,AC75&gt;=0.5),(ROUND((PI()*AD75*AE75)/12,2)-PI()*SX6_PD),IF(AND(BL75=SX7_LS,AC75&gt;=0.5),(ROUND((PI()*AD75*AE75)/12,2)-PI()*SX7_PD),IF(AND(BL75=SX8_LS,AC75&gt;=0.5),(ROUND((PI()*AD75*AE75)/12,2)-PI()*SX8_PD),IF(AND(BL75=SX9_LS,AC75&gt;=0.5),(ROUND((PI()*AD75*AE75)/12,2)-PI()*SX9_PD),IF(AND(BL75=SX10_LS,AC75&gt;=0.5),(ROUND((PI()*AD75*AE75)/12,2)-PI()*SX10_PD),IF(AND(BL75=SX11_LS,AC75&gt;=0.5),(ROUND((PI()*AD75*AE75)/12,2)-PI()*SX11_PD),IF(AND(BL75=SX12_LS,AC75&gt;=0.5),(ROUND((PI()*AD75*AE75)/12,2)-PI()*SX12_PD),ROUND((PI()*AD75*AE75)/12,2))))))))))))))</f>
        <v/>
      </c>
      <c r="AH75" s="81"/>
      <c r="AI75" s="81"/>
      <c r="AJ75" s="81"/>
      <c r="AK75" s="81"/>
      <c r="AL75" s="81"/>
      <c r="AM75" s="81"/>
      <c r="AN75" s="81"/>
      <c r="AO75" s="81"/>
      <c r="AP75" s="17"/>
      <c r="AQ75" s="133"/>
      <c r="AR75" s="134"/>
      <c r="AS75" s="134"/>
      <c r="AT75" s="134"/>
      <c r="AU75" s="135"/>
      <c r="AV75" s="114" t="str">
        <f t="shared" ref="AV75" si="487">IF(C75=FALSE,"",IF(C75="DNT",(AQ75/(Nominal_Pipe_Diameter*10)),IF(AQ75="NV","NV",IF(AQ75="NA","NA",IF(BE75="","",IF(BL75="SMLS",AQ75*100/BE75,AQ75*100/BD75))))))</f>
        <v/>
      </c>
      <c r="AW75" s="114"/>
      <c r="AX75" s="114"/>
      <c r="AY75" s="114"/>
      <c r="AZ75" s="114"/>
      <c r="BA75" s="114" t="str">
        <f t="shared" ref="BA75" si="488">IF(C75=FALSE,"",IF(GW_Log_Dist="","NA",GW_Log_Dist+X75))</f>
        <v/>
      </c>
      <c r="BB75" s="114"/>
      <c r="BC75" s="114"/>
      <c r="BD75" s="18" t="str">
        <f t="shared" ref="BD75" si="489">IF(C75=FALSE,"",IF(AND(SX1_Start&lt;=X75,X75&lt;SX1_End),((SX1_NWT*1000)),IF(AND(SX2_Start&lt;=X75,X75&lt;SX2_End),((SX2_NWT*1000)),IF(AND(SX3_Start&lt;=X75,X75&lt;SX3_End),((SX3_NWT*1000)),IF(AND(SX4_Start&lt;=X75,X75&lt;SX4_End),((SX4_NWT*1000)),IF(AND(SX5_Start&lt;=X75,X75&lt;SX5_End),((SX5_NWT*1000)),IF(AND(SX6_Start&lt;=X75,X75&lt;SX6_End),((SX6_NWT*1000)),IF(AND(SX7_Start&lt;=X75,X75&lt;SX7_End),((SX7_NWT*1000)),IF(AND(SX8_Start&lt;=X75,X75&lt;SX8_End),((SX8_NWT*1000)),IF(AND(SX9_Start&lt;=X75,X75&lt;SX9_End),((SX9_NWT*1000)),IF(AND(SX10_Start&lt;=X75,X75&lt;SX10_End),((SX10_NWT*1000)),IF(AND(SX11_Start&lt;=X75,X75&lt;SX11_End),((SX11_NWT*1000)),IF(AND(SX12_Start&lt;=X75,X75&lt;SX12_End),((SX12_NWT*1000)),IF(AND(SX13_Start&lt;=X75,X75&lt;SX13_End),((SX13_NWT*1000)),IF(AND(SX14_Start&lt;=X75,X75&lt;SX14_End),((SX14_NWT*1000)),IF(AND(SX15_Start&lt;=X75,X75&lt;SX15_End),((SX15_NWT*1000)),IF(AND(SX16_Start&lt;=X75,X75&lt;SX16_End),((SX16_NWT*1000)),IF(AND(SX17_Start&lt;=X75,X75&lt;SX17_End),((SX17_NWT*1000)),IF(AND(SX18_Start&lt;=X75,X75&lt;SX18_End),((SX18_NWT*1000)),IF(AND(SX19_Start&lt;=X75,X75&lt;SX19_End),((SX19_NWT*1000)),IF(AND(SX20_Start&lt;=X75,X75&lt;SX20_End),((SX20_NWT*1000)),IF(AND(SX21_Start&lt;=X75,X75&lt;SX21_End),((SX21_NWT*1000)),IF(AND(SX22_Start&lt;=X75,X75&lt;SX22_End),((SX22_NWT*1000)),IF(AND(SX23_Start&lt;=X75,X75&lt;SX23_End),((SX23_NWT*1000)),IF(AND(SX24_Start&lt;=X75,X75&lt;SX24_End),((SX24_NWT*1000)),IF(AND(SX25_Start&lt;=X75,X75&lt;SX25_End),((SX25_NWT*1000))))))))))))))))))))))))))))</f>
        <v/>
      </c>
      <c r="BE75" s="113"/>
      <c r="BF75" s="113"/>
      <c r="BG75" s="113"/>
      <c r="BH75" s="113"/>
      <c r="BI75" s="113"/>
      <c r="BJ75" s="113"/>
      <c r="BK75" s="113"/>
      <c r="BL75" s="19" t="str" cm="1">
        <f t="array" ref="BL75">IF(C75=FALSE,"",IF(AND(SX1_Start&lt;=X75,X75&lt;SX1_End),SX1_LS,IF(AND(SX2_Start&lt;=X75,X75&lt;SX2_End),SX2_LS,IF(AND(SX3_Start&lt;=X75,X75&lt;SX3_End),SX3_LS,IF(AND(SX4_Start&lt;=X75,X75&lt;SX4_End),SX4_LS,IF(AND(SX5_Start&lt;=X75,X75&lt;SX5_End),SX5_LS,IF(AND(SX6_Start&lt;=X75,X75&lt;SX6_End),SX6_LS,IF(AND(SX7_Start&lt;=X75,X75&lt;SX7_End),SX7_LS,IF(AND(SX8_Start&lt;=X75,X75&lt;SX8_End),SX8_LS,IF(AND(SX9_Start&lt;=X75,X75&lt;SX9_End),SX9_LS,IF(AND(SX10_Start&lt;=X75,X75&lt;SX10_End),SX10_LS,IF(AND(SX11_Start&lt;=X75,X75&lt;SX11_End),SX11_LS,IF(AND(SX12_Start&lt;=X75,X75&lt;SX12_End),SX12_LS,IF(AND(SX13_Start&lt;=X75,X75&lt;SX13_End),SX13_LS,IF(AND(SX14_Start&lt;=X75,X75&lt;SX14_End),SX14_LS,IF(AND(SX15_Start&lt;=X75,X75&lt;SX15_End),SX15_LS,IF(AND(SX16_Start&lt;=X75,X75&lt;SX16_End),SX16_LS,IF(AND(SX17_Start&lt;=X75,X75&lt;SX17_End),SX17_LS,IF(AND(SX18_Start&lt;=X75,X75&lt;SX18_End),SX18_LS,IF(AND(SX19_Start&lt;=X75,X75&lt;SX19_End),SX19_LS,IF(AND(SX20_Start&lt;=X75,X75&lt;SX20_End),SX20_LS,IF(AND(SX21_Start&lt;=X75,X75&lt;SX21_End),SX21_LS,IF(AND(SX22_Start&lt;=X75,X75&lt;SX22_End),SX22_LS,IF(AND(SX23_Start&lt;=X75,X75&lt;SX23_End),SX23_LS,IF(AND(SX24_Start&lt;=X75,X75&lt;SX24_End),SX24_LS)*IF(AND(SX25_Start&lt;=X75,X75&lt;SX25End),SX25_LS)))))))))))))))))))))))))</f>
        <v/>
      </c>
      <c r="BM75" s="129" t="str">
        <f t="shared" ref="BM75" si="490">IF(ISBLANK(C75),"",IF(BL75=SX1_LS,SX1_LSD,IF(BL75=SX2_LS,SX2_LSD,IF(BL75=SX3_LS,SX3_LSD,IF(BL75=SX4_LS,SX4_LSD,IF(BL75=SX5_LS,SX5_LSD,IF(BL75=SX6_LS,SX6_LSD,IF(BL75=SX7_LS,SX7_LSD,IF(BL75=SX8_LS,SX8_LSD,IF(BL75=SX9_LS,SX9_LSD,IF(BL75=SX10_LS,SX10_LSD,IF(BL75=SX11_LS,SX11_LSD,IF(BL75=SX12_LS,SX12_LSD)))))))))))))</f>
        <v/>
      </c>
      <c r="BN75" s="130"/>
      <c r="BO75" s="130"/>
      <c r="BP75" s="130"/>
      <c r="BQ75" s="130"/>
      <c r="BR75" s="131"/>
      <c r="BS75" s="119" t="str">
        <f t="shared" ref="BS75" si="491">IF(ISBLANK(C75),"",IF(NOT(ISNUMBER(station_number)),"NA",IF(MOD(station_number,1)=0,TEXT(station_number+X75,"0+00"),IF(NOT(MOD(station_number,1)=0),TEXT(station_number+X75,"0+00.00")))))</f>
        <v/>
      </c>
      <c r="BT75" s="119"/>
      <c r="BU75" s="119"/>
      <c r="BV75" s="119"/>
      <c r="BW75" s="119"/>
      <c r="BX75" s="120" t="str" cm="1">
        <f t="array" ref="BX75">IF(C75=FALSE,"",IF(AND(SX1_Start&lt;=X75,X75&lt;SX1_End),"Section 1",IF(AND(SX2_Start&lt;=X75,X75&lt;SX2_End),"Section 2",IF(AND(SX3_Start&lt;=X75,X75&lt;SX3_End),"Section 3",IF(AND(SX4_Start&lt;=X75,X75&lt;SX4_End),"Section 4",IF(AND(SX5_Start&lt;=X75,X75&lt;SX5_End),"Section 5",IF(AND(SX6_Start&lt;=X75,X75&lt;SX6_End),"Section 6",IF(AND(SX7_Start&lt;=X75,X75&lt;SX7_End),"Section 7",IF(AND(SX8_Start&lt;=X75,X75&lt;SX8_End),"Section 8",IF(AND(SX9_Start&lt;=X75,X75&lt;SX9_End),"Section 9",IF(AND(SX10_Start&lt;=X75,X75&lt;SX10_End),"Section 10",IF(AND(SX11_Start&lt;=X75,X75&lt;SX11_End),"Section 11",IF(AND(SX12_Start&lt;=X75,X75&lt;SX12_End),"Section 12",IF(AND(SX13_Start&lt;=X75,X75&lt;SX13_End),"Section 13",IF(AND(SX14_Start&lt;=X75,X75&lt;SX14_End),"Section 14",IF(AND(SX15_Start&lt;=X75,X75&lt;SX15_End),"Section 15",IF(AND(SX16_Start&lt;=X75,X75&lt;SX16_End),"Section 16",IF(AND(SX17_Start&lt;=X75,X75&lt;SX17_End),"Section 17",IF(AND(SX18_Start&lt;=X75,X75&lt;SX18_End),"Section 18",IF(AND(SX19_Start&lt;=X75,X75&lt;SX19_End),"Section 19",IF(AND(SX20_Start&lt;=X75,X75&lt;SX20_End),"Section 20",IF(AND(SX21_Start&lt;=X75,X75&lt;SX21_End),"Section 21",IF(AND(SX22_Start&lt;=X75,X75&lt;SX22_End),"Section 22",IF(AND(SX23_Start&lt;=X75,X75&lt;SX23_End),"Section 23",IF(AND(SX24_Start&lt;=X75,X75&lt;SX24_End),"Section 24")*IF(AND(SX25_Start&lt;=X75,X75&lt;SX25End),"Section 25")))))))))))))))))))))))))</f>
        <v/>
      </c>
      <c r="BY75" s="121"/>
      <c r="BZ75" s="121"/>
      <c r="CA75" s="121"/>
      <c r="CB75" s="121"/>
      <c r="CC75" s="121"/>
      <c r="CD75" s="121"/>
      <c r="CE75" s="121"/>
      <c r="CF75" s="121"/>
      <c r="CG75" s="121"/>
      <c r="CH75" s="122"/>
      <c r="CI75" s="123"/>
      <c r="CJ75" s="124"/>
      <c r="CK75" s="124"/>
      <c r="CL75" s="124"/>
      <c r="CM75" s="124"/>
      <c r="CN75" s="124"/>
      <c r="CO75" s="124"/>
      <c r="CP75" s="124"/>
      <c r="CQ75" s="124"/>
      <c r="CR75" s="124"/>
      <c r="CS75" s="125"/>
      <c r="CT75" s="123"/>
      <c r="CU75" s="124"/>
      <c r="CV75" s="124"/>
      <c r="CW75" s="124"/>
      <c r="CX75" s="124"/>
      <c r="CY75" s="124"/>
      <c r="CZ75" s="124"/>
      <c r="DA75" s="124"/>
      <c r="DB75" s="124"/>
      <c r="DC75" s="124"/>
      <c r="DD75" s="125"/>
      <c r="DE75" s="123"/>
      <c r="DF75" s="124"/>
      <c r="DG75" s="124"/>
      <c r="DH75" s="124"/>
      <c r="DI75" s="124"/>
      <c r="DJ75" s="124"/>
      <c r="DK75" s="124"/>
      <c r="DL75" s="124"/>
      <c r="DM75" s="124"/>
      <c r="DN75" s="125"/>
      <c r="DO75" s="126"/>
      <c r="DP75" s="127"/>
      <c r="DQ75" s="127"/>
      <c r="DR75" s="127"/>
      <c r="DS75" s="127"/>
      <c r="DT75" s="127"/>
      <c r="DU75" s="127"/>
      <c r="DV75" s="128"/>
      <c r="DW75" s="102"/>
      <c r="DX75" s="102"/>
      <c r="DY75" s="102"/>
      <c r="DZ75" s="115"/>
      <c r="EA75" s="115"/>
      <c r="EB75" s="115"/>
      <c r="EC75" s="115"/>
      <c r="ED75" s="115"/>
      <c r="EE75" s="132"/>
      <c r="EF75" s="132"/>
      <c r="EG75" s="132"/>
      <c r="EH75" s="102"/>
      <c r="EI75" s="102"/>
      <c r="EJ75" s="102"/>
      <c r="EK75" s="117" t="str">
        <f t="shared" si="474"/>
        <v/>
      </c>
      <c r="EL75" s="117"/>
      <c r="EM75" s="117"/>
      <c r="EN75" s="118"/>
      <c r="EO75" s="118"/>
      <c r="EP75" s="118"/>
      <c r="EQ75" s="102"/>
      <c r="ER75" s="102"/>
      <c r="ES75" s="102"/>
      <c r="ET75" s="102"/>
      <c r="EU75" s="20" t="str">
        <f t="shared" si="475"/>
        <v/>
      </c>
      <c r="EV75" s="26" t="str">
        <f t="shared" si="476"/>
        <v/>
      </c>
      <c r="EW75" s="22"/>
      <c r="EX75" s="22"/>
      <c r="EY75" s="23"/>
      <c r="EZ75" s="23"/>
      <c r="FA75" s="27"/>
      <c r="FB75" s="27"/>
      <c r="FC75" s="28"/>
      <c r="FD75" s="28"/>
      <c r="FE75" s="28"/>
      <c r="FF75" s="28"/>
      <c r="FG75" s="28"/>
      <c r="FH75" s="28"/>
      <c r="FI75" s="28"/>
      <c r="FJ75" s="28"/>
      <c r="FK75" s="28"/>
      <c r="FL75" s="28"/>
      <c r="FM75" s="28"/>
      <c r="FN75" s="29"/>
      <c r="FO75" s="29"/>
      <c r="FP75" s="29"/>
      <c r="FQ75" s="29"/>
      <c r="FR75" s="29"/>
      <c r="FS75" s="29"/>
      <c r="FT75" s="29"/>
      <c r="FU75" s="29"/>
      <c r="FV75" s="29"/>
      <c r="FW75" s="29"/>
      <c r="FX75" s="29"/>
      <c r="FY75" s="29"/>
      <c r="FZ75" s="29"/>
      <c r="GA75" s="29"/>
      <c r="GB75" s="29"/>
      <c r="GC75" s="23"/>
      <c r="GD75" s="23"/>
      <c r="GE75" s="23"/>
      <c r="GF75" s="23"/>
      <c r="GG75" s="23"/>
      <c r="GH75" s="23"/>
    </row>
    <row r="76" spans="1:190" s="25" customFormat="1" ht="57.75" customHeight="1" x14ac:dyDescent="0.25">
      <c r="A76" s="103">
        <f t="shared" si="477"/>
        <v>69</v>
      </c>
      <c r="B76" s="103"/>
      <c r="C76" s="104"/>
      <c r="D76" s="105"/>
      <c r="E76" s="105"/>
      <c r="F76" s="105"/>
      <c r="G76" s="105"/>
      <c r="H76" s="105"/>
      <c r="I76" s="105"/>
      <c r="J76" s="105"/>
      <c r="K76" s="106"/>
      <c r="L76" s="138"/>
      <c r="M76" s="138"/>
      <c r="N76" s="138"/>
      <c r="O76" s="138"/>
      <c r="P76" s="138"/>
      <c r="Q76" s="138"/>
      <c r="R76" s="138"/>
      <c r="S76" s="137"/>
      <c r="T76" s="137"/>
      <c r="U76" s="137"/>
      <c r="V76" s="137"/>
      <c r="W76" s="137"/>
      <c r="X76" s="79"/>
      <c r="Y76" s="80"/>
      <c r="Z76" s="80"/>
      <c r="AA76" s="80"/>
      <c r="AB76" s="11" t="str">
        <f t="shared" si="465"/>
        <v/>
      </c>
      <c r="AC76" s="12"/>
      <c r="AD76" s="13">
        <f t="shared" si="457"/>
        <v>0</v>
      </c>
      <c r="AE76" s="14" t="str">
        <f t="shared" ref="AE76" si="492">IF(ISBLANK(C76),"",IF(BL76=SX1_LS,SX1_PD,IF(BL76=SX2_LS,SX2_PD,IF(BL76=SX3_LS,SX3_PD,IF(BL76=SX4_LS,SX4_PD,IF(BL76=SX5_LS,SX5_PD,IF(BL76=SX6_LS,SX6_PD,IF(BL76=SX7_LS,SX7_PD,IF(BL76=SX8_LS,SX8_PD,IF(BL76=SX9_LS,SX9_PD,IF(BL76=SX10_LS,SX10_PD,IF(BL76=SX11_LS,SX11_PD,IF(BL76=SX12_LS,SX12_PD)))))))))))))</f>
        <v/>
      </c>
      <c r="AF76" s="15" t="str">
        <f t="shared" si="467"/>
        <v>!</v>
      </c>
      <c r="AG76" s="16" t="str">
        <f t="shared" ref="AG76" si="493">IF(ISBLANK(AC76),"",IF(AND(BL76=SX1_LS,AC76&gt;=0.5),(ROUND((PI()*AD76*AE76)/12,2)-PI()*SX1_PD),IF(AND(BL76=SX2_LS,AC76&gt;=0.5),(ROUND((PI()*AD76*AE76)/12,2)-PI()*SX2_PD),IF(AND(BL76=SX3_LS,AC76&gt;=0.5),(ROUND((PI()*AD76*AE76)/12,2)-PI()*SX3_PD),IF(AND(BL76=SX4_LS,AC76&gt;=0.5),(ROUND((PI()*AD76*AE76)/12,2)-PI()*SX4_PD),IF(AND(BL76=SX5_LS,AC76&gt;=0.5),(ROUND((PI()*AD76*AE76)/12,2)-PI()*SX5_PD),IF(AND(BL76=SX6_LS,AC76&gt;=0.5),(ROUND((PI()*AD76*AE76)/12,2)-PI()*SX6_PD),IF(AND(BL76=SX7_LS,AC76&gt;=0.5),(ROUND((PI()*AD76*AE76)/12,2)-PI()*SX7_PD),IF(AND(BL76=SX8_LS,AC76&gt;=0.5),(ROUND((PI()*AD76*AE76)/12,2)-PI()*SX8_PD),IF(AND(BL76=SX9_LS,AC76&gt;=0.5),(ROUND((PI()*AD76*AE76)/12,2)-PI()*SX9_PD),IF(AND(BL76=SX10_LS,AC76&gt;=0.5),(ROUND((PI()*AD76*AE76)/12,2)-PI()*SX10_PD),IF(AND(BL76=SX11_LS,AC76&gt;=0.5),(ROUND((PI()*AD76*AE76)/12,2)-PI()*SX11_PD),IF(AND(BL76=SX12_LS,AC76&gt;=0.5),(ROUND((PI()*AD76*AE76)/12,2)-PI()*SX12_PD),ROUND((PI()*AD76*AE76)/12,2))))))))))))))</f>
        <v/>
      </c>
      <c r="AH76" s="81"/>
      <c r="AI76" s="81"/>
      <c r="AJ76" s="81"/>
      <c r="AK76" s="81"/>
      <c r="AL76" s="81"/>
      <c r="AM76" s="81"/>
      <c r="AN76" s="81"/>
      <c r="AO76" s="81"/>
      <c r="AP76" s="17"/>
      <c r="AQ76" s="113"/>
      <c r="AR76" s="113"/>
      <c r="AS76" s="113"/>
      <c r="AT76" s="113"/>
      <c r="AU76" s="113"/>
      <c r="AV76" s="114" t="str">
        <f t="shared" ref="AV76" si="494">IF(C76=FALSE,"",IF(C76="DNT",(AQ76/(Nominal_Pipe_Diameter*10)),IF(AQ76="NV","NV",IF(AQ76="NA","NA",IF(BE76="","",IF(BL76="SMLS",AQ76*100/BE76,AQ76*100/BD76))))))</f>
        <v/>
      </c>
      <c r="AW76" s="114"/>
      <c r="AX76" s="114"/>
      <c r="AY76" s="114"/>
      <c r="AZ76" s="114"/>
      <c r="BA76" s="114" t="str">
        <f t="shared" ref="BA76" si="495">IF(C76=FALSE,"",IF(GW_Log_Dist="","NA",GW_Log_Dist+X76))</f>
        <v/>
      </c>
      <c r="BB76" s="114"/>
      <c r="BC76" s="114"/>
      <c r="BD76" s="18" t="str">
        <f t="shared" ref="BD76" si="496">IF(C76=FALSE,"",IF(AND(SX1_Start&lt;=X76,X76&lt;SX1_End),((SX1_NWT*1000)),IF(AND(SX2_Start&lt;=X76,X76&lt;SX2_End),((SX2_NWT*1000)),IF(AND(SX3_Start&lt;=X76,X76&lt;SX3_End),((SX3_NWT*1000)),IF(AND(SX4_Start&lt;=X76,X76&lt;SX4_End),((SX4_NWT*1000)),IF(AND(SX5_Start&lt;=X76,X76&lt;SX5_End),((SX5_NWT*1000)),IF(AND(SX6_Start&lt;=X76,X76&lt;SX6_End),((SX6_NWT*1000)),IF(AND(SX7_Start&lt;=X76,X76&lt;SX7_End),((SX7_NWT*1000)),IF(AND(SX8_Start&lt;=X76,X76&lt;SX8_End),((SX8_NWT*1000)),IF(AND(SX9_Start&lt;=X76,X76&lt;SX9_End),((SX9_NWT*1000)),IF(AND(SX10_Start&lt;=X76,X76&lt;SX10_End),((SX10_NWT*1000)),IF(AND(SX11_Start&lt;=X76,X76&lt;SX11_End),((SX11_NWT*1000)),IF(AND(SX12_Start&lt;=X76,X76&lt;SX12_End),((SX12_NWT*1000)),IF(AND(SX13_Start&lt;=X76,X76&lt;SX13_End),((SX13_NWT*1000)),IF(AND(SX14_Start&lt;=X76,X76&lt;SX14_End),((SX14_NWT*1000)),IF(AND(SX15_Start&lt;=X76,X76&lt;SX15_End),((SX15_NWT*1000)),IF(AND(SX16_Start&lt;=X76,X76&lt;SX16_End),((SX16_NWT*1000)),IF(AND(SX17_Start&lt;=X76,X76&lt;SX17_End),((SX17_NWT*1000)),IF(AND(SX18_Start&lt;=X76,X76&lt;SX18_End),((SX18_NWT*1000)),IF(AND(SX19_Start&lt;=X76,X76&lt;SX19_End),((SX19_NWT*1000)),IF(AND(SX20_Start&lt;=X76,X76&lt;SX20_End),((SX20_NWT*1000)),IF(AND(SX21_Start&lt;=X76,X76&lt;SX21_End),((SX21_NWT*1000)),IF(AND(SX22_Start&lt;=X76,X76&lt;SX22_End),((SX22_NWT*1000)),IF(AND(SX23_Start&lt;=X76,X76&lt;SX23_End),((SX23_NWT*1000)),IF(AND(SX24_Start&lt;=X76,X76&lt;SX24_End),((SX24_NWT*1000)),IF(AND(SX25_Start&lt;=X76,X76&lt;SX25_End),((SX25_NWT*1000))))))))))))))))))))))))))))</f>
        <v/>
      </c>
      <c r="BE76" s="113"/>
      <c r="BF76" s="113"/>
      <c r="BG76" s="113"/>
      <c r="BH76" s="113"/>
      <c r="BI76" s="113"/>
      <c r="BJ76" s="113"/>
      <c r="BK76" s="113"/>
      <c r="BL76" s="19" t="str" cm="1">
        <f t="array" ref="BL76">IF(C76=FALSE,"",IF(AND(SX1_Start&lt;=X76,X76&lt;SX1_End),SX1_LS,IF(AND(SX2_Start&lt;=X76,X76&lt;SX2_End),SX2_LS,IF(AND(SX3_Start&lt;=X76,X76&lt;SX3_End),SX3_LS,IF(AND(SX4_Start&lt;=X76,X76&lt;SX4_End),SX4_LS,IF(AND(SX5_Start&lt;=X76,X76&lt;SX5_End),SX5_LS,IF(AND(SX6_Start&lt;=X76,X76&lt;SX6_End),SX6_LS,IF(AND(SX7_Start&lt;=X76,X76&lt;SX7_End),SX7_LS,IF(AND(SX8_Start&lt;=X76,X76&lt;SX8_End),SX8_LS,IF(AND(SX9_Start&lt;=X76,X76&lt;SX9_End),SX9_LS,IF(AND(SX10_Start&lt;=X76,X76&lt;SX10_End),SX10_LS,IF(AND(SX11_Start&lt;=X76,X76&lt;SX11_End),SX11_LS,IF(AND(SX12_Start&lt;=X76,X76&lt;SX12_End),SX12_LS,IF(AND(SX13_Start&lt;=X76,X76&lt;SX13_End),SX13_LS,IF(AND(SX14_Start&lt;=X76,X76&lt;SX14_End),SX14_LS,IF(AND(SX15_Start&lt;=X76,X76&lt;SX15_End),SX15_LS,IF(AND(SX16_Start&lt;=X76,X76&lt;SX16_End),SX16_LS,IF(AND(SX17_Start&lt;=X76,X76&lt;SX17_End),SX17_LS,IF(AND(SX18_Start&lt;=X76,X76&lt;SX18_End),SX18_LS,IF(AND(SX19_Start&lt;=X76,X76&lt;SX19_End),SX19_LS,IF(AND(SX20_Start&lt;=X76,X76&lt;SX20_End),SX20_LS,IF(AND(SX21_Start&lt;=X76,X76&lt;SX21_End),SX21_LS,IF(AND(SX22_Start&lt;=X76,X76&lt;SX22_End),SX22_LS,IF(AND(SX23_Start&lt;=X76,X76&lt;SX23_End),SX23_LS,IF(AND(SX24_Start&lt;=X76,X76&lt;SX24_End),SX24_LS)*IF(AND(SX25_Start&lt;=X76,X76&lt;SX25End),SX25_LS)))))))))))))))))))))))))</f>
        <v/>
      </c>
      <c r="BM76" s="129" t="str">
        <f t="shared" ref="BM76" si="497">IF(ISBLANK(C76),"",IF(BL76=SX1_LS,SX1_LSD,IF(BL76=SX2_LS,SX2_LSD,IF(BL76=SX3_LS,SX3_LSD,IF(BL76=SX4_LS,SX4_LSD,IF(BL76=SX5_LS,SX5_LSD,IF(BL76=SX6_LS,SX6_LSD,IF(BL76=SX7_LS,SX7_LSD,IF(BL76=SX8_LS,SX8_LSD,IF(BL76=SX9_LS,SX9_LSD,IF(BL76=SX10_LS,SX10_LSD,IF(BL76=SX11_LS,SX11_LSD,IF(BL76=SX12_LS,SX12_LSD)))))))))))))</f>
        <v/>
      </c>
      <c r="BN76" s="130"/>
      <c r="BO76" s="130"/>
      <c r="BP76" s="130"/>
      <c r="BQ76" s="130"/>
      <c r="BR76" s="131"/>
      <c r="BS76" s="119" t="str">
        <f t="shared" ref="BS76" si="498">IF(ISBLANK(C76),"",IF(NOT(ISNUMBER(station_number)),"NA",IF(MOD(station_number,1)=0,TEXT(station_number+X76,"0+00"),IF(NOT(MOD(station_number,1)=0),TEXT(station_number+X76,"0+00.00")))))</f>
        <v/>
      </c>
      <c r="BT76" s="119"/>
      <c r="BU76" s="119"/>
      <c r="BV76" s="119"/>
      <c r="BW76" s="119"/>
      <c r="BX76" s="120" t="str" cm="1">
        <f t="array" ref="BX76">IF(C76=FALSE,"",IF(AND(SX1_Start&lt;=X76,X76&lt;SX1_End),"Section 1",IF(AND(SX2_Start&lt;=X76,X76&lt;SX2_End),"Section 2",IF(AND(SX3_Start&lt;=X76,X76&lt;SX3_End),"Section 3",IF(AND(SX4_Start&lt;=X76,X76&lt;SX4_End),"Section 4",IF(AND(SX5_Start&lt;=X76,X76&lt;SX5_End),"Section 5",IF(AND(SX6_Start&lt;=X76,X76&lt;SX6_End),"Section 6",IF(AND(SX7_Start&lt;=X76,X76&lt;SX7_End),"Section 7",IF(AND(SX8_Start&lt;=X76,X76&lt;SX8_End),"Section 8",IF(AND(SX9_Start&lt;=X76,X76&lt;SX9_End),"Section 9",IF(AND(SX10_Start&lt;=X76,X76&lt;SX10_End),"Section 10",IF(AND(SX11_Start&lt;=X76,X76&lt;SX11_End),"Section 11",IF(AND(SX12_Start&lt;=X76,X76&lt;SX12_End),"Section 12",IF(AND(SX13_Start&lt;=X76,X76&lt;SX13_End),"Section 13",IF(AND(SX14_Start&lt;=X76,X76&lt;SX14_End),"Section 14",IF(AND(SX15_Start&lt;=X76,X76&lt;SX15_End),"Section 15",IF(AND(SX16_Start&lt;=X76,X76&lt;SX16_End),"Section 16",IF(AND(SX17_Start&lt;=X76,X76&lt;SX17_End),"Section 17",IF(AND(SX18_Start&lt;=X76,X76&lt;SX18_End),"Section 18",IF(AND(SX19_Start&lt;=X76,X76&lt;SX19_End),"Section 19",IF(AND(SX20_Start&lt;=X76,X76&lt;SX20_End),"Section 20",IF(AND(SX21_Start&lt;=X76,X76&lt;SX21_End),"Section 21",IF(AND(SX22_Start&lt;=X76,X76&lt;SX22_End),"Section 22",IF(AND(SX23_Start&lt;=X76,X76&lt;SX23_End),"Section 23",IF(AND(SX24_Start&lt;=X76,X76&lt;SX24_End),"Section 24")*IF(AND(SX25_Start&lt;=X76,X76&lt;SX25End),"Section 25")))))))))))))))))))))))))</f>
        <v/>
      </c>
      <c r="BY76" s="121"/>
      <c r="BZ76" s="121"/>
      <c r="CA76" s="121"/>
      <c r="CB76" s="121"/>
      <c r="CC76" s="121"/>
      <c r="CD76" s="121"/>
      <c r="CE76" s="121"/>
      <c r="CF76" s="121"/>
      <c r="CG76" s="121"/>
      <c r="CH76" s="122"/>
      <c r="CI76" s="123"/>
      <c r="CJ76" s="124"/>
      <c r="CK76" s="124"/>
      <c r="CL76" s="124"/>
      <c r="CM76" s="124"/>
      <c r="CN76" s="124"/>
      <c r="CO76" s="124"/>
      <c r="CP76" s="124"/>
      <c r="CQ76" s="124"/>
      <c r="CR76" s="124"/>
      <c r="CS76" s="125"/>
      <c r="CT76" s="123"/>
      <c r="CU76" s="124"/>
      <c r="CV76" s="124"/>
      <c r="CW76" s="124"/>
      <c r="CX76" s="124"/>
      <c r="CY76" s="124"/>
      <c r="CZ76" s="124"/>
      <c r="DA76" s="124"/>
      <c r="DB76" s="124"/>
      <c r="DC76" s="124"/>
      <c r="DD76" s="125"/>
      <c r="DE76" s="123"/>
      <c r="DF76" s="124"/>
      <c r="DG76" s="124"/>
      <c r="DH76" s="124"/>
      <c r="DI76" s="124"/>
      <c r="DJ76" s="124"/>
      <c r="DK76" s="124"/>
      <c r="DL76" s="124"/>
      <c r="DM76" s="124"/>
      <c r="DN76" s="125"/>
      <c r="DO76" s="126"/>
      <c r="DP76" s="127"/>
      <c r="DQ76" s="127"/>
      <c r="DR76" s="127"/>
      <c r="DS76" s="127"/>
      <c r="DT76" s="127"/>
      <c r="DU76" s="127"/>
      <c r="DV76" s="128"/>
      <c r="DW76" s="102"/>
      <c r="DX76" s="102"/>
      <c r="DY76" s="102"/>
      <c r="DZ76" s="115"/>
      <c r="EA76" s="115"/>
      <c r="EB76" s="115"/>
      <c r="EC76" s="115"/>
      <c r="ED76" s="115"/>
      <c r="EE76" s="132"/>
      <c r="EF76" s="132"/>
      <c r="EG76" s="132"/>
      <c r="EH76" s="102"/>
      <c r="EI76" s="102"/>
      <c r="EJ76" s="102"/>
      <c r="EK76" s="117" t="str">
        <f t="shared" si="474"/>
        <v/>
      </c>
      <c r="EL76" s="117"/>
      <c r="EM76" s="117"/>
      <c r="EN76" s="118"/>
      <c r="EO76" s="118"/>
      <c r="EP76" s="118"/>
      <c r="EQ76" s="102"/>
      <c r="ER76" s="102"/>
      <c r="ES76" s="102"/>
      <c r="ET76" s="102"/>
      <c r="EU76" s="20" t="str">
        <f t="shared" si="475"/>
        <v/>
      </c>
      <c r="EV76" s="26" t="str">
        <f t="shared" si="476"/>
        <v/>
      </c>
      <c r="EW76" s="22"/>
      <c r="EX76" s="22"/>
      <c r="EY76" s="23"/>
      <c r="EZ76" s="23"/>
      <c r="FA76" s="27"/>
      <c r="FB76" s="27"/>
      <c r="FC76" s="28"/>
      <c r="FD76" s="28"/>
      <c r="FE76" s="28"/>
      <c r="FF76" s="28"/>
      <c r="FG76" s="28"/>
      <c r="FH76" s="28"/>
      <c r="FI76" s="28"/>
      <c r="FJ76" s="28"/>
      <c r="FK76" s="28"/>
      <c r="FL76" s="28"/>
      <c r="FM76" s="28"/>
      <c r="FN76" s="29"/>
      <c r="FO76" s="29"/>
      <c r="FP76" s="29"/>
      <c r="FQ76" s="29"/>
      <c r="FR76" s="29"/>
      <c r="FS76" s="29"/>
      <c r="FT76" s="29"/>
      <c r="FU76" s="29"/>
      <c r="FV76" s="29"/>
      <c r="FW76" s="29"/>
      <c r="FX76" s="29"/>
      <c r="FY76" s="29"/>
      <c r="FZ76" s="29"/>
      <c r="GA76" s="29"/>
      <c r="GB76" s="29"/>
      <c r="GC76" s="23"/>
      <c r="GD76" s="23"/>
      <c r="GE76" s="23"/>
      <c r="GF76" s="23"/>
      <c r="GG76" s="23"/>
      <c r="GH76" s="23"/>
    </row>
    <row r="77" spans="1:190" s="25" customFormat="1" ht="57.75" customHeight="1" x14ac:dyDescent="0.25">
      <c r="A77" s="103">
        <f t="shared" si="477"/>
        <v>70</v>
      </c>
      <c r="B77" s="103"/>
      <c r="C77" s="104"/>
      <c r="D77" s="105"/>
      <c r="E77" s="105"/>
      <c r="F77" s="105"/>
      <c r="G77" s="105"/>
      <c r="H77" s="105"/>
      <c r="I77" s="105"/>
      <c r="J77" s="105"/>
      <c r="K77" s="106"/>
      <c r="L77" s="140"/>
      <c r="M77" s="140"/>
      <c r="N77" s="140"/>
      <c r="O77" s="140"/>
      <c r="P77" s="140"/>
      <c r="Q77" s="140"/>
      <c r="R77" s="140"/>
      <c r="S77" s="141"/>
      <c r="T77" s="141"/>
      <c r="U77" s="141"/>
      <c r="V77" s="141"/>
      <c r="W77" s="141"/>
      <c r="X77" s="79"/>
      <c r="Y77" s="80"/>
      <c r="Z77" s="80"/>
      <c r="AA77" s="80"/>
      <c r="AB77" s="11" t="str">
        <f t="shared" si="465"/>
        <v/>
      </c>
      <c r="AC77" s="12"/>
      <c r="AD77" s="13">
        <f t="shared" si="457"/>
        <v>0</v>
      </c>
      <c r="AE77" s="14" t="str">
        <f t="shared" ref="AE77" si="499">IF(ISBLANK(C77),"",IF(BL77=SX1_LS,SX1_PD,IF(BL77=SX2_LS,SX2_PD,IF(BL77=SX3_LS,SX3_PD,IF(BL77=SX4_LS,SX4_PD,IF(BL77=SX5_LS,SX5_PD,IF(BL77=SX6_LS,SX6_PD,IF(BL77=SX7_LS,SX7_PD,IF(BL77=SX8_LS,SX8_PD,IF(BL77=SX9_LS,SX9_PD,IF(BL77=SX10_LS,SX10_PD,IF(BL77=SX11_LS,SX11_PD,IF(BL77=SX12_LS,SX12_PD)))))))))))))</f>
        <v/>
      </c>
      <c r="AF77" s="15" t="str">
        <f t="shared" si="467"/>
        <v>!</v>
      </c>
      <c r="AG77" s="16" t="str">
        <f t="shared" ref="AG77" si="500">IF(ISBLANK(AC77),"",IF(AND(BL77=SX1_LS,AC77&gt;=0.5),(ROUND((PI()*AD77*AE77)/12,2)-PI()*SX1_PD),IF(AND(BL77=SX2_LS,AC77&gt;=0.5),(ROUND((PI()*AD77*AE77)/12,2)-PI()*SX2_PD),IF(AND(BL77=SX3_LS,AC77&gt;=0.5),(ROUND((PI()*AD77*AE77)/12,2)-PI()*SX3_PD),IF(AND(BL77=SX4_LS,AC77&gt;=0.5),(ROUND((PI()*AD77*AE77)/12,2)-PI()*SX4_PD),IF(AND(BL77=SX5_LS,AC77&gt;=0.5),(ROUND((PI()*AD77*AE77)/12,2)-PI()*SX5_PD),IF(AND(BL77=SX6_LS,AC77&gt;=0.5),(ROUND((PI()*AD77*AE77)/12,2)-PI()*SX6_PD),IF(AND(BL77=SX7_LS,AC77&gt;=0.5),(ROUND((PI()*AD77*AE77)/12,2)-PI()*SX7_PD),IF(AND(BL77=SX8_LS,AC77&gt;=0.5),(ROUND((PI()*AD77*AE77)/12,2)-PI()*SX8_PD),IF(AND(BL77=SX9_LS,AC77&gt;=0.5),(ROUND((PI()*AD77*AE77)/12,2)-PI()*SX9_PD),IF(AND(BL77=SX10_LS,AC77&gt;=0.5),(ROUND((PI()*AD77*AE77)/12,2)-PI()*SX10_PD),IF(AND(BL77=SX11_LS,AC77&gt;=0.5),(ROUND((PI()*AD77*AE77)/12,2)-PI()*SX11_PD),IF(AND(BL77=SX12_LS,AC77&gt;=0.5),(ROUND((PI()*AD77*AE77)/12,2)-PI()*SX12_PD),ROUND((PI()*AD77*AE77)/12,2))))))))))))))</f>
        <v/>
      </c>
      <c r="AH77" s="136"/>
      <c r="AI77" s="136"/>
      <c r="AJ77" s="136"/>
      <c r="AK77" s="136"/>
      <c r="AL77" s="136"/>
      <c r="AM77" s="136"/>
      <c r="AN77" s="136"/>
      <c r="AO77" s="136"/>
      <c r="AP77" s="17"/>
      <c r="AQ77" s="133"/>
      <c r="AR77" s="134"/>
      <c r="AS77" s="134"/>
      <c r="AT77" s="134"/>
      <c r="AU77" s="135"/>
      <c r="AV77" s="114" t="str">
        <f t="shared" ref="AV77" si="501">IF(C77=FALSE,"",IF(C77="DNT",(AQ77/(Nominal_Pipe_Diameter*10)),IF(AQ77="NV","NV",IF(AQ77="NA","NA",IF(BE77="","",IF(BL77="SMLS",AQ77*100/BE77,AQ77*100/BD77))))))</f>
        <v/>
      </c>
      <c r="AW77" s="114"/>
      <c r="AX77" s="114"/>
      <c r="AY77" s="114"/>
      <c r="AZ77" s="114"/>
      <c r="BA77" s="114" t="str">
        <f t="shared" ref="BA77" si="502">IF(C77=FALSE,"",IF(GW_Log_Dist="","NA",GW_Log_Dist+X77))</f>
        <v/>
      </c>
      <c r="BB77" s="114"/>
      <c r="BC77" s="114"/>
      <c r="BD77" s="18" t="str">
        <f t="shared" ref="BD77" si="503">IF(C77=FALSE,"",IF(AND(SX1_Start&lt;=X77,X77&lt;SX1_End),((SX1_NWT*1000)),IF(AND(SX2_Start&lt;=X77,X77&lt;SX2_End),((SX2_NWT*1000)),IF(AND(SX3_Start&lt;=X77,X77&lt;SX3_End),((SX3_NWT*1000)),IF(AND(SX4_Start&lt;=X77,X77&lt;SX4_End),((SX4_NWT*1000)),IF(AND(SX5_Start&lt;=X77,X77&lt;SX5_End),((SX5_NWT*1000)),IF(AND(SX6_Start&lt;=X77,X77&lt;SX6_End),((SX6_NWT*1000)),IF(AND(SX7_Start&lt;=X77,X77&lt;SX7_End),((SX7_NWT*1000)),IF(AND(SX8_Start&lt;=X77,X77&lt;SX8_End),((SX8_NWT*1000)),IF(AND(SX9_Start&lt;=X77,X77&lt;SX9_End),((SX9_NWT*1000)),IF(AND(SX10_Start&lt;=X77,X77&lt;SX10_End),((SX10_NWT*1000)),IF(AND(SX11_Start&lt;=X77,X77&lt;SX11_End),((SX11_NWT*1000)),IF(AND(SX12_Start&lt;=X77,X77&lt;SX12_End),((SX12_NWT*1000)),IF(AND(SX13_Start&lt;=X77,X77&lt;SX13_End),((SX13_NWT*1000)),IF(AND(SX14_Start&lt;=X77,X77&lt;SX14_End),((SX14_NWT*1000)),IF(AND(SX15_Start&lt;=X77,X77&lt;SX15_End),((SX15_NWT*1000)),IF(AND(SX16_Start&lt;=X77,X77&lt;SX16_End),((SX16_NWT*1000)),IF(AND(SX17_Start&lt;=X77,X77&lt;SX17_End),((SX17_NWT*1000)),IF(AND(SX18_Start&lt;=X77,X77&lt;SX18_End),((SX18_NWT*1000)),IF(AND(SX19_Start&lt;=X77,X77&lt;SX19_End),((SX19_NWT*1000)),IF(AND(SX20_Start&lt;=X77,X77&lt;SX20_End),((SX20_NWT*1000)),IF(AND(SX21_Start&lt;=X77,X77&lt;SX21_End),((SX21_NWT*1000)),IF(AND(SX22_Start&lt;=X77,X77&lt;SX22_End),((SX22_NWT*1000)),IF(AND(SX23_Start&lt;=X77,X77&lt;SX23_End),((SX23_NWT*1000)),IF(AND(SX24_Start&lt;=X77,X77&lt;SX24_End),((SX24_NWT*1000)),IF(AND(SX25_Start&lt;=X77,X77&lt;SX25_End),((SX25_NWT*1000))))))))))))))))))))))))))))</f>
        <v/>
      </c>
      <c r="BE77" s="113"/>
      <c r="BF77" s="113"/>
      <c r="BG77" s="113"/>
      <c r="BH77" s="113"/>
      <c r="BI77" s="113"/>
      <c r="BJ77" s="113"/>
      <c r="BK77" s="113"/>
      <c r="BL77" s="19" t="str" cm="1">
        <f t="array" ref="BL77">IF(C77=FALSE,"",IF(AND(SX1_Start&lt;=X77,X77&lt;SX1_End),SX1_LS,IF(AND(SX2_Start&lt;=X77,X77&lt;SX2_End),SX2_LS,IF(AND(SX3_Start&lt;=X77,X77&lt;SX3_End),SX3_LS,IF(AND(SX4_Start&lt;=X77,X77&lt;SX4_End),SX4_LS,IF(AND(SX5_Start&lt;=X77,X77&lt;SX5_End),SX5_LS,IF(AND(SX6_Start&lt;=X77,X77&lt;SX6_End),SX6_LS,IF(AND(SX7_Start&lt;=X77,X77&lt;SX7_End),SX7_LS,IF(AND(SX8_Start&lt;=X77,X77&lt;SX8_End),SX8_LS,IF(AND(SX9_Start&lt;=X77,X77&lt;SX9_End),SX9_LS,IF(AND(SX10_Start&lt;=X77,X77&lt;SX10_End),SX10_LS,IF(AND(SX11_Start&lt;=X77,X77&lt;SX11_End),SX11_LS,IF(AND(SX12_Start&lt;=X77,X77&lt;SX12_End),SX12_LS,IF(AND(SX13_Start&lt;=X77,X77&lt;SX13_End),SX13_LS,IF(AND(SX14_Start&lt;=X77,X77&lt;SX14_End),SX14_LS,IF(AND(SX15_Start&lt;=X77,X77&lt;SX15_End),SX15_LS,IF(AND(SX16_Start&lt;=X77,X77&lt;SX16_End),SX16_LS,IF(AND(SX17_Start&lt;=X77,X77&lt;SX17_End),SX17_LS,IF(AND(SX18_Start&lt;=X77,X77&lt;SX18_End),SX18_LS,IF(AND(SX19_Start&lt;=X77,X77&lt;SX19_End),SX19_LS,IF(AND(SX20_Start&lt;=X77,X77&lt;SX20_End),SX20_LS,IF(AND(SX21_Start&lt;=X77,X77&lt;SX21_End),SX21_LS,IF(AND(SX22_Start&lt;=X77,X77&lt;SX22_End),SX22_LS,IF(AND(SX23_Start&lt;=X77,X77&lt;SX23_End),SX23_LS,IF(AND(SX24_Start&lt;=X77,X77&lt;SX24_End),SX24_LS)*IF(AND(SX25_Start&lt;=X77,X77&lt;SX25End),SX25_LS)))))))))))))))))))))))))</f>
        <v/>
      </c>
      <c r="BM77" s="129" t="str">
        <f t="shared" ref="BM77" si="504">IF(ISBLANK(C77),"",IF(BL77=SX1_LS,SX1_LSD,IF(BL77=SX2_LS,SX2_LSD,IF(BL77=SX3_LS,SX3_LSD,IF(BL77=SX4_LS,SX4_LSD,IF(BL77=SX5_LS,SX5_LSD,IF(BL77=SX6_LS,SX6_LSD,IF(BL77=SX7_LS,SX7_LSD,IF(BL77=SX8_LS,SX8_LSD,IF(BL77=SX9_LS,SX9_LSD,IF(BL77=SX10_LS,SX10_LSD,IF(BL77=SX11_LS,SX11_LSD,IF(BL77=SX12_LS,SX12_LSD)))))))))))))</f>
        <v/>
      </c>
      <c r="BN77" s="130"/>
      <c r="BO77" s="130"/>
      <c r="BP77" s="130"/>
      <c r="BQ77" s="130"/>
      <c r="BR77" s="131"/>
      <c r="BS77" s="119" t="str">
        <f t="shared" ref="BS77" si="505">IF(ISBLANK(C77),"",IF(NOT(ISNUMBER(station_number)),"NA",IF(MOD(station_number,1)=0,TEXT(station_number+X77,"0+00"),IF(NOT(MOD(station_number,1)=0),TEXT(station_number+X77,"0+00.00")))))</f>
        <v/>
      </c>
      <c r="BT77" s="119"/>
      <c r="BU77" s="119"/>
      <c r="BV77" s="119"/>
      <c r="BW77" s="119"/>
      <c r="BX77" s="120" t="str" cm="1">
        <f t="array" ref="BX77">IF(C77=FALSE,"",IF(AND(SX1_Start&lt;=X77,X77&lt;SX1_End),"Section 1",IF(AND(SX2_Start&lt;=X77,X77&lt;SX2_End),"Section 2",IF(AND(SX3_Start&lt;=X77,X77&lt;SX3_End),"Section 3",IF(AND(SX4_Start&lt;=X77,X77&lt;SX4_End),"Section 4",IF(AND(SX5_Start&lt;=X77,X77&lt;SX5_End),"Section 5",IF(AND(SX6_Start&lt;=X77,X77&lt;SX6_End),"Section 6",IF(AND(SX7_Start&lt;=X77,X77&lt;SX7_End),"Section 7",IF(AND(SX8_Start&lt;=X77,X77&lt;SX8_End),"Section 8",IF(AND(SX9_Start&lt;=X77,X77&lt;SX9_End),"Section 9",IF(AND(SX10_Start&lt;=X77,X77&lt;SX10_End),"Section 10",IF(AND(SX11_Start&lt;=X77,X77&lt;SX11_End),"Section 11",IF(AND(SX12_Start&lt;=X77,X77&lt;SX12_End),"Section 12",IF(AND(SX13_Start&lt;=X77,X77&lt;SX13_End),"Section 13",IF(AND(SX14_Start&lt;=X77,X77&lt;SX14_End),"Section 14",IF(AND(SX15_Start&lt;=X77,X77&lt;SX15_End),"Section 15",IF(AND(SX16_Start&lt;=X77,X77&lt;SX16_End),"Section 16",IF(AND(SX17_Start&lt;=X77,X77&lt;SX17_End),"Section 17",IF(AND(SX18_Start&lt;=X77,X77&lt;SX18_End),"Section 18",IF(AND(SX19_Start&lt;=X77,X77&lt;SX19_End),"Section 19",IF(AND(SX20_Start&lt;=X77,X77&lt;SX20_End),"Section 20",IF(AND(SX21_Start&lt;=X77,X77&lt;SX21_End),"Section 21",IF(AND(SX22_Start&lt;=X77,X77&lt;SX22_End),"Section 22",IF(AND(SX23_Start&lt;=X77,X77&lt;SX23_End),"Section 23",IF(AND(SX24_Start&lt;=X77,X77&lt;SX24_End),"Section 24")*IF(AND(SX25_Start&lt;=X77,X77&lt;SX25End),"Section 25")))))))))))))))))))))))))</f>
        <v/>
      </c>
      <c r="BY77" s="121"/>
      <c r="BZ77" s="121"/>
      <c r="CA77" s="121"/>
      <c r="CB77" s="121"/>
      <c r="CC77" s="121"/>
      <c r="CD77" s="121"/>
      <c r="CE77" s="121"/>
      <c r="CF77" s="121"/>
      <c r="CG77" s="121"/>
      <c r="CH77" s="122"/>
      <c r="CI77" s="123"/>
      <c r="CJ77" s="124"/>
      <c r="CK77" s="124"/>
      <c r="CL77" s="124"/>
      <c r="CM77" s="124"/>
      <c r="CN77" s="124"/>
      <c r="CO77" s="124"/>
      <c r="CP77" s="124"/>
      <c r="CQ77" s="124"/>
      <c r="CR77" s="124"/>
      <c r="CS77" s="125"/>
      <c r="CT77" s="123"/>
      <c r="CU77" s="124"/>
      <c r="CV77" s="124"/>
      <c r="CW77" s="124"/>
      <c r="CX77" s="124"/>
      <c r="CY77" s="124"/>
      <c r="CZ77" s="124"/>
      <c r="DA77" s="124"/>
      <c r="DB77" s="124"/>
      <c r="DC77" s="124"/>
      <c r="DD77" s="125"/>
      <c r="DE77" s="123"/>
      <c r="DF77" s="124"/>
      <c r="DG77" s="124"/>
      <c r="DH77" s="124"/>
      <c r="DI77" s="124"/>
      <c r="DJ77" s="124"/>
      <c r="DK77" s="124"/>
      <c r="DL77" s="124"/>
      <c r="DM77" s="124"/>
      <c r="DN77" s="125"/>
      <c r="DO77" s="126"/>
      <c r="DP77" s="127"/>
      <c r="DQ77" s="127"/>
      <c r="DR77" s="127"/>
      <c r="DS77" s="127"/>
      <c r="DT77" s="127"/>
      <c r="DU77" s="127"/>
      <c r="DV77" s="128"/>
      <c r="DW77" s="102"/>
      <c r="DX77" s="102"/>
      <c r="DY77" s="102"/>
      <c r="DZ77" s="115"/>
      <c r="EA77" s="115"/>
      <c r="EB77" s="115"/>
      <c r="EC77" s="115"/>
      <c r="ED77" s="115"/>
      <c r="EE77" s="132"/>
      <c r="EF77" s="132"/>
      <c r="EG77" s="132"/>
      <c r="EH77" s="102"/>
      <c r="EI77" s="102"/>
      <c r="EJ77" s="102"/>
      <c r="EK77" s="117" t="str">
        <f t="shared" si="474"/>
        <v/>
      </c>
      <c r="EL77" s="117"/>
      <c r="EM77" s="117"/>
      <c r="EN77" s="118"/>
      <c r="EO77" s="118"/>
      <c r="EP77" s="118"/>
      <c r="EQ77" s="102"/>
      <c r="ER77" s="102"/>
      <c r="ES77" s="102"/>
      <c r="ET77" s="102"/>
      <c r="EU77" s="20" t="str">
        <f t="shared" si="475"/>
        <v/>
      </c>
      <c r="EV77" s="26" t="str">
        <f t="shared" si="476"/>
        <v/>
      </c>
      <c r="EW77" s="22"/>
      <c r="EX77" s="22"/>
      <c r="EY77" s="23"/>
      <c r="EZ77" s="23"/>
      <c r="FA77" s="23"/>
      <c r="FB77" s="23"/>
      <c r="FC77" s="28"/>
      <c r="FD77" s="28"/>
      <c r="FE77" s="28"/>
      <c r="FF77" s="28"/>
      <c r="FG77" s="28"/>
      <c r="FH77" s="28"/>
      <c r="FI77" s="28"/>
      <c r="FJ77" s="28"/>
      <c r="FK77" s="28"/>
      <c r="FL77" s="28"/>
      <c r="FM77" s="28"/>
      <c r="FN77" s="29"/>
      <c r="FO77" s="29"/>
      <c r="FP77" s="29"/>
      <c r="FQ77" s="29"/>
      <c r="FR77" s="29"/>
      <c r="FS77" s="29"/>
      <c r="FT77" s="29"/>
      <c r="FU77" s="29"/>
      <c r="FV77" s="29"/>
      <c r="FW77" s="29"/>
      <c r="FX77" s="29"/>
      <c r="FY77" s="29"/>
      <c r="FZ77" s="29"/>
      <c r="GA77" s="29"/>
      <c r="GB77" s="29"/>
      <c r="GC77" s="23"/>
      <c r="GD77" s="23"/>
      <c r="GE77" s="23"/>
      <c r="GF77" s="23"/>
      <c r="GG77" s="23"/>
      <c r="GH77" s="23"/>
    </row>
    <row r="78" spans="1:190" s="25" customFormat="1" ht="57.75" customHeight="1" x14ac:dyDescent="0.25">
      <c r="A78" s="103">
        <f t="shared" si="477"/>
        <v>71</v>
      </c>
      <c r="B78" s="103"/>
      <c r="C78" s="104"/>
      <c r="D78" s="105"/>
      <c r="E78" s="105"/>
      <c r="F78" s="105"/>
      <c r="G78" s="105"/>
      <c r="H78" s="105"/>
      <c r="I78" s="105"/>
      <c r="J78" s="105"/>
      <c r="K78" s="106"/>
      <c r="L78" s="138"/>
      <c r="M78" s="138"/>
      <c r="N78" s="138"/>
      <c r="O78" s="138"/>
      <c r="P78" s="138"/>
      <c r="Q78" s="138"/>
      <c r="R78" s="138"/>
      <c r="S78" s="137"/>
      <c r="T78" s="137"/>
      <c r="U78" s="137"/>
      <c r="V78" s="137"/>
      <c r="W78" s="137"/>
      <c r="X78" s="79"/>
      <c r="Y78" s="80"/>
      <c r="Z78" s="80"/>
      <c r="AA78" s="80"/>
      <c r="AB78" s="11" t="str">
        <f t="shared" si="465"/>
        <v/>
      </c>
      <c r="AC78" s="12"/>
      <c r="AD78" s="13">
        <f t="shared" si="457"/>
        <v>0</v>
      </c>
      <c r="AE78" s="14" t="str">
        <f t="shared" ref="AE78" si="506">IF(ISBLANK(C78),"",IF(BL78=SX1_LS,SX1_PD,IF(BL78=SX2_LS,SX2_PD,IF(BL78=SX3_LS,SX3_PD,IF(BL78=SX4_LS,SX4_PD,IF(BL78=SX5_LS,SX5_PD,IF(BL78=SX6_LS,SX6_PD,IF(BL78=SX7_LS,SX7_PD,IF(BL78=SX8_LS,SX8_PD,IF(BL78=SX9_LS,SX9_PD,IF(BL78=SX10_LS,SX10_PD,IF(BL78=SX11_LS,SX11_PD,IF(BL78=SX12_LS,SX12_PD)))))))))))))</f>
        <v/>
      </c>
      <c r="AF78" s="15" t="str">
        <f t="shared" si="467"/>
        <v>!</v>
      </c>
      <c r="AG78" s="16" t="str">
        <f t="shared" ref="AG78" si="507">IF(ISBLANK(AC78),"",IF(AND(BL78=SX1_LS,AC78&gt;=0.5),(ROUND((PI()*AD78*AE78)/12,2)-PI()*SX1_PD),IF(AND(BL78=SX2_LS,AC78&gt;=0.5),(ROUND((PI()*AD78*AE78)/12,2)-PI()*SX2_PD),IF(AND(BL78=SX3_LS,AC78&gt;=0.5),(ROUND((PI()*AD78*AE78)/12,2)-PI()*SX3_PD),IF(AND(BL78=SX4_LS,AC78&gt;=0.5),(ROUND((PI()*AD78*AE78)/12,2)-PI()*SX4_PD),IF(AND(BL78=SX5_LS,AC78&gt;=0.5),(ROUND((PI()*AD78*AE78)/12,2)-PI()*SX5_PD),IF(AND(BL78=SX6_LS,AC78&gt;=0.5),(ROUND((PI()*AD78*AE78)/12,2)-PI()*SX6_PD),IF(AND(BL78=SX7_LS,AC78&gt;=0.5),(ROUND((PI()*AD78*AE78)/12,2)-PI()*SX7_PD),IF(AND(BL78=SX8_LS,AC78&gt;=0.5),(ROUND((PI()*AD78*AE78)/12,2)-PI()*SX8_PD),IF(AND(BL78=SX9_LS,AC78&gt;=0.5),(ROUND((PI()*AD78*AE78)/12,2)-PI()*SX9_PD),IF(AND(BL78=SX10_LS,AC78&gt;=0.5),(ROUND((PI()*AD78*AE78)/12,2)-PI()*SX10_PD),IF(AND(BL78=SX11_LS,AC78&gt;=0.5),(ROUND((PI()*AD78*AE78)/12,2)-PI()*SX11_PD),IF(AND(BL78=SX12_LS,AC78&gt;=0.5),(ROUND((PI()*AD78*AE78)/12,2)-PI()*SX12_PD),ROUND((PI()*AD78*AE78)/12,2))))))))))))))</f>
        <v/>
      </c>
      <c r="AH78" s="81"/>
      <c r="AI78" s="81"/>
      <c r="AJ78" s="81"/>
      <c r="AK78" s="81"/>
      <c r="AL78" s="81"/>
      <c r="AM78" s="81"/>
      <c r="AN78" s="81"/>
      <c r="AO78" s="81"/>
      <c r="AP78" s="17"/>
      <c r="AQ78" s="113"/>
      <c r="AR78" s="113"/>
      <c r="AS78" s="113"/>
      <c r="AT78" s="113"/>
      <c r="AU78" s="113"/>
      <c r="AV78" s="114" t="str">
        <f t="shared" ref="AV78" si="508">IF(C78=FALSE,"",IF(C78="DNT",(AQ78/(Nominal_Pipe_Diameter*10)),IF(AQ78="NV","NV",IF(AQ78="NA","NA",IF(BE78="","",IF(BL78="SMLS",AQ78*100/BE78,AQ78*100/BD78))))))</f>
        <v/>
      </c>
      <c r="AW78" s="114"/>
      <c r="AX78" s="114"/>
      <c r="AY78" s="114"/>
      <c r="AZ78" s="114"/>
      <c r="BA78" s="114" t="str">
        <f t="shared" ref="BA78" si="509">IF(C78=FALSE,"",IF(GW_Log_Dist="","NA",GW_Log_Dist+X78))</f>
        <v/>
      </c>
      <c r="BB78" s="114"/>
      <c r="BC78" s="114"/>
      <c r="BD78" s="18" t="str">
        <f t="shared" ref="BD78" si="510">IF(C78=FALSE,"",IF(AND(SX1_Start&lt;=X78,X78&lt;SX1_End),((SX1_NWT*1000)),IF(AND(SX2_Start&lt;=X78,X78&lt;SX2_End),((SX2_NWT*1000)),IF(AND(SX3_Start&lt;=X78,X78&lt;SX3_End),((SX3_NWT*1000)),IF(AND(SX4_Start&lt;=X78,X78&lt;SX4_End),((SX4_NWT*1000)),IF(AND(SX5_Start&lt;=X78,X78&lt;SX5_End),((SX5_NWT*1000)),IF(AND(SX6_Start&lt;=X78,X78&lt;SX6_End),((SX6_NWT*1000)),IF(AND(SX7_Start&lt;=X78,X78&lt;SX7_End),((SX7_NWT*1000)),IF(AND(SX8_Start&lt;=X78,X78&lt;SX8_End),((SX8_NWT*1000)),IF(AND(SX9_Start&lt;=X78,X78&lt;SX9_End),((SX9_NWT*1000)),IF(AND(SX10_Start&lt;=X78,X78&lt;SX10_End),((SX10_NWT*1000)),IF(AND(SX11_Start&lt;=X78,X78&lt;SX11_End),((SX11_NWT*1000)),IF(AND(SX12_Start&lt;=X78,X78&lt;SX12_End),((SX12_NWT*1000)),IF(AND(SX13_Start&lt;=X78,X78&lt;SX13_End),((SX13_NWT*1000)),IF(AND(SX14_Start&lt;=X78,X78&lt;SX14_End),((SX14_NWT*1000)),IF(AND(SX15_Start&lt;=X78,X78&lt;SX15_End),((SX15_NWT*1000)),IF(AND(SX16_Start&lt;=X78,X78&lt;SX16_End),((SX16_NWT*1000)),IF(AND(SX17_Start&lt;=X78,X78&lt;SX17_End),((SX17_NWT*1000)),IF(AND(SX18_Start&lt;=X78,X78&lt;SX18_End),((SX18_NWT*1000)),IF(AND(SX19_Start&lt;=X78,X78&lt;SX19_End),((SX19_NWT*1000)),IF(AND(SX20_Start&lt;=X78,X78&lt;SX20_End),((SX20_NWT*1000)),IF(AND(SX21_Start&lt;=X78,X78&lt;SX21_End),((SX21_NWT*1000)),IF(AND(SX22_Start&lt;=X78,X78&lt;SX22_End),((SX22_NWT*1000)),IF(AND(SX23_Start&lt;=X78,X78&lt;SX23_End),((SX23_NWT*1000)),IF(AND(SX24_Start&lt;=X78,X78&lt;SX24_End),((SX24_NWT*1000)),IF(AND(SX25_Start&lt;=X78,X78&lt;SX25_End),((SX25_NWT*1000))))))))))))))))))))))))))))</f>
        <v/>
      </c>
      <c r="BE78" s="113"/>
      <c r="BF78" s="113"/>
      <c r="BG78" s="113"/>
      <c r="BH78" s="113"/>
      <c r="BI78" s="113"/>
      <c r="BJ78" s="113"/>
      <c r="BK78" s="113"/>
      <c r="BL78" s="19" t="str" cm="1">
        <f t="array" ref="BL78">IF(C78=FALSE,"",IF(AND(SX1_Start&lt;=X78,X78&lt;SX1_End),SX1_LS,IF(AND(SX2_Start&lt;=X78,X78&lt;SX2_End),SX2_LS,IF(AND(SX3_Start&lt;=X78,X78&lt;SX3_End),SX3_LS,IF(AND(SX4_Start&lt;=X78,X78&lt;SX4_End),SX4_LS,IF(AND(SX5_Start&lt;=X78,X78&lt;SX5_End),SX5_LS,IF(AND(SX6_Start&lt;=X78,X78&lt;SX6_End),SX6_LS,IF(AND(SX7_Start&lt;=X78,X78&lt;SX7_End),SX7_LS,IF(AND(SX8_Start&lt;=X78,X78&lt;SX8_End),SX8_LS,IF(AND(SX9_Start&lt;=X78,X78&lt;SX9_End),SX9_LS,IF(AND(SX10_Start&lt;=X78,X78&lt;SX10_End),SX10_LS,IF(AND(SX11_Start&lt;=X78,X78&lt;SX11_End),SX11_LS,IF(AND(SX12_Start&lt;=X78,X78&lt;SX12_End),SX12_LS,IF(AND(SX13_Start&lt;=X78,X78&lt;SX13_End),SX13_LS,IF(AND(SX14_Start&lt;=X78,X78&lt;SX14_End),SX14_LS,IF(AND(SX15_Start&lt;=X78,X78&lt;SX15_End),SX15_LS,IF(AND(SX16_Start&lt;=X78,X78&lt;SX16_End),SX16_LS,IF(AND(SX17_Start&lt;=X78,X78&lt;SX17_End),SX17_LS,IF(AND(SX18_Start&lt;=X78,X78&lt;SX18_End),SX18_LS,IF(AND(SX19_Start&lt;=X78,X78&lt;SX19_End),SX19_LS,IF(AND(SX20_Start&lt;=X78,X78&lt;SX20_End),SX20_LS,IF(AND(SX21_Start&lt;=X78,X78&lt;SX21_End),SX21_LS,IF(AND(SX22_Start&lt;=X78,X78&lt;SX22_End),SX22_LS,IF(AND(SX23_Start&lt;=X78,X78&lt;SX23_End),SX23_LS,IF(AND(SX24_Start&lt;=X78,X78&lt;SX24_End),SX24_LS)*IF(AND(SX25_Start&lt;=X78,X78&lt;SX25End),SX25_LS)))))))))))))))))))))))))</f>
        <v/>
      </c>
      <c r="BM78" s="129" t="str">
        <f t="shared" ref="BM78" si="511">IF(ISBLANK(C78),"",IF(BL78=SX1_LS,SX1_LSD,IF(BL78=SX2_LS,SX2_LSD,IF(BL78=SX3_LS,SX3_LSD,IF(BL78=SX4_LS,SX4_LSD,IF(BL78=SX5_LS,SX5_LSD,IF(BL78=SX6_LS,SX6_LSD,IF(BL78=SX7_LS,SX7_LSD,IF(BL78=SX8_LS,SX8_LSD,IF(BL78=SX9_LS,SX9_LSD,IF(BL78=SX10_LS,SX10_LSD,IF(BL78=SX11_LS,SX11_LSD,IF(BL78=SX12_LS,SX12_LSD)))))))))))))</f>
        <v/>
      </c>
      <c r="BN78" s="130"/>
      <c r="BO78" s="130"/>
      <c r="BP78" s="130"/>
      <c r="BQ78" s="130"/>
      <c r="BR78" s="131"/>
      <c r="BS78" s="119" t="str">
        <f t="shared" ref="BS78" si="512">IF(ISBLANK(C78),"",IF(NOT(ISNUMBER(station_number)),"NA",IF(MOD(station_number,1)=0,TEXT(station_number+X78,"0+00"),IF(NOT(MOD(station_number,1)=0),TEXT(station_number+X78,"0+00.00")))))</f>
        <v/>
      </c>
      <c r="BT78" s="119"/>
      <c r="BU78" s="119"/>
      <c r="BV78" s="119"/>
      <c r="BW78" s="119"/>
      <c r="BX78" s="120" t="str" cm="1">
        <f t="array" ref="BX78">IF(C78=FALSE,"",IF(AND(SX1_Start&lt;=X78,X78&lt;SX1_End),"Section 1",IF(AND(SX2_Start&lt;=X78,X78&lt;SX2_End),"Section 2",IF(AND(SX3_Start&lt;=X78,X78&lt;SX3_End),"Section 3",IF(AND(SX4_Start&lt;=X78,X78&lt;SX4_End),"Section 4",IF(AND(SX5_Start&lt;=X78,X78&lt;SX5_End),"Section 5",IF(AND(SX6_Start&lt;=X78,X78&lt;SX6_End),"Section 6",IF(AND(SX7_Start&lt;=X78,X78&lt;SX7_End),"Section 7",IF(AND(SX8_Start&lt;=X78,X78&lt;SX8_End),"Section 8",IF(AND(SX9_Start&lt;=X78,X78&lt;SX9_End),"Section 9",IF(AND(SX10_Start&lt;=X78,X78&lt;SX10_End),"Section 10",IF(AND(SX11_Start&lt;=X78,X78&lt;SX11_End),"Section 11",IF(AND(SX12_Start&lt;=X78,X78&lt;SX12_End),"Section 12",IF(AND(SX13_Start&lt;=X78,X78&lt;SX13_End),"Section 13",IF(AND(SX14_Start&lt;=X78,X78&lt;SX14_End),"Section 14",IF(AND(SX15_Start&lt;=X78,X78&lt;SX15_End),"Section 15",IF(AND(SX16_Start&lt;=X78,X78&lt;SX16_End),"Section 16",IF(AND(SX17_Start&lt;=X78,X78&lt;SX17_End),"Section 17",IF(AND(SX18_Start&lt;=X78,X78&lt;SX18_End),"Section 18",IF(AND(SX19_Start&lt;=X78,X78&lt;SX19_End),"Section 19",IF(AND(SX20_Start&lt;=X78,X78&lt;SX20_End),"Section 20",IF(AND(SX21_Start&lt;=X78,X78&lt;SX21_End),"Section 21",IF(AND(SX22_Start&lt;=X78,X78&lt;SX22_End),"Section 22",IF(AND(SX23_Start&lt;=X78,X78&lt;SX23_End),"Section 23",IF(AND(SX24_Start&lt;=X78,X78&lt;SX24_End),"Section 24")*IF(AND(SX25_Start&lt;=X78,X78&lt;SX25End),"Section 25")))))))))))))))))))))))))</f>
        <v/>
      </c>
      <c r="BY78" s="121"/>
      <c r="BZ78" s="121"/>
      <c r="CA78" s="121"/>
      <c r="CB78" s="121"/>
      <c r="CC78" s="121"/>
      <c r="CD78" s="121"/>
      <c r="CE78" s="121"/>
      <c r="CF78" s="121"/>
      <c r="CG78" s="121"/>
      <c r="CH78" s="122"/>
      <c r="CI78" s="123"/>
      <c r="CJ78" s="124"/>
      <c r="CK78" s="124"/>
      <c r="CL78" s="124"/>
      <c r="CM78" s="124"/>
      <c r="CN78" s="124"/>
      <c r="CO78" s="124"/>
      <c r="CP78" s="124"/>
      <c r="CQ78" s="124"/>
      <c r="CR78" s="124"/>
      <c r="CS78" s="125"/>
      <c r="CT78" s="123"/>
      <c r="CU78" s="124"/>
      <c r="CV78" s="124"/>
      <c r="CW78" s="124"/>
      <c r="CX78" s="124"/>
      <c r="CY78" s="124"/>
      <c r="CZ78" s="124"/>
      <c r="DA78" s="124"/>
      <c r="DB78" s="124"/>
      <c r="DC78" s="124"/>
      <c r="DD78" s="125"/>
      <c r="DE78" s="123"/>
      <c r="DF78" s="124"/>
      <c r="DG78" s="124"/>
      <c r="DH78" s="124"/>
      <c r="DI78" s="124"/>
      <c r="DJ78" s="124"/>
      <c r="DK78" s="124"/>
      <c r="DL78" s="124"/>
      <c r="DM78" s="124"/>
      <c r="DN78" s="125"/>
      <c r="DO78" s="126"/>
      <c r="DP78" s="127"/>
      <c r="DQ78" s="127"/>
      <c r="DR78" s="127"/>
      <c r="DS78" s="127"/>
      <c r="DT78" s="127"/>
      <c r="DU78" s="127"/>
      <c r="DV78" s="128"/>
      <c r="DW78" s="102"/>
      <c r="DX78" s="102"/>
      <c r="DY78" s="102"/>
      <c r="DZ78" s="115"/>
      <c r="EA78" s="115"/>
      <c r="EB78" s="115"/>
      <c r="EC78" s="115"/>
      <c r="ED78" s="115"/>
      <c r="EE78" s="132"/>
      <c r="EF78" s="132"/>
      <c r="EG78" s="132"/>
      <c r="EH78" s="102"/>
      <c r="EI78" s="102"/>
      <c r="EJ78" s="102"/>
      <c r="EK78" s="117" t="str">
        <f t="shared" si="474"/>
        <v/>
      </c>
      <c r="EL78" s="117"/>
      <c r="EM78" s="117"/>
      <c r="EN78" s="118"/>
      <c r="EO78" s="118"/>
      <c r="EP78" s="118"/>
      <c r="EQ78" s="102"/>
      <c r="ER78" s="102"/>
      <c r="ES78" s="102"/>
      <c r="ET78" s="102"/>
      <c r="EU78" s="20" t="str">
        <f t="shared" si="475"/>
        <v/>
      </c>
      <c r="EV78" s="26" t="str">
        <f t="shared" si="476"/>
        <v/>
      </c>
      <c r="EW78" s="22"/>
      <c r="EX78" s="22"/>
      <c r="EY78" s="23"/>
      <c r="EZ78" s="23"/>
      <c r="FA78" s="23"/>
      <c r="FB78" s="23"/>
      <c r="FC78" s="28"/>
      <c r="FD78" s="28"/>
      <c r="FE78" s="28"/>
      <c r="FF78" s="28"/>
      <c r="FG78" s="28"/>
      <c r="FH78" s="28"/>
      <c r="FI78" s="28"/>
      <c r="FJ78" s="28"/>
      <c r="FK78" s="28"/>
      <c r="FL78" s="28"/>
      <c r="FM78" s="28"/>
      <c r="FN78" s="29"/>
      <c r="FO78" s="29"/>
      <c r="FP78" s="29"/>
      <c r="FQ78" s="29"/>
      <c r="FR78" s="29"/>
      <c r="FS78" s="29"/>
      <c r="FT78" s="29"/>
      <c r="FU78" s="29"/>
      <c r="FV78" s="29"/>
      <c r="FW78" s="29"/>
      <c r="FX78" s="29"/>
      <c r="FY78" s="29"/>
      <c r="FZ78" s="29"/>
      <c r="GA78" s="29"/>
      <c r="GB78" s="29"/>
      <c r="GC78" s="23"/>
      <c r="GD78" s="23"/>
      <c r="GE78" s="23"/>
      <c r="GF78" s="23"/>
      <c r="GG78" s="23"/>
      <c r="GH78" s="23"/>
    </row>
    <row r="79" spans="1:190" s="25" customFormat="1" ht="57.75" customHeight="1" x14ac:dyDescent="0.25">
      <c r="A79" s="103">
        <f t="shared" si="477"/>
        <v>72</v>
      </c>
      <c r="B79" s="103"/>
      <c r="C79" s="104"/>
      <c r="D79" s="105"/>
      <c r="E79" s="105"/>
      <c r="F79" s="105"/>
      <c r="G79" s="105"/>
      <c r="H79" s="105"/>
      <c r="I79" s="105"/>
      <c r="J79" s="105"/>
      <c r="K79" s="106"/>
      <c r="L79" s="138"/>
      <c r="M79" s="138"/>
      <c r="N79" s="138"/>
      <c r="O79" s="138"/>
      <c r="P79" s="138"/>
      <c r="Q79" s="138"/>
      <c r="R79" s="138"/>
      <c r="S79" s="137"/>
      <c r="T79" s="137"/>
      <c r="U79" s="137"/>
      <c r="V79" s="137"/>
      <c r="W79" s="137"/>
      <c r="X79" s="79"/>
      <c r="Y79" s="80"/>
      <c r="Z79" s="80"/>
      <c r="AA79" s="80"/>
      <c r="AB79" s="11" t="str">
        <f t="shared" si="465"/>
        <v/>
      </c>
      <c r="AC79" s="12"/>
      <c r="AD79" s="13">
        <f t="shared" si="457"/>
        <v>0</v>
      </c>
      <c r="AE79" s="14" t="str">
        <f t="shared" ref="AE79" si="513">IF(ISBLANK(C79),"",IF(BL79=SX1_LS,SX1_PD,IF(BL79=SX2_LS,SX2_PD,IF(BL79=SX3_LS,SX3_PD,IF(BL79=SX4_LS,SX4_PD,IF(BL79=SX5_LS,SX5_PD,IF(BL79=SX6_LS,SX6_PD,IF(BL79=SX7_LS,SX7_PD,IF(BL79=SX8_LS,SX8_PD,IF(BL79=SX9_LS,SX9_PD,IF(BL79=SX10_LS,SX10_PD,IF(BL79=SX11_LS,SX11_PD,IF(BL79=SX12_LS,SX12_PD)))))))))))))</f>
        <v/>
      </c>
      <c r="AF79" s="15" t="str">
        <f t="shared" si="467"/>
        <v>!</v>
      </c>
      <c r="AG79" s="16" t="str">
        <f t="shared" ref="AG79" si="514">IF(ISBLANK(AC79),"",IF(AND(BL79=SX1_LS,AC79&gt;=0.5),(ROUND((PI()*AD79*AE79)/12,2)-PI()*SX1_PD),IF(AND(BL79=SX2_LS,AC79&gt;=0.5),(ROUND((PI()*AD79*AE79)/12,2)-PI()*SX2_PD),IF(AND(BL79=SX3_LS,AC79&gt;=0.5),(ROUND((PI()*AD79*AE79)/12,2)-PI()*SX3_PD),IF(AND(BL79=SX4_LS,AC79&gt;=0.5),(ROUND((PI()*AD79*AE79)/12,2)-PI()*SX4_PD),IF(AND(BL79=SX5_LS,AC79&gt;=0.5),(ROUND((PI()*AD79*AE79)/12,2)-PI()*SX5_PD),IF(AND(BL79=SX6_LS,AC79&gt;=0.5),(ROUND((PI()*AD79*AE79)/12,2)-PI()*SX6_PD),IF(AND(BL79=SX7_LS,AC79&gt;=0.5),(ROUND((PI()*AD79*AE79)/12,2)-PI()*SX7_PD),IF(AND(BL79=SX8_LS,AC79&gt;=0.5),(ROUND((PI()*AD79*AE79)/12,2)-PI()*SX8_PD),IF(AND(BL79=SX9_LS,AC79&gt;=0.5),(ROUND((PI()*AD79*AE79)/12,2)-PI()*SX9_PD),IF(AND(BL79=SX10_LS,AC79&gt;=0.5),(ROUND((PI()*AD79*AE79)/12,2)-PI()*SX10_PD),IF(AND(BL79=SX11_LS,AC79&gt;=0.5),(ROUND((PI()*AD79*AE79)/12,2)-PI()*SX11_PD),IF(AND(BL79=SX12_LS,AC79&gt;=0.5),(ROUND((PI()*AD79*AE79)/12,2)-PI()*SX12_PD),ROUND((PI()*AD79*AE79)/12,2))))))))))))))</f>
        <v/>
      </c>
      <c r="AH79" s="81"/>
      <c r="AI79" s="81"/>
      <c r="AJ79" s="81"/>
      <c r="AK79" s="81"/>
      <c r="AL79" s="81"/>
      <c r="AM79" s="81"/>
      <c r="AN79" s="81"/>
      <c r="AO79" s="81"/>
      <c r="AP79" s="17"/>
      <c r="AQ79" s="113"/>
      <c r="AR79" s="113"/>
      <c r="AS79" s="113"/>
      <c r="AT79" s="113"/>
      <c r="AU79" s="113"/>
      <c r="AV79" s="114" t="str">
        <f t="shared" ref="AV79" si="515">IF(C79=FALSE,"",IF(C79="DNT",(AQ79/(Nominal_Pipe_Diameter*10)),IF(AQ79="NV","NV",IF(AQ79="NA","NA",IF(BE79="","",IF(BL79="SMLS",AQ79*100/BE79,AQ79*100/BD79))))))</f>
        <v/>
      </c>
      <c r="AW79" s="114"/>
      <c r="AX79" s="114"/>
      <c r="AY79" s="114"/>
      <c r="AZ79" s="114"/>
      <c r="BA79" s="114" t="str">
        <f t="shared" ref="BA79" si="516">IF(C79=FALSE,"",IF(GW_Log_Dist="","NA",GW_Log_Dist+X79))</f>
        <v/>
      </c>
      <c r="BB79" s="114"/>
      <c r="BC79" s="114"/>
      <c r="BD79" s="18" t="str">
        <f t="shared" ref="BD79" si="517">IF(C79=FALSE,"",IF(AND(SX1_Start&lt;=X79,X79&lt;SX1_End),((SX1_NWT*1000)),IF(AND(SX2_Start&lt;=X79,X79&lt;SX2_End),((SX2_NWT*1000)),IF(AND(SX3_Start&lt;=X79,X79&lt;SX3_End),((SX3_NWT*1000)),IF(AND(SX4_Start&lt;=X79,X79&lt;SX4_End),((SX4_NWT*1000)),IF(AND(SX5_Start&lt;=X79,X79&lt;SX5_End),((SX5_NWT*1000)),IF(AND(SX6_Start&lt;=X79,X79&lt;SX6_End),((SX6_NWT*1000)),IF(AND(SX7_Start&lt;=X79,X79&lt;SX7_End),((SX7_NWT*1000)),IF(AND(SX8_Start&lt;=X79,X79&lt;SX8_End),((SX8_NWT*1000)),IF(AND(SX9_Start&lt;=X79,X79&lt;SX9_End),((SX9_NWT*1000)),IF(AND(SX10_Start&lt;=X79,X79&lt;SX10_End),((SX10_NWT*1000)),IF(AND(SX11_Start&lt;=X79,X79&lt;SX11_End),((SX11_NWT*1000)),IF(AND(SX12_Start&lt;=X79,X79&lt;SX12_End),((SX12_NWT*1000)),IF(AND(SX13_Start&lt;=X79,X79&lt;SX13_End),((SX13_NWT*1000)),IF(AND(SX14_Start&lt;=X79,X79&lt;SX14_End),((SX14_NWT*1000)),IF(AND(SX15_Start&lt;=X79,X79&lt;SX15_End),((SX15_NWT*1000)),IF(AND(SX16_Start&lt;=X79,X79&lt;SX16_End),((SX16_NWT*1000)),IF(AND(SX17_Start&lt;=X79,X79&lt;SX17_End),((SX17_NWT*1000)),IF(AND(SX18_Start&lt;=X79,X79&lt;SX18_End),((SX18_NWT*1000)),IF(AND(SX19_Start&lt;=X79,X79&lt;SX19_End),((SX19_NWT*1000)),IF(AND(SX20_Start&lt;=X79,X79&lt;SX20_End),((SX20_NWT*1000)),IF(AND(SX21_Start&lt;=X79,X79&lt;SX21_End),((SX21_NWT*1000)),IF(AND(SX22_Start&lt;=X79,X79&lt;SX22_End),((SX22_NWT*1000)),IF(AND(SX23_Start&lt;=X79,X79&lt;SX23_End),((SX23_NWT*1000)),IF(AND(SX24_Start&lt;=X79,X79&lt;SX24_End),((SX24_NWT*1000)),IF(AND(SX25_Start&lt;=X79,X79&lt;SX25_End),((SX25_NWT*1000))))))))))))))))))))))))))))</f>
        <v/>
      </c>
      <c r="BE79" s="113"/>
      <c r="BF79" s="113"/>
      <c r="BG79" s="113"/>
      <c r="BH79" s="113"/>
      <c r="BI79" s="113"/>
      <c r="BJ79" s="113"/>
      <c r="BK79" s="113"/>
      <c r="BL79" s="19" t="str" cm="1">
        <f t="array" ref="BL79">IF(C79=FALSE,"",IF(AND(SX1_Start&lt;=X79,X79&lt;SX1_End),SX1_LS,IF(AND(SX2_Start&lt;=X79,X79&lt;SX2_End),SX2_LS,IF(AND(SX3_Start&lt;=X79,X79&lt;SX3_End),SX3_LS,IF(AND(SX4_Start&lt;=X79,X79&lt;SX4_End),SX4_LS,IF(AND(SX5_Start&lt;=X79,X79&lt;SX5_End),SX5_LS,IF(AND(SX6_Start&lt;=X79,X79&lt;SX6_End),SX6_LS,IF(AND(SX7_Start&lt;=X79,X79&lt;SX7_End),SX7_LS,IF(AND(SX8_Start&lt;=X79,X79&lt;SX8_End),SX8_LS,IF(AND(SX9_Start&lt;=X79,X79&lt;SX9_End),SX9_LS,IF(AND(SX10_Start&lt;=X79,X79&lt;SX10_End),SX10_LS,IF(AND(SX11_Start&lt;=X79,X79&lt;SX11_End),SX11_LS,IF(AND(SX12_Start&lt;=X79,X79&lt;SX12_End),SX12_LS,IF(AND(SX13_Start&lt;=X79,X79&lt;SX13_End),SX13_LS,IF(AND(SX14_Start&lt;=X79,X79&lt;SX14_End),SX14_LS,IF(AND(SX15_Start&lt;=X79,X79&lt;SX15_End),SX15_LS,IF(AND(SX16_Start&lt;=X79,X79&lt;SX16_End),SX16_LS,IF(AND(SX17_Start&lt;=X79,X79&lt;SX17_End),SX17_LS,IF(AND(SX18_Start&lt;=X79,X79&lt;SX18_End),SX18_LS,IF(AND(SX19_Start&lt;=X79,X79&lt;SX19_End),SX19_LS,IF(AND(SX20_Start&lt;=X79,X79&lt;SX20_End),SX20_LS,IF(AND(SX21_Start&lt;=X79,X79&lt;SX21_End),SX21_LS,IF(AND(SX22_Start&lt;=X79,X79&lt;SX22_End),SX22_LS,IF(AND(SX23_Start&lt;=X79,X79&lt;SX23_End),SX23_LS,IF(AND(SX24_Start&lt;=X79,X79&lt;SX24_End),SX24_LS)*IF(AND(SX25_Start&lt;=X79,X79&lt;SX25End),SX25_LS)))))))))))))))))))))))))</f>
        <v/>
      </c>
      <c r="BM79" s="129" t="str">
        <f t="shared" ref="BM79" si="518">IF(ISBLANK(C79),"",IF(BL79=SX1_LS,SX1_LSD,IF(BL79=SX2_LS,SX2_LSD,IF(BL79=SX3_LS,SX3_LSD,IF(BL79=SX4_LS,SX4_LSD,IF(BL79=SX5_LS,SX5_LSD,IF(BL79=SX6_LS,SX6_LSD,IF(BL79=SX7_LS,SX7_LSD,IF(BL79=SX8_LS,SX8_LSD,IF(BL79=SX9_LS,SX9_LSD,IF(BL79=SX10_LS,SX10_LSD,IF(BL79=SX11_LS,SX11_LSD,IF(BL79=SX12_LS,SX12_LSD)))))))))))))</f>
        <v/>
      </c>
      <c r="BN79" s="130"/>
      <c r="BO79" s="130"/>
      <c r="BP79" s="130"/>
      <c r="BQ79" s="130"/>
      <c r="BR79" s="131"/>
      <c r="BS79" s="119" t="str">
        <f t="shared" ref="BS79" si="519">IF(ISBLANK(C79),"",IF(NOT(ISNUMBER(station_number)),"NA",IF(MOD(station_number,1)=0,TEXT(station_number+X79,"0+00"),IF(NOT(MOD(station_number,1)=0),TEXT(station_number+X79,"0+00.00")))))</f>
        <v/>
      </c>
      <c r="BT79" s="119"/>
      <c r="BU79" s="119"/>
      <c r="BV79" s="119"/>
      <c r="BW79" s="119"/>
      <c r="BX79" s="120" t="str" cm="1">
        <f t="array" ref="BX79">IF(C79=FALSE,"",IF(AND(SX1_Start&lt;=X79,X79&lt;SX1_End),"Section 1",IF(AND(SX2_Start&lt;=X79,X79&lt;SX2_End),"Section 2",IF(AND(SX3_Start&lt;=X79,X79&lt;SX3_End),"Section 3",IF(AND(SX4_Start&lt;=X79,X79&lt;SX4_End),"Section 4",IF(AND(SX5_Start&lt;=X79,X79&lt;SX5_End),"Section 5",IF(AND(SX6_Start&lt;=X79,X79&lt;SX6_End),"Section 6",IF(AND(SX7_Start&lt;=X79,X79&lt;SX7_End),"Section 7",IF(AND(SX8_Start&lt;=X79,X79&lt;SX8_End),"Section 8",IF(AND(SX9_Start&lt;=X79,X79&lt;SX9_End),"Section 9",IF(AND(SX10_Start&lt;=X79,X79&lt;SX10_End),"Section 10",IF(AND(SX11_Start&lt;=X79,X79&lt;SX11_End),"Section 11",IF(AND(SX12_Start&lt;=X79,X79&lt;SX12_End),"Section 12",IF(AND(SX13_Start&lt;=X79,X79&lt;SX13_End),"Section 13",IF(AND(SX14_Start&lt;=X79,X79&lt;SX14_End),"Section 14",IF(AND(SX15_Start&lt;=X79,X79&lt;SX15_End),"Section 15",IF(AND(SX16_Start&lt;=X79,X79&lt;SX16_End),"Section 16",IF(AND(SX17_Start&lt;=X79,X79&lt;SX17_End),"Section 17",IF(AND(SX18_Start&lt;=X79,X79&lt;SX18_End),"Section 18",IF(AND(SX19_Start&lt;=X79,X79&lt;SX19_End),"Section 19",IF(AND(SX20_Start&lt;=X79,X79&lt;SX20_End),"Section 20",IF(AND(SX21_Start&lt;=X79,X79&lt;SX21_End),"Section 21",IF(AND(SX22_Start&lt;=X79,X79&lt;SX22_End),"Section 22",IF(AND(SX23_Start&lt;=X79,X79&lt;SX23_End),"Section 23",IF(AND(SX24_Start&lt;=X79,X79&lt;SX24_End),"Section 24")*IF(AND(SX25_Start&lt;=X79,X79&lt;SX25End),"Section 25")))))))))))))))))))))))))</f>
        <v/>
      </c>
      <c r="BY79" s="121"/>
      <c r="BZ79" s="121"/>
      <c r="CA79" s="121"/>
      <c r="CB79" s="121"/>
      <c r="CC79" s="121"/>
      <c r="CD79" s="121"/>
      <c r="CE79" s="121"/>
      <c r="CF79" s="121"/>
      <c r="CG79" s="121"/>
      <c r="CH79" s="122"/>
      <c r="CI79" s="123"/>
      <c r="CJ79" s="124"/>
      <c r="CK79" s="124"/>
      <c r="CL79" s="124"/>
      <c r="CM79" s="124"/>
      <c r="CN79" s="124"/>
      <c r="CO79" s="124"/>
      <c r="CP79" s="124"/>
      <c r="CQ79" s="124"/>
      <c r="CR79" s="124"/>
      <c r="CS79" s="125"/>
      <c r="CT79" s="123"/>
      <c r="CU79" s="124"/>
      <c r="CV79" s="124"/>
      <c r="CW79" s="124"/>
      <c r="CX79" s="124"/>
      <c r="CY79" s="124"/>
      <c r="CZ79" s="124"/>
      <c r="DA79" s="124"/>
      <c r="DB79" s="124"/>
      <c r="DC79" s="124"/>
      <c r="DD79" s="125"/>
      <c r="DE79" s="123"/>
      <c r="DF79" s="124"/>
      <c r="DG79" s="124"/>
      <c r="DH79" s="124"/>
      <c r="DI79" s="124"/>
      <c r="DJ79" s="124"/>
      <c r="DK79" s="124"/>
      <c r="DL79" s="124"/>
      <c r="DM79" s="124"/>
      <c r="DN79" s="125"/>
      <c r="DO79" s="126"/>
      <c r="DP79" s="127"/>
      <c r="DQ79" s="127"/>
      <c r="DR79" s="127"/>
      <c r="DS79" s="127"/>
      <c r="DT79" s="127"/>
      <c r="DU79" s="127"/>
      <c r="DV79" s="128"/>
      <c r="DW79" s="102"/>
      <c r="DX79" s="102"/>
      <c r="DY79" s="102"/>
      <c r="DZ79" s="115"/>
      <c r="EA79" s="115"/>
      <c r="EB79" s="115"/>
      <c r="EC79" s="115"/>
      <c r="ED79" s="115"/>
      <c r="EE79" s="132"/>
      <c r="EF79" s="132"/>
      <c r="EG79" s="132"/>
      <c r="EH79" s="102"/>
      <c r="EI79" s="102"/>
      <c r="EJ79" s="102"/>
      <c r="EK79" s="117" t="str">
        <f t="shared" si="474"/>
        <v/>
      </c>
      <c r="EL79" s="117"/>
      <c r="EM79" s="117"/>
      <c r="EN79" s="118"/>
      <c r="EO79" s="118"/>
      <c r="EP79" s="118"/>
      <c r="EQ79" s="102"/>
      <c r="ER79" s="102"/>
      <c r="ES79" s="102"/>
      <c r="ET79" s="102"/>
      <c r="EU79" s="20" t="str">
        <f t="shared" si="475"/>
        <v/>
      </c>
      <c r="EV79" s="26" t="str">
        <f t="shared" si="476"/>
        <v/>
      </c>
      <c r="EW79" s="22"/>
      <c r="EX79" s="22"/>
      <c r="EY79" s="23"/>
      <c r="EZ79" s="23"/>
      <c r="FA79" s="23"/>
      <c r="FB79" s="23"/>
      <c r="FC79" s="28"/>
      <c r="FD79" s="28"/>
      <c r="FE79" s="28"/>
      <c r="FF79" s="28"/>
      <c r="FG79" s="28"/>
      <c r="FH79" s="28"/>
      <c r="FI79" s="28"/>
      <c r="FJ79" s="28"/>
      <c r="FK79" s="28"/>
      <c r="FL79" s="28"/>
      <c r="FM79" s="28"/>
      <c r="FN79" s="29"/>
      <c r="FO79" s="29"/>
      <c r="FP79" s="29"/>
      <c r="FQ79" s="29"/>
      <c r="FR79" s="29"/>
      <c r="FS79" s="29"/>
      <c r="FT79" s="29"/>
      <c r="FU79" s="29"/>
      <c r="FV79" s="29"/>
      <c r="FW79" s="29"/>
      <c r="FX79" s="29"/>
      <c r="FY79" s="29"/>
      <c r="FZ79" s="29"/>
      <c r="GA79" s="29"/>
      <c r="GB79" s="29"/>
      <c r="GC79" s="23"/>
      <c r="GD79" s="23"/>
      <c r="GE79" s="23"/>
      <c r="GF79" s="23"/>
      <c r="GG79" s="23"/>
      <c r="GH79" s="23"/>
    </row>
    <row r="80" spans="1:190" s="25" customFormat="1" ht="57.75" customHeight="1" x14ac:dyDescent="0.25">
      <c r="A80" s="103">
        <f t="shared" si="477"/>
        <v>73</v>
      </c>
      <c r="B80" s="103"/>
      <c r="C80" s="104"/>
      <c r="D80" s="105"/>
      <c r="E80" s="105"/>
      <c r="F80" s="105"/>
      <c r="G80" s="105"/>
      <c r="H80" s="105"/>
      <c r="I80" s="105"/>
      <c r="J80" s="105"/>
      <c r="K80" s="106"/>
      <c r="L80" s="138"/>
      <c r="M80" s="138"/>
      <c r="N80" s="138"/>
      <c r="O80" s="138"/>
      <c r="P80" s="138"/>
      <c r="Q80" s="138"/>
      <c r="R80" s="138"/>
      <c r="S80" s="137"/>
      <c r="T80" s="137"/>
      <c r="U80" s="137"/>
      <c r="V80" s="137"/>
      <c r="W80" s="137"/>
      <c r="X80" s="79"/>
      <c r="Y80" s="80"/>
      <c r="Z80" s="80"/>
      <c r="AA80" s="80"/>
      <c r="AB80" s="11" t="str">
        <f t="shared" si="465"/>
        <v/>
      </c>
      <c r="AC80" s="12"/>
      <c r="AD80" s="13">
        <f t="shared" si="457"/>
        <v>0</v>
      </c>
      <c r="AE80" s="14" t="str">
        <f t="shared" ref="AE80" si="520">IF(ISBLANK(C80),"",IF(BL80=SX1_LS,SX1_PD,IF(BL80=SX2_LS,SX2_PD,IF(BL80=SX3_LS,SX3_PD,IF(BL80=SX4_LS,SX4_PD,IF(BL80=SX5_LS,SX5_PD,IF(BL80=SX6_LS,SX6_PD,IF(BL80=SX7_LS,SX7_PD,IF(BL80=SX8_LS,SX8_PD,IF(BL80=SX9_LS,SX9_PD,IF(BL80=SX10_LS,SX10_PD,IF(BL80=SX11_LS,SX11_PD,IF(BL80=SX12_LS,SX12_PD)))))))))))))</f>
        <v/>
      </c>
      <c r="AF80" s="15" t="str">
        <f t="shared" si="467"/>
        <v>!</v>
      </c>
      <c r="AG80" s="16" t="str">
        <f t="shared" ref="AG80" si="521">IF(ISBLANK(AC80),"",IF(AND(BL80=SX1_LS,AC80&gt;=0.5),(ROUND((PI()*AD80*AE80)/12,2)-PI()*SX1_PD),IF(AND(BL80=SX2_LS,AC80&gt;=0.5),(ROUND((PI()*AD80*AE80)/12,2)-PI()*SX2_PD),IF(AND(BL80=SX3_LS,AC80&gt;=0.5),(ROUND((PI()*AD80*AE80)/12,2)-PI()*SX3_PD),IF(AND(BL80=SX4_LS,AC80&gt;=0.5),(ROUND((PI()*AD80*AE80)/12,2)-PI()*SX4_PD),IF(AND(BL80=SX5_LS,AC80&gt;=0.5),(ROUND((PI()*AD80*AE80)/12,2)-PI()*SX5_PD),IF(AND(BL80=SX6_LS,AC80&gt;=0.5),(ROUND((PI()*AD80*AE80)/12,2)-PI()*SX6_PD),IF(AND(BL80=SX7_LS,AC80&gt;=0.5),(ROUND((PI()*AD80*AE80)/12,2)-PI()*SX7_PD),IF(AND(BL80=SX8_LS,AC80&gt;=0.5),(ROUND((PI()*AD80*AE80)/12,2)-PI()*SX8_PD),IF(AND(BL80=SX9_LS,AC80&gt;=0.5),(ROUND((PI()*AD80*AE80)/12,2)-PI()*SX9_PD),IF(AND(BL80=SX10_LS,AC80&gt;=0.5),(ROUND((PI()*AD80*AE80)/12,2)-PI()*SX10_PD),IF(AND(BL80=SX11_LS,AC80&gt;=0.5),(ROUND((PI()*AD80*AE80)/12,2)-PI()*SX11_PD),IF(AND(BL80=SX12_LS,AC80&gt;=0.5),(ROUND((PI()*AD80*AE80)/12,2)-PI()*SX12_PD),ROUND((PI()*AD80*AE80)/12,2))))))))))))))</f>
        <v/>
      </c>
      <c r="AH80" s="81"/>
      <c r="AI80" s="81"/>
      <c r="AJ80" s="81"/>
      <c r="AK80" s="81"/>
      <c r="AL80" s="81"/>
      <c r="AM80" s="81"/>
      <c r="AN80" s="81"/>
      <c r="AO80" s="81"/>
      <c r="AP80" s="17"/>
      <c r="AQ80" s="113"/>
      <c r="AR80" s="113"/>
      <c r="AS80" s="113"/>
      <c r="AT80" s="113"/>
      <c r="AU80" s="113"/>
      <c r="AV80" s="114" t="str">
        <f t="shared" ref="AV80" si="522">IF(C80=FALSE,"",IF(C80="DNT",(AQ80/(Nominal_Pipe_Diameter*10)),IF(AQ80="NV","NV",IF(AQ80="NA","NA",IF(BE80="","",IF(BL80="SMLS",AQ80*100/BE80,AQ80*100/BD80))))))</f>
        <v/>
      </c>
      <c r="AW80" s="114"/>
      <c r="AX80" s="114"/>
      <c r="AY80" s="114"/>
      <c r="AZ80" s="114"/>
      <c r="BA80" s="114" t="str">
        <f t="shared" ref="BA80" si="523">IF(C80=FALSE,"",IF(GW_Log_Dist="","NA",GW_Log_Dist+X80))</f>
        <v/>
      </c>
      <c r="BB80" s="114"/>
      <c r="BC80" s="114"/>
      <c r="BD80" s="18" t="str">
        <f t="shared" ref="BD80" si="524">IF(C80=FALSE,"",IF(AND(SX1_Start&lt;=X80,X80&lt;SX1_End),((SX1_NWT*1000)),IF(AND(SX2_Start&lt;=X80,X80&lt;SX2_End),((SX2_NWT*1000)),IF(AND(SX3_Start&lt;=X80,X80&lt;SX3_End),((SX3_NWT*1000)),IF(AND(SX4_Start&lt;=X80,X80&lt;SX4_End),((SX4_NWT*1000)),IF(AND(SX5_Start&lt;=X80,X80&lt;SX5_End),((SX5_NWT*1000)),IF(AND(SX6_Start&lt;=X80,X80&lt;SX6_End),((SX6_NWT*1000)),IF(AND(SX7_Start&lt;=X80,X80&lt;SX7_End),((SX7_NWT*1000)),IF(AND(SX8_Start&lt;=X80,X80&lt;SX8_End),((SX8_NWT*1000)),IF(AND(SX9_Start&lt;=X80,X80&lt;SX9_End),((SX9_NWT*1000)),IF(AND(SX10_Start&lt;=X80,X80&lt;SX10_End),((SX10_NWT*1000)),IF(AND(SX11_Start&lt;=X80,X80&lt;SX11_End),((SX11_NWT*1000)),IF(AND(SX12_Start&lt;=X80,X80&lt;SX12_End),((SX12_NWT*1000)),IF(AND(SX13_Start&lt;=X80,X80&lt;SX13_End),((SX13_NWT*1000)),IF(AND(SX14_Start&lt;=X80,X80&lt;SX14_End),((SX14_NWT*1000)),IF(AND(SX15_Start&lt;=X80,X80&lt;SX15_End),((SX15_NWT*1000)),IF(AND(SX16_Start&lt;=X80,X80&lt;SX16_End),((SX16_NWT*1000)),IF(AND(SX17_Start&lt;=X80,X80&lt;SX17_End),((SX17_NWT*1000)),IF(AND(SX18_Start&lt;=X80,X80&lt;SX18_End),((SX18_NWT*1000)),IF(AND(SX19_Start&lt;=X80,X80&lt;SX19_End),((SX19_NWT*1000)),IF(AND(SX20_Start&lt;=X80,X80&lt;SX20_End),((SX20_NWT*1000)),IF(AND(SX21_Start&lt;=X80,X80&lt;SX21_End),((SX21_NWT*1000)),IF(AND(SX22_Start&lt;=X80,X80&lt;SX22_End),((SX22_NWT*1000)),IF(AND(SX23_Start&lt;=X80,X80&lt;SX23_End),((SX23_NWT*1000)),IF(AND(SX24_Start&lt;=X80,X80&lt;SX24_End),((SX24_NWT*1000)),IF(AND(SX25_Start&lt;=X80,X80&lt;SX25_End),((SX25_NWT*1000))))))))))))))))))))))))))))</f>
        <v/>
      </c>
      <c r="BE80" s="113"/>
      <c r="BF80" s="113"/>
      <c r="BG80" s="113"/>
      <c r="BH80" s="113"/>
      <c r="BI80" s="113"/>
      <c r="BJ80" s="113"/>
      <c r="BK80" s="113"/>
      <c r="BL80" s="19" t="str" cm="1">
        <f t="array" ref="BL80">IF(C80=FALSE,"",IF(AND(SX1_Start&lt;=X80,X80&lt;SX1_End),SX1_LS,IF(AND(SX2_Start&lt;=X80,X80&lt;SX2_End),SX2_LS,IF(AND(SX3_Start&lt;=X80,X80&lt;SX3_End),SX3_LS,IF(AND(SX4_Start&lt;=X80,X80&lt;SX4_End),SX4_LS,IF(AND(SX5_Start&lt;=X80,X80&lt;SX5_End),SX5_LS,IF(AND(SX6_Start&lt;=X80,X80&lt;SX6_End),SX6_LS,IF(AND(SX7_Start&lt;=X80,X80&lt;SX7_End),SX7_LS,IF(AND(SX8_Start&lt;=X80,X80&lt;SX8_End),SX8_LS,IF(AND(SX9_Start&lt;=X80,X80&lt;SX9_End),SX9_LS,IF(AND(SX10_Start&lt;=X80,X80&lt;SX10_End),SX10_LS,IF(AND(SX11_Start&lt;=X80,X80&lt;SX11_End),SX11_LS,IF(AND(SX12_Start&lt;=X80,X80&lt;SX12_End),SX12_LS,IF(AND(SX13_Start&lt;=X80,X80&lt;SX13_End),SX13_LS,IF(AND(SX14_Start&lt;=X80,X80&lt;SX14_End),SX14_LS,IF(AND(SX15_Start&lt;=X80,X80&lt;SX15_End),SX15_LS,IF(AND(SX16_Start&lt;=X80,X80&lt;SX16_End),SX16_LS,IF(AND(SX17_Start&lt;=X80,X80&lt;SX17_End),SX17_LS,IF(AND(SX18_Start&lt;=X80,X80&lt;SX18_End),SX18_LS,IF(AND(SX19_Start&lt;=X80,X80&lt;SX19_End),SX19_LS,IF(AND(SX20_Start&lt;=X80,X80&lt;SX20_End),SX20_LS,IF(AND(SX21_Start&lt;=X80,X80&lt;SX21_End),SX21_LS,IF(AND(SX22_Start&lt;=X80,X80&lt;SX22_End),SX22_LS,IF(AND(SX23_Start&lt;=X80,X80&lt;SX23_End),SX23_LS,IF(AND(SX24_Start&lt;=X80,X80&lt;SX24_End),SX24_LS)*IF(AND(SX25_Start&lt;=X80,X80&lt;SX25End),SX25_LS)))))))))))))))))))))))))</f>
        <v/>
      </c>
      <c r="BM80" s="129" t="str">
        <f t="shared" ref="BM80" si="525">IF(ISBLANK(C80),"",IF(BL80=SX1_LS,SX1_LSD,IF(BL80=SX2_LS,SX2_LSD,IF(BL80=SX3_LS,SX3_LSD,IF(BL80=SX4_LS,SX4_LSD,IF(BL80=SX5_LS,SX5_LSD,IF(BL80=SX6_LS,SX6_LSD,IF(BL80=SX7_LS,SX7_LSD,IF(BL80=SX8_LS,SX8_LSD,IF(BL80=SX9_LS,SX9_LSD,IF(BL80=SX10_LS,SX10_LSD,IF(BL80=SX11_LS,SX11_LSD,IF(BL80=SX12_LS,SX12_LSD)))))))))))))</f>
        <v/>
      </c>
      <c r="BN80" s="130"/>
      <c r="BO80" s="130"/>
      <c r="BP80" s="130"/>
      <c r="BQ80" s="130"/>
      <c r="BR80" s="131"/>
      <c r="BS80" s="119" t="str">
        <f t="shared" ref="BS80" si="526">IF(ISBLANK(C80),"",IF(NOT(ISNUMBER(station_number)),"NA",IF(MOD(station_number,1)=0,TEXT(station_number+X80,"0+00"),IF(NOT(MOD(station_number,1)=0),TEXT(station_number+X80,"0+00.00")))))</f>
        <v/>
      </c>
      <c r="BT80" s="119"/>
      <c r="BU80" s="119"/>
      <c r="BV80" s="119"/>
      <c r="BW80" s="119"/>
      <c r="BX80" s="120" t="str" cm="1">
        <f t="array" ref="BX80">IF(C80=FALSE,"",IF(AND(SX1_Start&lt;=X80,X80&lt;SX1_End),"Section 1",IF(AND(SX2_Start&lt;=X80,X80&lt;SX2_End),"Section 2",IF(AND(SX3_Start&lt;=X80,X80&lt;SX3_End),"Section 3",IF(AND(SX4_Start&lt;=X80,X80&lt;SX4_End),"Section 4",IF(AND(SX5_Start&lt;=X80,X80&lt;SX5_End),"Section 5",IF(AND(SX6_Start&lt;=X80,X80&lt;SX6_End),"Section 6",IF(AND(SX7_Start&lt;=X80,X80&lt;SX7_End),"Section 7",IF(AND(SX8_Start&lt;=X80,X80&lt;SX8_End),"Section 8",IF(AND(SX9_Start&lt;=X80,X80&lt;SX9_End),"Section 9",IF(AND(SX10_Start&lt;=X80,X80&lt;SX10_End),"Section 10",IF(AND(SX11_Start&lt;=X80,X80&lt;SX11_End),"Section 11",IF(AND(SX12_Start&lt;=X80,X80&lt;SX12_End),"Section 12",IF(AND(SX13_Start&lt;=X80,X80&lt;SX13_End),"Section 13",IF(AND(SX14_Start&lt;=X80,X80&lt;SX14_End),"Section 14",IF(AND(SX15_Start&lt;=X80,X80&lt;SX15_End),"Section 15",IF(AND(SX16_Start&lt;=X80,X80&lt;SX16_End),"Section 16",IF(AND(SX17_Start&lt;=X80,X80&lt;SX17_End),"Section 17",IF(AND(SX18_Start&lt;=X80,X80&lt;SX18_End),"Section 18",IF(AND(SX19_Start&lt;=X80,X80&lt;SX19_End),"Section 19",IF(AND(SX20_Start&lt;=X80,X80&lt;SX20_End),"Section 20",IF(AND(SX21_Start&lt;=X80,X80&lt;SX21_End),"Section 21",IF(AND(SX22_Start&lt;=X80,X80&lt;SX22_End),"Section 22",IF(AND(SX23_Start&lt;=X80,X80&lt;SX23_End),"Section 23",IF(AND(SX24_Start&lt;=X80,X80&lt;SX24_End),"Section 24")*IF(AND(SX25_Start&lt;=X80,X80&lt;SX25End),"Section 25")))))))))))))))))))))))))</f>
        <v/>
      </c>
      <c r="BY80" s="121"/>
      <c r="BZ80" s="121"/>
      <c r="CA80" s="121"/>
      <c r="CB80" s="121"/>
      <c r="CC80" s="121"/>
      <c r="CD80" s="121"/>
      <c r="CE80" s="121"/>
      <c r="CF80" s="121"/>
      <c r="CG80" s="121"/>
      <c r="CH80" s="122"/>
      <c r="CI80" s="123"/>
      <c r="CJ80" s="124"/>
      <c r="CK80" s="124"/>
      <c r="CL80" s="124"/>
      <c r="CM80" s="124"/>
      <c r="CN80" s="124"/>
      <c r="CO80" s="124"/>
      <c r="CP80" s="124"/>
      <c r="CQ80" s="124"/>
      <c r="CR80" s="124"/>
      <c r="CS80" s="125"/>
      <c r="CT80" s="123"/>
      <c r="CU80" s="124"/>
      <c r="CV80" s="124"/>
      <c r="CW80" s="124"/>
      <c r="CX80" s="124"/>
      <c r="CY80" s="124"/>
      <c r="CZ80" s="124"/>
      <c r="DA80" s="124"/>
      <c r="DB80" s="124"/>
      <c r="DC80" s="124"/>
      <c r="DD80" s="125"/>
      <c r="DE80" s="123"/>
      <c r="DF80" s="124"/>
      <c r="DG80" s="124"/>
      <c r="DH80" s="124"/>
      <c r="DI80" s="124"/>
      <c r="DJ80" s="124"/>
      <c r="DK80" s="124"/>
      <c r="DL80" s="124"/>
      <c r="DM80" s="124"/>
      <c r="DN80" s="125"/>
      <c r="DO80" s="126"/>
      <c r="DP80" s="127"/>
      <c r="DQ80" s="127"/>
      <c r="DR80" s="127"/>
      <c r="DS80" s="127"/>
      <c r="DT80" s="127"/>
      <c r="DU80" s="127"/>
      <c r="DV80" s="128"/>
      <c r="DW80" s="102"/>
      <c r="DX80" s="102"/>
      <c r="DY80" s="102"/>
      <c r="DZ80" s="115"/>
      <c r="EA80" s="115"/>
      <c r="EB80" s="115"/>
      <c r="EC80" s="115"/>
      <c r="ED80" s="115"/>
      <c r="EE80" s="132"/>
      <c r="EF80" s="132"/>
      <c r="EG80" s="132"/>
      <c r="EH80" s="102"/>
      <c r="EI80" s="102"/>
      <c r="EJ80" s="102"/>
      <c r="EK80" s="117" t="str">
        <f t="shared" si="474"/>
        <v/>
      </c>
      <c r="EL80" s="117"/>
      <c r="EM80" s="117"/>
      <c r="EN80" s="118"/>
      <c r="EO80" s="118"/>
      <c r="EP80" s="118"/>
      <c r="EQ80" s="102"/>
      <c r="ER80" s="102"/>
      <c r="ES80" s="102"/>
      <c r="ET80" s="102"/>
      <c r="EU80" s="20" t="str">
        <f t="shared" si="475"/>
        <v/>
      </c>
      <c r="EV80" s="26" t="str">
        <f t="shared" si="476"/>
        <v/>
      </c>
      <c r="EW80" s="22"/>
      <c r="EX80" s="22"/>
      <c r="EY80" s="23"/>
      <c r="EZ80" s="23"/>
      <c r="FA80" s="23"/>
      <c r="FB80" s="23"/>
      <c r="FC80" s="28"/>
      <c r="FD80" s="28"/>
      <c r="FE80" s="28"/>
      <c r="FF80" s="28"/>
      <c r="FG80" s="28"/>
      <c r="FH80" s="28"/>
      <c r="FI80" s="28"/>
      <c r="FJ80" s="28"/>
      <c r="FK80" s="28"/>
      <c r="FL80" s="28"/>
      <c r="FM80" s="28"/>
      <c r="FN80" s="29"/>
      <c r="FO80" s="29"/>
      <c r="FP80" s="29"/>
      <c r="FQ80" s="29"/>
      <c r="FR80" s="29"/>
      <c r="FS80" s="29"/>
      <c r="FT80" s="29"/>
      <c r="FU80" s="29"/>
      <c r="FV80" s="29"/>
      <c r="FW80" s="29"/>
      <c r="FX80" s="29"/>
      <c r="FY80" s="29"/>
      <c r="FZ80" s="29"/>
      <c r="GA80" s="29"/>
      <c r="GB80" s="29"/>
      <c r="GC80" s="23"/>
      <c r="GD80" s="23"/>
      <c r="GE80" s="23"/>
      <c r="GF80" s="23"/>
      <c r="GG80" s="23"/>
      <c r="GH80" s="23"/>
    </row>
    <row r="81" spans="1:190" s="25" customFormat="1" ht="57.75" customHeight="1" x14ac:dyDescent="0.25">
      <c r="A81" s="103">
        <f t="shared" si="477"/>
        <v>74</v>
      </c>
      <c r="B81" s="103"/>
      <c r="C81" s="104"/>
      <c r="D81" s="105"/>
      <c r="E81" s="105"/>
      <c r="F81" s="105"/>
      <c r="G81" s="105"/>
      <c r="H81" s="105"/>
      <c r="I81" s="105"/>
      <c r="J81" s="105"/>
      <c r="K81" s="106"/>
      <c r="L81" s="138"/>
      <c r="M81" s="138"/>
      <c r="N81" s="138"/>
      <c r="O81" s="138"/>
      <c r="P81" s="138"/>
      <c r="Q81" s="138"/>
      <c r="R81" s="138"/>
      <c r="S81" s="137"/>
      <c r="T81" s="137"/>
      <c r="U81" s="137"/>
      <c r="V81" s="137"/>
      <c r="W81" s="137"/>
      <c r="X81" s="79"/>
      <c r="Y81" s="80"/>
      <c r="Z81" s="80"/>
      <c r="AA81" s="80"/>
      <c r="AB81" s="11" t="str">
        <f t="shared" si="465"/>
        <v/>
      </c>
      <c r="AC81" s="12"/>
      <c r="AD81" s="13">
        <f t="shared" si="457"/>
        <v>0</v>
      </c>
      <c r="AE81" s="14" t="str">
        <f t="shared" ref="AE81" si="527">IF(ISBLANK(C81),"",IF(BL81=SX1_LS,SX1_PD,IF(BL81=SX2_LS,SX2_PD,IF(BL81=SX3_LS,SX3_PD,IF(BL81=SX4_LS,SX4_PD,IF(BL81=SX5_LS,SX5_PD,IF(BL81=SX6_LS,SX6_PD,IF(BL81=SX7_LS,SX7_PD,IF(BL81=SX8_LS,SX8_PD,IF(BL81=SX9_LS,SX9_PD,IF(BL81=SX10_LS,SX10_PD,IF(BL81=SX11_LS,SX11_PD,IF(BL81=SX12_LS,SX12_PD)))))))))))))</f>
        <v/>
      </c>
      <c r="AF81" s="15" t="str">
        <f t="shared" si="467"/>
        <v>!</v>
      </c>
      <c r="AG81" s="16" t="str">
        <f t="shared" ref="AG81" si="528">IF(ISBLANK(AC81),"",IF(AND(BL81=SX1_LS,AC81&gt;=0.5),(ROUND((PI()*AD81*AE81)/12,2)-PI()*SX1_PD),IF(AND(BL81=SX2_LS,AC81&gt;=0.5),(ROUND((PI()*AD81*AE81)/12,2)-PI()*SX2_PD),IF(AND(BL81=SX3_LS,AC81&gt;=0.5),(ROUND((PI()*AD81*AE81)/12,2)-PI()*SX3_PD),IF(AND(BL81=SX4_LS,AC81&gt;=0.5),(ROUND((PI()*AD81*AE81)/12,2)-PI()*SX4_PD),IF(AND(BL81=SX5_LS,AC81&gt;=0.5),(ROUND((PI()*AD81*AE81)/12,2)-PI()*SX5_PD),IF(AND(BL81=SX6_LS,AC81&gt;=0.5),(ROUND((PI()*AD81*AE81)/12,2)-PI()*SX6_PD),IF(AND(BL81=SX7_LS,AC81&gt;=0.5),(ROUND((PI()*AD81*AE81)/12,2)-PI()*SX7_PD),IF(AND(BL81=SX8_LS,AC81&gt;=0.5),(ROUND((PI()*AD81*AE81)/12,2)-PI()*SX8_PD),IF(AND(BL81=SX9_LS,AC81&gt;=0.5),(ROUND((PI()*AD81*AE81)/12,2)-PI()*SX9_PD),IF(AND(BL81=SX10_LS,AC81&gt;=0.5),(ROUND((PI()*AD81*AE81)/12,2)-PI()*SX10_PD),IF(AND(BL81=SX11_LS,AC81&gt;=0.5),(ROUND((PI()*AD81*AE81)/12,2)-PI()*SX11_PD),IF(AND(BL81=SX12_LS,AC81&gt;=0.5),(ROUND((PI()*AD81*AE81)/12,2)-PI()*SX12_PD),ROUND((PI()*AD81*AE81)/12,2))))))))))))))</f>
        <v/>
      </c>
      <c r="AH81" s="81"/>
      <c r="AI81" s="81"/>
      <c r="AJ81" s="81"/>
      <c r="AK81" s="81"/>
      <c r="AL81" s="81"/>
      <c r="AM81" s="81"/>
      <c r="AN81" s="81"/>
      <c r="AO81" s="81"/>
      <c r="AP81" s="17"/>
      <c r="AQ81" s="113"/>
      <c r="AR81" s="113"/>
      <c r="AS81" s="113"/>
      <c r="AT81" s="113"/>
      <c r="AU81" s="113"/>
      <c r="AV81" s="114" t="str">
        <f t="shared" ref="AV81" si="529">IF(C81=FALSE,"",IF(C81="DNT",(AQ81/(Nominal_Pipe_Diameter*10)),IF(AQ81="NV","NV",IF(AQ81="NA","NA",IF(BE81="","",IF(BL81="SMLS",AQ81*100/BE81,AQ81*100/BD81))))))</f>
        <v/>
      </c>
      <c r="AW81" s="114"/>
      <c r="AX81" s="114"/>
      <c r="AY81" s="114"/>
      <c r="AZ81" s="114"/>
      <c r="BA81" s="114" t="str">
        <f t="shared" ref="BA81" si="530">IF(C81=FALSE,"",IF(GW_Log_Dist="","NA",GW_Log_Dist+X81))</f>
        <v/>
      </c>
      <c r="BB81" s="114"/>
      <c r="BC81" s="114"/>
      <c r="BD81" s="18" t="str">
        <f t="shared" ref="BD81" si="531">IF(C81=FALSE,"",IF(AND(SX1_Start&lt;=X81,X81&lt;SX1_End),((SX1_NWT*1000)),IF(AND(SX2_Start&lt;=X81,X81&lt;SX2_End),((SX2_NWT*1000)),IF(AND(SX3_Start&lt;=X81,X81&lt;SX3_End),((SX3_NWT*1000)),IF(AND(SX4_Start&lt;=X81,X81&lt;SX4_End),((SX4_NWT*1000)),IF(AND(SX5_Start&lt;=X81,X81&lt;SX5_End),((SX5_NWT*1000)),IF(AND(SX6_Start&lt;=X81,X81&lt;SX6_End),((SX6_NWT*1000)),IF(AND(SX7_Start&lt;=X81,X81&lt;SX7_End),((SX7_NWT*1000)),IF(AND(SX8_Start&lt;=X81,X81&lt;SX8_End),((SX8_NWT*1000)),IF(AND(SX9_Start&lt;=X81,X81&lt;SX9_End),((SX9_NWT*1000)),IF(AND(SX10_Start&lt;=X81,X81&lt;SX10_End),((SX10_NWT*1000)),IF(AND(SX11_Start&lt;=X81,X81&lt;SX11_End),((SX11_NWT*1000)),IF(AND(SX12_Start&lt;=X81,X81&lt;SX12_End),((SX12_NWT*1000)),IF(AND(SX13_Start&lt;=X81,X81&lt;SX13_End),((SX13_NWT*1000)),IF(AND(SX14_Start&lt;=X81,X81&lt;SX14_End),((SX14_NWT*1000)),IF(AND(SX15_Start&lt;=X81,X81&lt;SX15_End),((SX15_NWT*1000)),IF(AND(SX16_Start&lt;=X81,X81&lt;SX16_End),((SX16_NWT*1000)),IF(AND(SX17_Start&lt;=X81,X81&lt;SX17_End),((SX17_NWT*1000)),IF(AND(SX18_Start&lt;=X81,X81&lt;SX18_End),((SX18_NWT*1000)),IF(AND(SX19_Start&lt;=X81,X81&lt;SX19_End),((SX19_NWT*1000)),IF(AND(SX20_Start&lt;=X81,X81&lt;SX20_End),((SX20_NWT*1000)),IF(AND(SX21_Start&lt;=X81,X81&lt;SX21_End),((SX21_NWT*1000)),IF(AND(SX22_Start&lt;=X81,X81&lt;SX22_End),((SX22_NWT*1000)),IF(AND(SX23_Start&lt;=X81,X81&lt;SX23_End),((SX23_NWT*1000)),IF(AND(SX24_Start&lt;=X81,X81&lt;SX24_End),((SX24_NWT*1000)),IF(AND(SX25_Start&lt;=X81,X81&lt;SX25_End),((SX25_NWT*1000))))))))))))))))))))))))))))</f>
        <v/>
      </c>
      <c r="BE81" s="113"/>
      <c r="BF81" s="113"/>
      <c r="BG81" s="113"/>
      <c r="BH81" s="113"/>
      <c r="BI81" s="113"/>
      <c r="BJ81" s="113"/>
      <c r="BK81" s="113"/>
      <c r="BL81" s="19" t="str" cm="1">
        <f t="array" ref="BL81">IF(C81=FALSE,"",IF(AND(SX1_Start&lt;=X81,X81&lt;SX1_End),SX1_LS,IF(AND(SX2_Start&lt;=X81,X81&lt;SX2_End),SX2_LS,IF(AND(SX3_Start&lt;=X81,X81&lt;SX3_End),SX3_LS,IF(AND(SX4_Start&lt;=X81,X81&lt;SX4_End),SX4_LS,IF(AND(SX5_Start&lt;=X81,X81&lt;SX5_End),SX5_LS,IF(AND(SX6_Start&lt;=X81,X81&lt;SX6_End),SX6_LS,IF(AND(SX7_Start&lt;=X81,X81&lt;SX7_End),SX7_LS,IF(AND(SX8_Start&lt;=X81,X81&lt;SX8_End),SX8_LS,IF(AND(SX9_Start&lt;=X81,X81&lt;SX9_End),SX9_LS,IF(AND(SX10_Start&lt;=X81,X81&lt;SX10_End),SX10_LS,IF(AND(SX11_Start&lt;=X81,X81&lt;SX11_End),SX11_LS,IF(AND(SX12_Start&lt;=X81,X81&lt;SX12_End),SX12_LS,IF(AND(SX13_Start&lt;=X81,X81&lt;SX13_End),SX13_LS,IF(AND(SX14_Start&lt;=X81,X81&lt;SX14_End),SX14_LS,IF(AND(SX15_Start&lt;=X81,X81&lt;SX15_End),SX15_LS,IF(AND(SX16_Start&lt;=X81,X81&lt;SX16_End),SX16_LS,IF(AND(SX17_Start&lt;=X81,X81&lt;SX17_End),SX17_LS,IF(AND(SX18_Start&lt;=X81,X81&lt;SX18_End),SX18_LS,IF(AND(SX19_Start&lt;=X81,X81&lt;SX19_End),SX19_LS,IF(AND(SX20_Start&lt;=X81,X81&lt;SX20_End),SX20_LS,IF(AND(SX21_Start&lt;=X81,X81&lt;SX21_End),SX21_LS,IF(AND(SX22_Start&lt;=X81,X81&lt;SX22_End),SX22_LS,IF(AND(SX23_Start&lt;=X81,X81&lt;SX23_End),SX23_LS,IF(AND(SX24_Start&lt;=X81,X81&lt;SX24_End),SX24_LS)*IF(AND(SX25_Start&lt;=X81,X81&lt;SX25End),SX25_LS)))))))))))))))))))))))))</f>
        <v/>
      </c>
      <c r="BM81" s="129" t="str">
        <f t="shared" ref="BM81" si="532">IF(ISBLANK(C81),"",IF(BL81=SX1_LS,SX1_LSD,IF(BL81=SX2_LS,SX2_LSD,IF(BL81=SX3_LS,SX3_LSD,IF(BL81=SX4_LS,SX4_LSD,IF(BL81=SX5_LS,SX5_LSD,IF(BL81=SX6_LS,SX6_LSD,IF(BL81=SX7_LS,SX7_LSD,IF(BL81=SX8_LS,SX8_LSD,IF(BL81=SX9_LS,SX9_LSD,IF(BL81=SX10_LS,SX10_LSD,IF(BL81=SX11_LS,SX11_LSD,IF(BL81=SX12_LS,SX12_LSD)))))))))))))</f>
        <v/>
      </c>
      <c r="BN81" s="130"/>
      <c r="BO81" s="130"/>
      <c r="BP81" s="130"/>
      <c r="BQ81" s="130"/>
      <c r="BR81" s="131"/>
      <c r="BS81" s="119" t="str">
        <f t="shared" ref="BS81" si="533">IF(ISBLANK(C81),"",IF(NOT(ISNUMBER(station_number)),"NA",IF(MOD(station_number,1)=0,TEXT(station_number+X81,"0+00"),IF(NOT(MOD(station_number,1)=0),TEXT(station_number+X81,"0+00.00")))))</f>
        <v/>
      </c>
      <c r="BT81" s="119"/>
      <c r="BU81" s="119"/>
      <c r="BV81" s="119"/>
      <c r="BW81" s="119"/>
      <c r="BX81" s="120" t="str" cm="1">
        <f t="array" ref="BX81">IF(C81=FALSE,"",IF(AND(SX1_Start&lt;=X81,X81&lt;SX1_End),"Section 1",IF(AND(SX2_Start&lt;=X81,X81&lt;SX2_End),"Section 2",IF(AND(SX3_Start&lt;=X81,X81&lt;SX3_End),"Section 3",IF(AND(SX4_Start&lt;=X81,X81&lt;SX4_End),"Section 4",IF(AND(SX5_Start&lt;=X81,X81&lt;SX5_End),"Section 5",IF(AND(SX6_Start&lt;=X81,X81&lt;SX6_End),"Section 6",IF(AND(SX7_Start&lt;=X81,X81&lt;SX7_End),"Section 7",IF(AND(SX8_Start&lt;=X81,X81&lt;SX8_End),"Section 8",IF(AND(SX9_Start&lt;=X81,X81&lt;SX9_End),"Section 9",IF(AND(SX10_Start&lt;=X81,X81&lt;SX10_End),"Section 10",IF(AND(SX11_Start&lt;=X81,X81&lt;SX11_End),"Section 11",IF(AND(SX12_Start&lt;=X81,X81&lt;SX12_End),"Section 12",IF(AND(SX13_Start&lt;=X81,X81&lt;SX13_End),"Section 13",IF(AND(SX14_Start&lt;=X81,X81&lt;SX14_End),"Section 14",IF(AND(SX15_Start&lt;=X81,X81&lt;SX15_End),"Section 15",IF(AND(SX16_Start&lt;=X81,X81&lt;SX16_End),"Section 16",IF(AND(SX17_Start&lt;=X81,X81&lt;SX17_End),"Section 17",IF(AND(SX18_Start&lt;=X81,X81&lt;SX18_End),"Section 18",IF(AND(SX19_Start&lt;=X81,X81&lt;SX19_End),"Section 19",IF(AND(SX20_Start&lt;=X81,X81&lt;SX20_End),"Section 20",IF(AND(SX21_Start&lt;=X81,X81&lt;SX21_End),"Section 21",IF(AND(SX22_Start&lt;=X81,X81&lt;SX22_End),"Section 22",IF(AND(SX23_Start&lt;=X81,X81&lt;SX23_End),"Section 23",IF(AND(SX24_Start&lt;=X81,X81&lt;SX24_End),"Section 24")*IF(AND(SX25_Start&lt;=X81,X81&lt;SX25End),"Section 25")))))))))))))))))))))))))</f>
        <v/>
      </c>
      <c r="BY81" s="121"/>
      <c r="BZ81" s="121"/>
      <c r="CA81" s="121"/>
      <c r="CB81" s="121"/>
      <c r="CC81" s="121"/>
      <c r="CD81" s="121"/>
      <c r="CE81" s="121"/>
      <c r="CF81" s="121"/>
      <c r="CG81" s="121"/>
      <c r="CH81" s="122"/>
      <c r="CI81" s="123"/>
      <c r="CJ81" s="124"/>
      <c r="CK81" s="124"/>
      <c r="CL81" s="124"/>
      <c r="CM81" s="124"/>
      <c r="CN81" s="124"/>
      <c r="CO81" s="124"/>
      <c r="CP81" s="124"/>
      <c r="CQ81" s="124"/>
      <c r="CR81" s="124"/>
      <c r="CS81" s="125"/>
      <c r="CT81" s="123"/>
      <c r="CU81" s="124"/>
      <c r="CV81" s="124"/>
      <c r="CW81" s="124"/>
      <c r="CX81" s="124"/>
      <c r="CY81" s="124"/>
      <c r="CZ81" s="124"/>
      <c r="DA81" s="124"/>
      <c r="DB81" s="124"/>
      <c r="DC81" s="124"/>
      <c r="DD81" s="125"/>
      <c r="DE81" s="123"/>
      <c r="DF81" s="124"/>
      <c r="DG81" s="124"/>
      <c r="DH81" s="124"/>
      <c r="DI81" s="124"/>
      <c r="DJ81" s="124"/>
      <c r="DK81" s="124"/>
      <c r="DL81" s="124"/>
      <c r="DM81" s="124"/>
      <c r="DN81" s="125"/>
      <c r="DO81" s="126"/>
      <c r="DP81" s="127"/>
      <c r="DQ81" s="127"/>
      <c r="DR81" s="127"/>
      <c r="DS81" s="127"/>
      <c r="DT81" s="127"/>
      <c r="DU81" s="127"/>
      <c r="DV81" s="128"/>
      <c r="DW81" s="102"/>
      <c r="DX81" s="102"/>
      <c r="DY81" s="102"/>
      <c r="DZ81" s="115"/>
      <c r="EA81" s="115"/>
      <c r="EB81" s="115"/>
      <c r="EC81" s="115"/>
      <c r="ED81" s="115"/>
      <c r="EE81" s="132"/>
      <c r="EF81" s="132"/>
      <c r="EG81" s="132"/>
      <c r="EH81" s="102"/>
      <c r="EI81" s="102"/>
      <c r="EJ81" s="102"/>
      <c r="EK81" s="117" t="str">
        <f t="shared" si="474"/>
        <v/>
      </c>
      <c r="EL81" s="117"/>
      <c r="EM81" s="117"/>
      <c r="EN81" s="118"/>
      <c r="EO81" s="118"/>
      <c r="EP81" s="118"/>
      <c r="EQ81" s="102"/>
      <c r="ER81" s="102"/>
      <c r="ES81" s="102"/>
      <c r="ET81" s="102"/>
      <c r="EU81" s="20" t="str">
        <f t="shared" si="475"/>
        <v/>
      </c>
      <c r="EV81" s="26" t="str">
        <f t="shared" si="476"/>
        <v/>
      </c>
      <c r="EW81" s="22"/>
      <c r="EX81" s="22"/>
      <c r="EY81" s="23"/>
      <c r="EZ81" s="23"/>
      <c r="FA81" s="23"/>
      <c r="FB81" s="23"/>
      <c r="FC81" s="28"/>
      <c r="FD81" s="28"/>
      <c r="FE81" s="28"/>
      <c r="FF81" s="28"/>
      <c r="FG81" s="28"/>
      <c r="FH81" s="28"/>
      <c r="FI81" s="28"/>
      <c r="FJ81" s="28"/>
      <c r="FK81" s="28"/>
      <c r="FL81" s="28"/>
      <c r="FM81" s="28"/>
      <c r="FN81" s="30"/>
      <c r="FO81" s="30"/>
      <c r="FP81" s="30"/>
      <c r="FQ81" s="30"/>
      <c r="FR81" s="30"/>
      <c r="FS81" s="30"/>
      <c r="FT81" s="30"/>
      <c r="FU81" s="30"/>
      <c r="FV81" s="30"/>
      <c r="FW81" s="30"/>
      <c r="FX81" s="30"/>
      <c r="FY81" s="30"/>
      <c r="FZ81" s="30"/>
      <c r="GA81" s="30"/>
      <c r="GB81" s="30"/>
      <c r="GC81" s="23"/>
      <c r="GD81" s="23"/>
      <c r="GE81" s="23"/>
      <c r="GF81" s="23"/>
      <c r="GG81" s="23"/>
      <c r="GH81" s="23"/>
    </row>
    <row r="82" spans="1:190" s="25" customFormat="1" ht="57.75" customHeight="1" x14ac:dyDescent="0.25">
      <c r="A82" s="103">
        <f t="shared" si="477"/>
        <v>75</v>
      </c>
      <c r="B82" s="103"/>
      <c r="C82" s="104"/>
      <c r="D82" s="105"/>
      <c r="E82" s="105"/>
      <c r="F82" s="105"/>
      <c r="G82" s="105"/>
      <c r="H82" s="105"/>
      <c r="I82" s="105"/>
      <c r="J82" s="105"/>
      <c r="K82" s="106"/>
      <c r="L82" s="138"/>
      <c r="M82" s="138"/>
      <c r="N82" s="138"/>
      <c r="O82" s="138"/>
      <c r="P82" s="138"/>
      <c r="Q82" s="138"/>
      <c r="R82" s="138"/>
      <c r="S82" s="137"/>
      <c r="T82" s="137"/>
      <c r="U82" s="137"/>
      <c r="V82" s="137"/>
      <c r="W82" s="137"/>
      <c r="X82" s="79"/>
      <c r="Y82" s="80"/>
      <c r="Z82" s="80"/>
      <c r="AA82" s="80"/>
      <c r="AB82" s="11" t="str">
        <f t="shared" si="465"/>
        <v/>
      </c>
      <c r="AC82" s="12"/>
      <c r="AD82" s="13">
        <f t="shared" si="457"/>
        <v>0</v>
      </c>
      <c r="AE82" s="14" t="str">
        <f t="shared" ref="AE82" si="534">IF(ISBLANK(C82),"",IF(BL82=SX1_LS,SX1_PD,IF(BL82=SX2_LS,SX2_PD,IF(BL82=SX3_LS,SX3_PD,IF(BL82=SX4_LS,SX4_PD,IF(BL82=SX5_LS,SX5_PD,IF(BL82=SX6_LS,SX6_PD,IF(BL82=SX7_LS,SX7_PD,IF(BL82=SX8_LS,SX8_PD,IF(BL82=SX9_LS,SX9_PD,IF(BL82=SX10_LS,SX10_PD,IF(BL82=SX11_LS,SX11_PD,IF(BL82=SX12_LS,SX12_PD)))))))))))))</f>
        <v/>
      </c>
      <c r="AF82" s="15" t="str">
        <f t="shared" si="467"/>
        <v>!</v>
      </c>
      <c r="AG82" s="16" t="str">
        <f t="shared" ref="AG82" si="535">IF(ISBLANK(AC82),"",IF(AND(BL82=SX1_LS,AC82&gt;=0.5),(ROUND((PI()*AD82*AE82)/12,2)-PI()*SX1_PD),IF(AND(BL82=SX2_LS,AC82&gt;=0.5),(ROUND((PI()*AD82*AE82)/12,2)-PI()*SX2_PD),IF(AND(BL82=SX3_LS,AC82&gt;=0.5),(ROUND((PI()*AD82*AE82)/12,2)-PI()*SX3_PD),IF(AND(BL82=SX4_LS,AC82&gt;=0.5),(ROUND((PI()*AD82*AE82)/12,2)-PI()*SX4_PD),IF(AND(BL82=SX5_LS,AC82&gt;=0.5),(ROUND((PI()*AD82*AE82)/12,2)-PI()*SX5_PD),IF(AND(BL82=SX6_LS,AC82&gt;=0.5),(ROUND((PI()*AD82*AE82)/12,2)-PI()*SX6_PD),IF(AND(BL82=SX7_LS,AC82&gt;=0.5),(ROUND((PI()*AD82*AE82)/12,2)-PI()*SX7_PD),IF(AND(BL82=SX8_LS,AC82&gt;=0.5),(ROUND((PI()*AD82*AE82)/12,2)-PI()*SX8_PD),IF(AND(BL82=SX9_LS,AC82&gt;=0.5),(ROUND((PI()*AD82*AE82)/12,2)-PI()*SX9_PD),IF(AND(BL82=SX10_LS,AC82&gt;=0.5),(ROUND((PI()*AD82*AE82)/12,2)-PI()*SX10_PD),IF(AND(BL82=SX11_LS,AC82&gt;=0.5),(ROUND((PI()*AD82*AE82)/12,2)-PI()*SX11_PD),IF(AND(BL82=SX12_LS,AC82&gt;=0.5),(ROUND((PI()*AD82*AE82)/12,2)-PI()*SX12_PD),ROUND((PI()*AD82*AE82)/12,2))))))))))))))</f>
        <v/>
      </c>
      <c r="AH82" s="81"/>
      <c r="AI82" s="81"/>
      <c r="AJ82" s="81"/>
      <c r="AK82" s="81"/>
      <c r="AL82" s="81"/>
      <c r="AM82" s="81"/>
      <c r="AN82" s="81"/>
      <c r="AO82" s="81"/>
      <c r="AP82" s="17"/>
      <c r="AQ82" s="113"/>
      <c r="AR82" s="113"/>
      <c r="AS82" s="113"/>
      <c r="AT82" s="113"/>
      <c r="AU82" s="113"/>
      <c r="AV82" s="114" t="str">
        <f t="shared" ref="AV82" si="536">IF(C82=FALSE,"",IF(C82="DNT",(AQ82/(Nominal_Pipe_Diameter*10)),IF(AQ82="NV","NV",IF(AQ82="NA","NA",IF(BE82="","",IF(BL82="SMLS",AQ82*100/BE82,AQ82*100/BD82))))))</f>
        <v/>
      </c>
      <c r="AW82" s="114"/>
      <c r="AX82" s="114"/>
      <c r="AY82" s="114"/>
      <c r="AZ82" s="114"/>
      <c r="BA82" s="114" t="str">
        <f t="shared" ref="BA82" si="537">IF(C82=FALSE,"",IF(GW_Log_Dist="","NA",GW_Log_Dist+X82))</f>
        <v/>
      </c>
      <c r="BB82" s="114"/>
      <c r="BC82" s="114"/>
      <c r="BD82" s="18" t="str">
        <f t="shared" ref="BD82" si="538">IF(C82=FALSE,"",IF(AND(SX1_Start&lt;=X82,X82&lt;SX1_End),((SX1_NWT*1000)),IF(AND(SX2_Start&lt;=X82,X82&lt;SX2_End),((SX2_NWT*1000)),IF(AND(SX3_Start&lt;=X82,X82&lt;SX3_End),((SX3_NWT*1000)),IF(AND(SX4_Start&lt;=X82,X82&lt;SX4_End),((SX4_NWT*1000)),IF(AND(SX5_Start&lt;=X82,X82&lt;SX5_End),((SX5_NWT*1000)),IF(AND(SX6_Start&lt;=X82,X82&lt;SX6_End),((SX6_NWT*1000)),IF(AND(SX7_Start&lt;=X82,X82&lt;SX7_End),((SX7_NWT*1000)),IF(AND(SX8_Start&lt;=X82,X82&lt;SX8_End),((SX8_NWT*1000)),IF(AND(SX9_Start&lt;=X82,X82&lt;SX9_End),((SX9_NWT*1000)),IF(AND(SX10_Start&lt;=X82,X82&lt;SX10_End),((SX10_NWT*1000)),IF(AND(SX11_Start&lt;=X82,X82&lt;SX11_End),((SX11_NWT*1000)),IF(AND(SX12_Start&lt;=X82,X82&lt;SX12_End),((SX12_NWT*1000)),IF(AND(SX13_Start&lt;=X82,X82&lt;SX13_End),((SX13_NWT*1000)),IF(AND(SX14_Start&lt;=X82,X82&lt;SX14_End),((SX14_NWT*1000)),IF(AND(SX15_Start&lt;=X82,X82&lt;SX15_End),((SX15_NWT*1000)),IF(AND(SX16_Start&lt;=X82,X82&lt;SX16_End),((SX16_NWT*1000)),IF(AND(SX17_Start&lt;=X82,X82&lt;SX17_End),((SX17_NWT*1000)),IF(AND(SX18_Start&lt;=X82,X82&lt;SX18_End),((SX18_NWT*1000)),IF(AND(SX19_Start&lt;=X82,X82&lt;SX19_End),((SX19_NWT*1000)),IF(AND(SX20_Start&lt;=X82,X82&lt;SX20_End),((SX20_NWT*1000)),IF(AND(SX21_Start&lt;=X82,X82&lt;SX21_End),((SX21_NWT*1000)),IF(AND(SX22_Start&lt;=X82,X82&lt;SX22_End),((SX22_NWT*1000)),IF(AND(SX23_Start&lt;=X82,X82&lt;SX23_End),((SX23_NWT*1000)),IF(AND(SX24_Start&lt;=X82,X82&lt;SX24_End),((SX24_NWT*1000)),IF(AND(SX25_Start&lt;=X82,X82&lt;SX25_End),((SX25_NWT*1000))))))))))))))))))))))))))))</f>
        <v/>
      </c>
      <c r="BE82" s="113"/>
      <c r="BF82" s="113"/>
      <c r="BG82" s="113"/>
      <c r="BH82" s="113"/>
      <c r="BI82" s="113"/>
      <c r="BJ82" s="113"/>
      <c r="BK82" s="113"/>
      <c r="BL82" s="19" t="str" cm="1">
        <f t="array" ref="BL82">IF(C82=FALSE,"",IF(AND(SX1_Start&lt;=X82,X82&lt;SX1_End),SX1_LS,IF(AND(SX2_Start&lt;=X82,X82&lt;SX2_End),SX2_LS,IF(AND(SX3_Start&lt;=X82,X82&lt;SX3_End),SX3_LS,IF(AND(SX4_Start&lt;=X82,X82&lt;SX4_End),SX4_LS,IF(AND(SX5_Start&lt;=X82,X82&lt;SX5_End),SX5_LS,IF(AND(SX6_Start&lt;=X82,X82&lt;SX6_End),SX6_LS,IF(AND(SX7_Start&lt;=X82,X82&lt;SX7_End),SX7_LS,IF(AND(SX8_Start&lt;=X82,X82&lt;SX8_End),SX8_LS,IF(AND(SX9_Start&lt;=X82,X82&lt;SX9_End),SX9_LS,IF(AND(SX10_Start&lt;=X82,X82&lt;SX10_End),SX10_LS,IF(AND(SX11_Start&lt;=X82,X82&lt;SX11_End),SX11_LS,IF(AND(SX12_Start&lt;=X82,X82&lt;SX12_End),SX12_LS,IF(AND(SX13_Start&lt;=X82,X82&lt;SX13_End),SX13_LS,IF(AND(SX14_Start&lt;=X82,X82&lt;SX14_End),SX14_LS,IF(AND(SX15_Start&lt;=X82,X82&lt;SX15_End),SX15_LS,IF(AND(SX16_Start&lt;=X82,X82&lt;SX16_End),SX16_LS,IF(AND(SX17_Start&lt;=X82,X82&lt;SX17_End),SX17_LS,IF(AND(SX18_Start&lt;=X82,X82&lt;SX18_End),SX18_LS,IF(AND(SX19_Start&lt;=X82,X82&lt;SX19_End),SX19_LS,IF(AND(SX20_Start&lt;=X82,X82&lt;SX20_End),SX20_LS,IF(AND(SX21_Start&lt;=X82,X82&lt;SX21_End),SX21_LS,IF(AND(SX22_Start&lt;=X82,X82&lt;SX22_End),SX22_LS,IF(AND(SX23_Start&lt;=X82,X82&lt;SX23_End),SX23_LS,IF(AND(SX24_Start&lt;=X82,X82&lt;SX24_End),SX24_LS)*IF(AND(SX25_Start&lt;=X82,X82&lt;SX25End),SX25_LS)))))))))))))))))))))))))</f>
        <v/>
      </c>
      <c r="BM82" s="129" t="str">
        <f t="shared" ref="BM82" si="539">IF(ISBLANK(C82),"",IF(BL82=SX1_LS,SX1_LSD,IF(BL82=SX2_LS,SX2_LSD,IF(BL82=SX3_LS,SX3_LSD,IF(BL82=SX4_LS,SX4_LSD,IF(BL82=SX5_LS,SX5_LSD,IF(BL82=SX6_LS,SX6_LSD,IF(BL82=SX7_LS,SX7_LSD,IF(BL82=SX8_LS,SX8_LSD,IF(BL82=SX9_LS,SX9_LSD,IF(BL82=SX10_LS,SX10_LSD,IF(BL82=SX11_LS,SX11_LSD,IF(BL82=SX12_LS,SX12_LSD)))))))))))))</f>
        <v/>
      </c>
      <c r="BN82" s="130"/>
      <c r="BO82" s="130"/>
      <c r="BP82" s="130"/>
      <c r="BQ82" s="130"/>
      <c r="BR82" s="131"/>
      <c r="BS82" s="119" t="str">
        <f t="shared" ref="BS82" si="540">IF(ISBLANK(C82),"",IF(NOT(ISNUMBER(station_number)),"NA",IF(MOD(station_number,1)=0,TEXT(station_number+X82,"0+00"),IF(NOT(MOD(station_number,1)=0),TEXT(station_number+X82,"0+00.00")))))</f>
        <v/>
      </c>
      <c r="BT82" s="119"/>
      <c r="BU82" s="119"/>
      <c r="BV82" s="119"/>
      <c r="BW82" s="119"/>
      <c r="BX82" s="120" t="str" cm="1">
        <f t="array" ref="BX82">IF(C82=FALSE,"",IF(AND(SX1_Start&lt;=X82,X82&lt;SX1_End),"Section 1",IF(AND(SX2_Start&lt;=X82,X82&lt;SX2_End),"Section 2",IF(AND(SX3_Start&lt;=X82,X82&lt;SX3_End),"Section 3",IF(AND(SX4_Start&lt;=X82,X82&lt;SX4_End),"Section 4",IF(AND(SX5_Start&lt;=X82,X82&lt;SX5_End),"Section 5",IF(AND(SX6_Start&lt;=X82,X82&lt;SX6_End),"Section 6",IF(AND(SX7_Start&lt;=X82,X82&lt;SX7_End),"Section 7",IF(AND(SX8_Start&lt;=X82,X82&lt;SX8_End),"Section 8",IF(AND(SX9_Start&lt;=X82,X82&lt;SX9_End),"Section 9",IF(AND(SX10_Start&lt;=X82,X82&lt;SX10_End),"Section 10",IF(AND(SX11_Start&lt;=X82,X82&lt;SX11_End),"Section 11",IF(AND(SX12_Start&lt;=X82,X82&lt;SX12_End),"Section 12",IF(AND(SX13_Start&lt;=X82,X82&lt;SX13_End),"Section 13",IF(AND(SX14_Start&lt;=X82,X82&lt;SX14_End),"Section 14",IF(AND(SX15_Start&lt;=X82,X82&lt;SX15_End),"Section 15",IF(AND(SX16_Start&lt;=X82,X82&lt;SX16_End),"Section 16",IF(AND(SX17_Start&lt;=X82,X82&lt;SX17_End),"Section 17",IF(AND(SX18_Start&lt;=X82,X82&lt;SX18_End),"Section 18",IF(AND(SX19_Start&lt;=X82,X82&lt;SX19_End),"Section 19",IF(AND(SX20_Start&lt;=X82,X82&lt;SX20_End),"Section 20",IF(AND(SX21_Start&lt;=X82,X82&lt;SX21_End),"Section 21",IF(AND(SX22_Start&lt;=X82,X82&lt;SX22_End),"Section 22",IF(AND(SX23_Start&lt;=X82,X82&lt;SX23_End),"Section 23",IF(AND(SX24_Start&lt;=X82,X82&lt;SX24_End),"Section 24")*IF(AND(SX25_Start&lt;=X82,X82&lt;SX25End),"Section 25")))))))))))))))))))))))))</f>
        <v/>
      </c>
      <c r="BY82" s="121"/>
      <c r="BZ82" s="121"/>
      <c r="CA82" s="121"/>
      <c r="CB82" s="121"/>
      <c r="CC82" s="121"/>
      <c r="CD82" s="121"/>
      <c r="CE82" s="121"/>
      <c r="CF82" s="121"/>
      <c r="CG82" s="121"/>
      <c r="CH82" s="122"/>
      <c r="CI82" s="123"/>
      <c r="CJ82" s="124"/>
      <c r="CK82" s="124"/>
      <c r="CL82" s="124"/>
      <c r="CM82" s="124"/>
      <c r="CN82" s="124"/>
      <c r="CO82" s="124"/>
      <c r="CP82" s="124"/>
      <c r="CQ82" s="124"/>
      <c r="CR82" s="124"/>
      <c r="CS82" s="125"/>
      <c r="CT82" s="123"/>
      <c r="CU82" s="124"/>
      <c r="CV82" s="124"/>
      <c r="CW82" s="124"/>
      <c r="CX82" s="124"/>
      <c r="CY82" s="124"/>
      <c r="CZ82" s="124"/>
      <c r="DA82" s="124"/>
      <c r="DB82" s="124"/>
      <c r="DC82" s="124"/>
      <c r="DD82" s="125"/>
      <c r="DE82" s="123"/>
      <c r="DF82" s="124"/>
      <c r="DG82" s="124"/>
      <c r="DH82" s="124"/>
      <c r="DI82" s="124"/>
      <c r="DJ82" s="124"/>
      <c r="DK82" s="124"/>
      <c r="DL82" s="124"/>
      <c r="DM82" s="124"/>
      <c r="DN82" s="125"/>
      <c r="DO82" s="126"/>
      <c r="DP82" s="127"/>
      <c r="DQ82" s="127"/>
      <c r="DR82" s="127"/>
      <c r="DS82" s="127"/>
      <c r="DT82" s="127"/>
      <c r="DU82" s="127"/>
      <c r="DV82" s="128"/>
      <c r="DW82" s="102"/>
      <c r="DX82" s="102"/>
      <c r="DY82" s="102"/>
      <c r="DZ82" s="115"/>
      <c r="EA82" s="115"/>
      <c r="EB82" s="115"/>
      <c r="EC82" s="115"/>
      <c r="ED82" s="115"/>
      <c r="EE82" s="132"/>
      <c r="EF82" s="132"/>
      <c r="EG82" s="132"/>
      <c r="EH82" s="102"/>
      <c r="EI82" s="102"/>
      <c r="EJ82" s="102"/>
      <c r="EK82" s="117" t="str">
        <f t="shared" si="474"/>
        <v/>
      </c>
      <c r="EL82" s="117"/>
      <c r="EM82" s="117"/>
      <c r="EN82" s="118"/>
      <c r="EO82" s="118"/>
      <c r="EP82" s="118"/>
      <c r="EQ82" s="102"/>
      <c r="ER82" s="102"/>
      <c r="ES82" s="102"/>
      <c r="ET82" s="102"/>
      <c r="EU82" s="20" t="str">
        <f t="shared" si="475"/>
        <v/>
      </c>
      <c r="EV82" s="26" t="str">
        <f t="shared" si="476"/>
        <v/>
      </c>
      <c r="EW82" s="22"/>
      <c r="EX82" s="22"/>
      <c r="EY82" s="23"/>
      <c r="EZ82" s="23"/>
      <c r="FA82" s="23"/>
      <c r="FB82" s="23"/>
      <c r="FC82" s="28"/>
      <c r="FD82" s="28"/>
      <c r="FE82" s="28"/>
      <c r="FF82" s="28"/>
      <c r="FG82" s="28"/>
      <c r="FH82" s="28"/>
      <c r="FI82" s="28"/>
      <c r="FJ82" s="28"/>
      <c r="FK82" s="28"/>
      <c r="FL82" s="28"/>
      <c r="FM82" s="28"/>
      <c r="FN82" s="30"/>
      <c r="FO82" s="30"/>
      <c r="FP82" s="30"/>
      <c r="FQ82" s="30"/>
      <c r="FR82" s="30"/>
      <c r="FS82" s="30"/>
      <c r="FT82" s="30"/>
      <c r="FU82" s="30"/>
      <c r="FV82" s="30"/>
      <c r="FW82" s="30"/>
      <c r="FX82" s="30"/>
      <c r="FY82" s="30"/>
      <c r="FZ82" s="30"/>
      <c r="GA82" s="30"/>
      <c r="GB82" s="30"/>
      <c r="GC82" s="23"/>
      <c r="GD82" s="23"/>
      <c r="GE82" s="23"/>
      <c r="GF82" s="23"/>
      <c r="GG82" s="23"/>
      <c r="GH82" s="23"/>
    </row>
    <row r="83" spans="1:190" s="25" customFormat="1" ht="57.75" customHeight="1" x14ac:dyDescent="0.25">
      <c r="A83" s="103">
        <f t="shared" si="477"/>
        <v>76</v>
      </c>
      <c r="B83" s="103"/>
      <c r="C83" s="104"/>
      <c r="D83" s="105"/>
      <c r="E83" s="105"/>
      <c r="F83" s="105"/>
      <c r="G83" s="105"/>
      <c r="H83" s="105"/>
      <c r="I83" s="105"/>
      <c r="J83" s="105"/>
      <c r="K83" s="106"/>
      <c r="L83" s="138"/>
      <c r="M83" s="138"/>
      <c r="N83" s="138"/>
      <c r="O83" s="138"/>
      <c r="P83" s="138"/>
      <c r="Q83" s="138"/>
      <c r="R83" s="138"/>
      <c r="S83" s="137"/>
      <c r="T83" s="137"/>
      <c r="U83" s="137"/>
      <c r="V83" s="137"/>
      <c r="W83" s="137"/>
      <c r="X83" s="79"/>
      <c r="Y83" s="80"/>
      <c r="Z83" s="80"/>
      <c r="AA83" s="80"/>
      <c r="AB83" s="11" t="str">
        <f t="shared" si="465"/>
        <v/>
      </c>
      <c r="AC83" s="12"/>
      <c r="AD83" s="13">
        <f t="shared" si="457"/>
        <v>0</v>
      </c>
      <c r="AE83" s="14" t="str">
        <f t="shared" ref="AE83" si="541">IF(ISBLANK(C83),"",IF(BL83=SX1_LS,SX1_PD,IF(BL83=SX2_LS,SX2_PD,IF(BL83=SX3_LS,SX3_PD,IF(BL83=SX4_LS,SX4_PD,IF(BL83=SX5_LS,SX5_PD,IF(BL83=SX6_LS,SX6_PD,IF(BL83=SX7_LS,SX7_PD,IF(BL83=SX8_LS,SX8_PD,IF(BL83=SX9_LS,SX9_PD,IF(BL83=SX10_LS,SX10_PD,IF(BL83=SX11_LS,SX11_PD,IF(BL83=SX12_LS,SX12_PD)))))))))))))</f>
        <v/>
      </c>
      <c r="AF83" s="15" t="str">
        <f t="shared" si="467"/>
        <v>!</v>
      </c>
      <c r="AG83" s="16" t="str">
        <f t="shared" ref="AG83" si="542">IF(ISBLANK(AC83),"",IF(AND(BL83=SX1_LS,AC83&gt;=0.5),(ROUND((PI()*AD83*AE83)/12,2)-PI()*SX1_PD),IF(AND(BL83=SX2_LS,AC83&gt;=0.5),(ROUND((PI()*AD83*AE83)/12,2)-PI()*SX2_PD),IF(AND(BL83=SX3_LS,AC83&gt;=0.5),(ROUND((PI()*AD83*AE83)/12,2)-PI()*SX3_PD),IF(AND(BL83=SX4_LS,AC83&gt;=0.5),(ROUND((PI()*AD83*AE83)/12,2)-PI()*SX4_PD),IF(AND(BL83=SX5_LS,AC83&gt;=0.5),(ROUND((PI()*AD83*AE83)/12,2)-PI()*SX5_PD),IF(AND(BL83=SX6_LS,AC83&gt;=0.5),(ROUND((PI()*AD83*AE83)/12,2)-PI()*SX6_PD),IF(AND(BL83=SX7_LS,AC83&gt;=0.5),(ROUND((PI()*AD83*AE83)/12,2)-PI()*SX7_PD),IF(AND(BL83=SX8_LS,AC83&gt;=0.5),(ROUND((PI()*AD83*AE83)/12,2)-PI()*SX8_PD),IF(AND(BL83=SX9_LS,AC83&gt;=0.5),(ROUND((PI()*AD83*AE83)/12,2)-PI()*SX9_PD),IF(AND(BL83=SX10_LS,AC83&gt;=0.5),(ROUND((PI()*AD83*AE83)/12,2)-PI()*SX10_PD),IF(AND(BL83=SX11_LS,AC83&gt;=0.5),(ROUND((PI()*AD83*AE83)/12,2)-PI()*SX11_PD),IF(AND(BL83=SX12_LS,AC83&gt;=0.5),(ROUND((PI()*AD83*AE83)/12,2)-PI()*SX12_PD),ROUND((PI()*AD83*AE83)/12,2))))))))))))))</f>
        <v/>
      </c>
      <c r="AH83" s="81"/>
      <c r="AI83" s="81"/>
      <c r="AJ83" s="81"/>
      <c r="AK83" s="81"/>
      <c r="AL83" s="81"/>
      <c r="AM83" s="81"/>
      <c r="AN83" s="81"/>
      <c r="AO83" s="81"/>
      <c r="AP83" s="17"/>
      <c r="AQ83" s="113"/>
      <c r="AR83" s="113"/>
      <c r="AS83" s="113"/>
      <c r="AT83" s="113"/>
      <c r="AU83" s="113"/>
      <c r="AV83" s="114" t="str">
        <f t="shared" ref="AV83" si="543">IF(C83=FALSE,"",IF(C83="DNT",(AQ83/(Nominal_Pipe_Diameter*10)),IF(AQ83="NV","NV",IF(AQ83="NA","NA",IF(BE83="","",IF(BL83="SMLS",AQ83*100/BE83,AQ83*100/BD83))))))</f>
        <v/>
      </c>
      <c r="AW83" s="114"/>
      <c r="AX83" s="114"/>
      <c r="AY83" s="114"/>
      <c r="AZ83" s="114"/>
      <c r="BA83" s="114" t="str">
        <f t="shared" ref="BA83" si="544">IF(C83=FALSE,"",IF(GW_Log_Dist="","NA",GW_Log_Dist+X83))</f>
        <v/>
      </c>
      <c r="BB83" s="114"/>
      <c r="BC83" s="114"/>
      <c r="BD83" s="18" t="str">
        <f t="shared" ref="BD83" si="545">IF(C83=FALSE,"",IF(AND(SX1_Start&lt;=X83,X83&lt;SX1_End),((SX1_NWT*1000)),IF(AND(SX2_Start&lt;=X83,X83&lt;SX2_End),((SX2_NWT*1000)),IF(AND(SX3_Start&lt;=X83,X83&lt;SX3_End),((SX3_NWT*1000)),IF(AND(SX4_Start&lt;=X83,X83&lt;SX4_End),((SX4_NWT*1000)),IF(AND(SX5_Start&lt;=X83,X83&lt;SX5_End),((SX5_NWT*1000)),IF(AND(SX6_Start&lt;=X83,X83&lt;SX6_End),((SX6_NWT*1000)),IF(AND(SX7_Start&lt;=X83,X83&lt;SX7_End),((SX7_NWT*1000)),IF(AND(SX8_Start&lt;=X83,X83&lt;SX8_End),((SX8_NWT*1000)),IF(AND(SX9_Start&lt;=X83,X83&lt;SX9_End),((SX9_NWT*1000)),IF(AND(SX10_Start&lt;=X83,X83&lt;SX10_End),((SX10_NWT*1000)),IF(AND(SX11_Start&lt;=X83,X83&lt;SX11_End),((SX11_NWT*1000)),IF(AND(SX12_Start&lt;=X83,X83&lt;SX12_End),((SX12_NWT*1000)),IF(AND(SX13_Start&lt;=X83,X83&lt;SX13_End),((SX13_NWT*1000)),IF(AND(SX14_Start&lt;=X83,X83&lt;SX14_End),((SX14_NWT*1000)),IF(AND(SX15_Start&lt;=X83,X83&lt;SX15_End),((SX15_NWT*1000)),IF(AND(SX16_Start&lt;=X83,X83&lt;SX16_End),((SX16_NWT*1000)),IF(AND(SX17_Start&lt;=X83,X83&lt;SX17_End),((SX17_NWT*1000)),IF(AND(SX18_Start&lt;=X83,X83&lt;SX18_End),((SX18_NWT*1000)),IF(AND(SX19_Start&lt;=X83,X83&lt;SX19_End),((SX19_NWT*1000)),IF(AND(SX20_Start&lt;=X83,X83&lt;SX20_End),((SX20_NWT*1000)),IF(AND(SX21_Start&lt;=X83,X83&lt;SX21_End),((SX21_NWT*1000)),IF(AND(SX22_Start&lt;=X83,X83&lt;SX22_End),((SX22_NWT*1000)),IF(AND(SX23_Start&lt;=X83,X83&lt;SX23_End),((SX23_NWT*1000)),IF(AND(SX24_Start&lt;=X83,X83&lt;SX24_End),((SX24_NWT*1000)),IF(AND(SX25_Start&lt;=X83,X83&lt;SX25_End),((SX25_NWT*1000))))))))))))))))))))))))))))</f>
        <v/>
      </c>
      <c r="BE83" s="113"/>
      <c r="BF83" s="113"/>
      <c r="BG83" s="113"/>
      <c r="BH83" s="113"/>
      <c r="BI83" s="113"/>
      <c r="BJ83" s="113"/>
      <c r="BK83" s="113"/>
      <c r="BL83" s="19" t="str" cm="1">
        <f t="array" ref="BL83">IF(C83=FALSE,"",IF(AND(SX1_Start&lt;=X83,X83&lt;SX1_End),SX1_LS,IF(AND(SX2_Start&lt;=X83,X83&lt;SX2_End),SX2_LS,IF(AND(SX3_Start&lt;=X83,X83&lt;SX3_End),SX3_LS,IF(AND(SX4_Start&lt;=X83,X83&lt;SX4_End),SX4_LS,IF(AND(SX5_Start&lt;=X83,X83&lt;SX5_End),SX5_LS,IF(AND(SX6_Start&lt;=X83,X83&lt;SX6_End),SX6_LS,IF(AND(SX7_Start&lt;=X83,X83&lt;SX7_End),SX7_LS,IF(AND(SX8_Start&lt;=X83,X83&lt;SX8_End),SX8_LS,IF(AND(SX9_Start&lt;=X83,X83&lt;SX9_End),SX9_LS,IF(AND(SX10_Start&lt;=X83,X83&lt;SX10_End),SX10_LS,IF(AND(SX11_Start&lt;=X83,X83&lt;SX11_End),SX11_LS,IF(AND(SX12_Start&lt;=X83,X83&lt;SX12_End),SX12_LS,IF(AND(SX13_Start&lt;=X83,X83&lt;SX13_End),SX13_LS,IF(AND(SX14_Start&lt;=X83,X83&lt;SX14_End),SX14_LS,IF(AND(SX15_Start&lt;=X83,X83&lt;SX15_End),SX15_LS,IF(AND(SX16_Start&lt;=X83,X83&lt;SX16_End),SX16_LS,IF(AND(SX17_Start&lt;=X83,X83&lt;SX17_End),SX17_LS,IF(AND(SX18_Start&lt;=X83,X83&lt;SX18_End),SX18_LS,IF(AND(SX19_Start&lt;=X83,X83&lt;SX19_End),SX19_LS,IF(AND(SX20_Start&lt;=X83,X83&lt;SX20_End),SX20_LS,IF(AND(SX21_Start&lt;=X83,X83&lt;SX21_End),SX21_LS,IF(AND(SX22_Start&lt;=X83,X83&lt;SX22_End),SX22_LS,IF(AND(SX23_Start&lt;=X83,X83&lt;SX23_End),SX23_LS,IF(AND(SX24_Start&lt;=X83,X83&lt;SX24_End),SX24_LS)*IF(AND(SX25_Start&lt;=X83,X83&lt;SX25End),SX25_LS)))))))))))))))))))))))))</f>
        <v/>
      </c>
      <c r="BM83" s="129" t="str">
        <f t="shared" ref="BM83" si="546">IF(ISBLANK(C83),"",IF(BL83=SX1_LS,SX1_LSD,IF(BL83=SX2_LS,SX2_LSD,IF(BL83=SX3_LS,SX3_LSD,IF(BL83=SX4_LS,SX4_LSD,IF(BL83=SX5_LS,SX5_LSD,IF(BL83=SX6_LS,SX6_LSD,IF(BL83=SX7_LS,SX7_LSD,IF(BL83=SX8_LS,SX8_LSD,IF(BL83=SX9_LS,SX9_LSD,IF(BL83=SX10_LS,SX10_LSD,IF(BL83=SX11_LS,SX11_LSD,IF(BL83=SX12_LS,SX12_LSD)))))))))))))</f>
        <v/>
      </c>
      <c r="BN83" s="130"/>
      <c r="BO83" s="130"/>
      <c r="BP83" s="130"/>
      <c r="BQ83" s="130"/>
      <c r="BR83" s="131"/>
      <c r="BS83" s="119" t="str">
        <f t="shared" ref="BS83" si="547">IF(ISBLANK(C83),"",IF(NOT(ISNUMBER(station_number)),"NA",IF(MOD(station_number,1)=0,TEXT(station_number+X83,"0+00"),IF(NOT(MOD(station_number,1)=0),TEXT(station_number+X83,"0+00.00")))))</f>
        <v/>
      </c>
      <c r="BT83" s="119"/>
      <c r="BU83" s="119"/>
      <c r="BV83" s="119"/>
      <c r="BW83" s="119"/>
      <c r="BX83" s="120" t="str" cm="1">
        <f t="array" ref="BX83">IF(C83=FALSE,"",IF(AND(SX1_Start&lt;=X83,X83&lt;SX1_End),"Section 1",IF(AND(SX2_Start&lt;=X83,X83&lt;SX2_End),"Section 2",IF(AND(SX3_Start&lt;=X83,X83&lt;SX3_End),"Section 3",IF(AND(SX4_Start&lt;=X83,X83&lt;SX4_End),"Section 4",IF(AND(SX5_Start&lt;=X83,X83&lt;SX5_End),"Section 5",IF(AND(SX6_Start&lt;=X83,X83&lt;SX6_End),"Section 6",IF(AND(SX7_Start&lt;=X83,X83&lt;SX7_End),"Section 7",IF(AND(SX8_Start&lt;=X83,X83&lt;SX8_End),"Section 8",IF(AND(SX9_Start&lt;=X83,X83&lt;SX9_End),"Section 9",IF(AND(SX10_Start&lt;=X83,X83&lt;SX10_End),"Section 10",IF(AND(SX11_Start&lt;=X83,X83&lt;SX11_End),"Section 11",IF(AND(SX12_Start&lt;=X83,X83&lt;SX12_End),"Section 12",IF(AND(SX13_Start&lt;=X83,X83&lt;SX13_End),"Section 13",IF(AND(SX14_Start&lt;=X83,X83&lt;SX14_End),"Section 14",IF(AND(SX15_Start&lt;=X83,X83&lt;SX15_End),"Section 15",IF(AND(SX16_Start&lt;=X83,X83&lt;SX16_End),"Section 16",IF(AND(SX17_Start&lt;=X83,X83&lt;SX17_End),"Section 17",IF(AND(SX18_Start&lt;=X83,X83&lt;SX18_End),"Section 18",IF(AND(SX19_Start&lt;=X83,X83&lt;SX19_End),"Section 19",IF(AND(SX20_Start&lt;=X83,X83&lt;SX20_End),"Section 20",IF(AND(SX21_Start&lt;=X83,X83&lt;SX21_End),"Section 21",IF(AND(SX22_Start&lt;=X83,X83&lt;SX22_End),"Section 22",IF(AND(SX23_Start&lt;=X83,X83&lt;SX23_End),"Section 23",IF(AND(SX24_Start&lt;=X83,X83&lt;SX24_End),"Section 24")*IF(AND(SX25_Start&lt;=X83,X83&lt;SX25End),"Section 25")))))))))))))))))))))))))</f>
        <v/>
      </c>
      <c r="BY83" s="121"/>
      <c r="BZ83" s="121"/>
      <c r="CA83" s="121"/>
      <c r="CB83" s="121"/>
      <c r="CC83" s="121"/>
      <c r="CD83" s="121"/>
      <c r="CE83" s="121"/>
      <c r="CF83" s="121"/>
      <c r="CG83" s="121"/>
      <c r="CH83" s="122"/>
      <c r="CI83" s="123"/>
      <c r="CJ83" s="124"/>
      <c r="CK83" s="124"/>
      <c r="CL83" s="124"/>
      <c r="CM83" s="124"/>
      <c r="CN83" s="124"/>
      <c r="CO83" s="124"/>
      <c r="CP83" s="124"/>
      <c r="CQ83" s="124"/>
      <c r="CR83" s="124"/>
      <c r="CS83" s="125"/>
      <c r="CT83" s="123"/>
      <c r="CU83" s="124"/>
      <c r="CV83" s="124"/>
      <c r="CW83" s="124"/>
      <c r="CX83" s="124"/>
      <c r="CY83" s="124"/>
      <c r="CZ83" s="124"/>
      <c r="DA83" s="124"/>
      <c r="DB83" s="124"/>
      <c r="DC83" s="124"/>
      <c r="DD83" s="125"/>
      <c r="DE83" s="123"/>
      <c r="DF83" s="124"/>
      <c r="DG83" s="124"/>
      <c r="DH83" s="124"/>
      <c r="DI83" s="124"/>
      <c r="DJ83" s="124"/>
      <c r="DK83" s="124"/>
      <c r="DL83" s="124"/>
      <c r="DM83" s="124"/>
      <c r="DN83" s="125"/>
      <c r="DO83" s="126"/>
      <c r="DP83" s="127"/>
      <c r="DQ83" s="127"/>
      <c r="DR83" s="127"/>
      <c r="DS83" s="127"/>
      <c r="DT83" s="127"/>
      <c r="DU83" s="127"/>
      <c r="DV83" s="128"/>
      <c r="DW83" s="102"/>
      <c r="DX83" s="102"/>
      <c r="DY83" s="102"/>
      <c r="DZ83" s="115"/>
      <c r="EA83" s="115"/>
      <c r="EB83" s="115"/>
      <c r="EC83" s="115"/>
      <c r="ED83" s="115"/>
      <c r="EE83" s="132"/>
      <c r="EF83" s="132"/>
      <c r="EG83" s="132"/>
      <c r="EH83" s="102"/>
      <c r="EI83" s="102"/>
      <c r="EJ83" s="102"/>
      <c r="EK83" s="117" t="str">
        <f t="shared" si="474"/>
        <v/>
      </c>
      <c r="EL83" s="117"/>
      <c r="EM83" s="117"/>
      <c r="EN83" s="118"/>
      <c r="EO83" s="118"/>
      <c r="EP83" s="118"/>
      <c r="EQ83" s="102"/>
      <c r="ER83" s="102"/>
      <c r="ES83" s="102"/>
      <c r="ET83" s="102"/>
      <c r="EU83" s="20" t="str">
        <f t="shared" si="475"/>
        <v/>
      </c>
      <c r="EV83" s="26" t="str">
        <f t="shared" si="476"/>
        <v/>
      </c>
      <c r="EW83" s="22"/>
      <c r="EX83" s="22"/>
      <c r="EY83" s="23"/>
      <c r="EZ83" s="23"/>
      <c r="FA83" s="27"/>
      <c r="FB83" s="27"/>
      <c r="FC83" s="28"/>
      <c r="FD83" s="29"/>
      <c r="FE83" s="28"/>
      <c r="FF83" s="28"/>
      <c r="FG83" s="28"/>
      <c r="FH83" s="28"/>
      <c r="FI83" s="28"/>
      <c r="FJ83" s="28"/>
      <c r="FK83" s="28"/>
      <c r="FL83" s="28"/>
      <c r="FM83" s="28"/>
      <c r="FN83" s="29"/>
      <c r="FO83" s="29"/>
      <c r="FP83" s="29"/>
      <c r="FQ83" s="29"/>
      <c r="FR83" s="29"/>
      <c r="FS83" s="29"/>
      <c r="FT83" s="29"/>
      <c r="FU83" s="29"/>
      <c r="FV83" s="29"/>
      <c r="FW83" s="29"/>
      <c r="FX83" s="29"/>
      <c r="FY83" s="29"/>
      <c r="FZ83" s="29"/>
      <c r="GA83" s="29"/>
      <c r="GB83" s="29"/>
      <c r="GC83" s="23"/>
      <c r="GD83" s="23"/>
      <c r="GE83" s="23"/>
      <c r="GF83" s="23"/>
      <c r="GG83" s="23"/>
      <c r="GH83" s="23"/>
    </row>
    <row r="84" spans="1:190" s="25" customFormat="1" ht="57.75" customHeight="1" x14ac:dyDescent="0.25">
      <c r="A84" s="103">
        <f t="shared" si="477"/>
        <v>77</v>
      </c>
      <c r="B84" s="103"/>
      <c r="C84" s="104"/>
      <c r="D84" s="105"/>
      <c r="E84" s="105"/>
      <c r="F84" s="105"/>
      <c r="G84" s="105"/>
      <c r="H84" s="105"/>
      <c r="I84" s="105"/>
      <c r="J84" s="105"/>
      <c r="K84" s="106"/>
      <c r="L84" s="138"/>
      <c r="M84" s="138"/>
      <c r="N84" s="138"/>
      <c r="O84" s="138"/>
      <c r="P84" s="138"/>
      <c r="Q84" s="138"/>
      <c r="R84" s="138"/>
      <c r="S84" s="137"/>
      <c r="T84" s="137"/>
      <c r="U84" s="137"/>
      <c r="V84" s="137"/>
      <c r="W84" s="137"/>
      <c r="X84" s="79"/>
      <c r="Y84" s="80"/>
      <c r="Z84" s="80"/>
      <c r="AA84" s="80"/>
      <c r="AB84" s="11" t="str">
        <f t="shared" si="465"/>
        <v/>
      </c>
      <c r="AC84" s="12"/>
      <c r="AD84" s="13">
        <f t="shared" si="457"/>
        <v>0</v>
      </c>
      <c r="AE84" s="14" t="str">
        <f t="shared" ref="AE84" si="548">IF(ISBLANK(C84),"",IF(BL84=SX1_LS,SX1_PD,IF(BL84=SX2_LS,SX2_PD,IF(BL84=SX3_LS,SX3_PD,IF(BL84=SX4_LS,SX4_PD,IF(BL84=SX5_LS,SX5_PD,IF(BL84=SX6_LS,SX6_PD,IF(BL84=SX7_LS,SX7_PD,IF(BL84=SX8_LS,SX8_PD,IF(BL84=SX9_LS,SX9_PD,IF(BL84=SX10_LS,SX10_PD,IF(BL84=SX11_LS,SX11_PD,IF(BL84=SX12_LS,SX12_PD)))))))))))))</f>
        <v/>
      </c>
      <c r="AF84" s="15" t="str">
        <f t="shared" si="467"/>
        <v>!</v>
      </c>
      <c r="AG84" s="16" t="str">
        <f t="shared" ref="AG84" si="549">IF(ISBLANK(AC84),"",IF(AND(BL84=SX1_LS,AC84&gt;=0.5),(ROUND((PI()*AD84*AE84)/12,2)-PI()*SX1_PD),IF(AND(BL84=SX2_LS,AC84&gt;=0.5),(ROUND((PI()*AD84*AE84)/12,2)-PI()*SX2_PD),IF(AND(BL84=SX3_LS,AC84&gt;=0.5),(ROUND((PI()*AD84*AE84)/12,2)-PI()*SX3_PD),IF(AND(BL84=SX4_LS,AC84&gt;=0.5),(ROUND((PI()*AD84*AE84)/12,2)-PI()*SX4_PD),IF(AND(BL84=SX5_LS,AC84&gt;=0.5),(ROUND((PI()*AD84*AE84)/12,2)-PI()*SX5_PD),IF(AND(BL84=SX6_LS,AC84&gt;=0.5),(ROUND((PI()*AD84*AE84)/12,2)-PI()*SX6_PD),IF(AND(BL84=SX7_LS,AC84&gt;=0.5),(ROUND((PI()*AD84*AE84)/12,2)-PI()*SX7_PD),IF(AND(BL84=SX8_LS,AC84&gt;=0.5),(ROUND((PI()*AD84*AE84)/12,2)-PI()*SX8_PD),IF(AND(BL84=SX9_LS,AC84&gt;=0.5),(ROUND((PI()*AD84*AE84)/12,2)-PI()*SX9_PD),IF(AND(BL84=SX10_LS,AC84&gt;=0.5),(ROUND((PI()*AD84*AE84)/12,2)-PI()*SX10_PD),IF(AND(BL84=SX11_LS,AC84&gt;=0.5),(ROUND((PI()*AD84*AE84)/12,2)-PI()*SX11_PD),IF(AND(BL84=SX12_LS,AC84&gt;=0.5),(ROUND((PI()*AD84*AE84)/12,2)-PI()*SX12_PD),ROUND((PI()*AD84*AE84)/12,2))))))))))))))</f>
        <v/>
      </c>
      <c r="AH84" s="81"/>
      <c r="AI84" s="81"/>
      <c r="AJ84" s="81"/>
      <c r="AK84" s="81"/>
      <c r="AL84" s="81"/>
      <c r="AM84" s="81"/>
      <c r="AN84" s="81"/>
      <c r="AO84" s="81"/>
      <c r="AP84" s="17"/>
      <c r="AQ84" s="113"/>
      <c r="AR84" s="113"/>
      <c r="AS84" s="113"/>
      <c r="AT84" s="113"/>
      <c r="AU84" s="113"/>
      <c r="AV84" s="114" t="str">
        <f t="shared" ref="AV84" si="550">IF(C84=FALSE,"",IF(C84="DNT",(AQ84/(Nominal_Pipe_Diameter*10)),IF(AQ84="NV","NV",IF(AQ84="NA","NA",IF(BE84="","",IF(BL84="SMLS",AQ84*100/BE84,AQ84*100/BD84))))))</f>
        <v/>
      </c>
      <c r="AW84" s="114"/>
      <c r="AX84" s="114"/>
      <c r="AY84" s="114"/>
      <c r="AZ84" s="114"/>
      <c r="BA84" s="114" t="str">
        <f t="shared" ref="BA84" si="551">IF(C84=FALSE,"",IF(GW_Log_Dist="","NA",GW_Log_Dist+X84))</f>
        <v/>
      </c>
      <c r="BB84" s="114"/>
      <c r="BC84" s="114"/>
      <c r="BD84" s="18" t="str">
        <f t="shared" ref="BD84" si="552">IF(C84=FALSE,"",IF(AND(SX1_Start&lt;=X84,X84&lt;SX1_End),((SX1_NWT*1000)),IF(AND(SX2_Start&lt;=X84,X84&lt;SX2_End),((SX2_NWT*1000)),IF(AND(SX3_Start&lt;=X84,X84&lt;SX3_End),((SX3_NWT*1000)),IF(AND(SX4_Start&lt;=X84,X84&lt;SX4_End),((SX4_NWT*1000)),IF(AND(SX5_Start&lt;=X84,X84&lt;SX5_End),((SX5_NWT*1000)),IF(AND(SX6_Start&lt;=X84,X84&lt;SX6_End),((SX6_NWT*1000)),IF(AND(SX7_Start&lt;=X84,X84&lt;SX7_End),((SX7_NWT*1000)),IF(AND(SX8_Start&lt;=X84,X84&lt;SX8_End),((SX8_NWT*1000)),IF(AND(SX9_Start&lt;=X84,X84&lt;SX9_End),((SX9_NWT*1000)),IF(AND(SX10_Start&lt;=X84,X84&lt;SX10_End),((SX10_NWT*1000)),IF(AND(SX11_Start&lt;=X84,X84&lt;SX11_End),((SX11_NWT*1000)),IF(AND(SX12_Start&lt;=X84,X84&lt;SX12_End),((SX12_NWT*1000)),IF(AND(SX13_Start&lt;=X84,X84&lt;SX13_End),((SX13_NWT*1000)),IF(AND(SX14_Start&lt;=X84,X84&lt;SX14_End),((SX14_NWT*1000)),IF(AND(SX15_Start&lt;=X84,X84&lt;SX15_End),((SX15_NWT*1000)),IF(AND(SX16_Start&lt;=X84,X84&lt;SX16_End),((SX16_NWT*1000)),IF(AND(SX17_Start&lt;=X84,X84&lt;SX17_End),((SX17_NWT*1000)),IF(AND(SX18_Start&lt;=X84,X84&lt;SX18_End),((SX18_NWT*1000)),IF(AND(SX19_Start&lt;=X84,X84&lt;SX19_End),((SX19_NWT*1000)),IF(AND(SX20_Start&lt;=X84,X84&lt;SX20_End),((SX20_NWT*1000)),IF(AND(SX21_Start&lt;=X84,X84&lt;SX21_End),((SX21_NWT*1000)),IF(AND(SX22_Start&lt;=X84,X84&lt;SX22_End),((SX22_NWT*1000)),IF(AND(SX23_Start&lt;=X84,X84&lt;SX23_End),((SX23_NWT*1000)),IF(AND(SX24_Start&lt;=X84,X84&lt;SX24_End),((SX24_NWT*1000)),IF(AND(SX25_Start&lt;=X84,X84&lt;SX25_End),((SX25_NWT*1000))))))))))))))))))))))))))))</f>
        <v/>
      </c>
      <c r="BE84" s="113"/>
      <c r="BF84" s="113"/>
      <c r="BG84" s="113"/>
      <c r="BH84" s="113"/>
      <c r="BI84" s="113"/>
      <c r="BJ84" s="113"/>
      <c r="BK84" s="113"/>
      <c r="BL84" s="19" t="str" cm="1">
        <f t="array" ref="BL84">IF(C84=FALSE,"",IF(AND(SX1_Start&lt;=X84,X84&lt;SX1_End),SX1_LS,IF(AND(SX2_Start&lt;=X84,X84&lt;SX2_End),SX2_LS,IF(AND(SX3_Start&lt;=X84,X84&lt;SX3_End),SX3_LS,IF(AND(SX4_Start&lt;=X84,X84&lt;SX4_End),SX4_LS,IF(AND(SX5_Start&lt;=X84,X84&lt;SX5_End),SX5_LS,IF(AND(SX6_Start&lt;=X84,X84&lt;SX6_End),SX6_LS,IF(AND(SX7_Start&lt;=X84,X84&lt;SX7_End),SX7_LS,IF(AND(SX8_Start&lt;=X84,X84&lt;SX8_End),SX8_LS,IF(AND(SX9_Start&lt;=X84,X84&lt;SX9_End),SX9_LS,IF(AND(SX10_Start&lt;=X84,X84&lt;SX10_End),SX10_LS,IF(AND(SX11_Start&lt;=X84,X84&lt;SX11_End),SX11_LS,IF(AND(SX12_Start&lt;=X84,X84&lt;SX12_End),SX12_LS,IF(AND(SX13_Start&lt;=X84,X84&lt;SX13_End),SX13_LS,IF(AND(SX14_Start&lt;=X84,X84&lt;SX14_End),SX14_LS,IF(AND(SX15_Start&lt;=X84,X84&lt;SX15_End),SX15_LS,IF(AND(SX16_Start&lt;=X84,X84&lt;SX16_End),SX16_LS,IF(AND(SX17_Start&lt;=X84,X84&lt;SX17_End),SX17_LS,IF(AND(SX18_Start&lt;=X84,X84&lt;SX18_End),SX18_LS,IF(AND(SX19_Start&lt;=X84,X84&lt;SX19_End),SX19_LS,IF(AND(SX20_Start&lt;=X84,X84&lt;SX20_End),SX20_LS,IF(AND(SX21_Start&lt;=X84,X84&lt;SX21_End),SX21_LS,IF(AND(SX22_Start&lt;=X84,X84&lt;SX22_End),SX22_LS,IF(AND(SX23_Start&lt;=X84,X84&lt;SX23_End),SX23_LS,IF(AND(SX24_Start&lt;=X84,X84&lt;SX24_End),SX24_LS)*IF(AND(SX25_Start&lt;=X84,X84&lt;SX25End),SX25_LS)))))))))))))))))))))))))</f>
        <v/>
      </c>
      <c r="BM84" s="129" t="str">
        <f t="shared" ref="BM84" si="553">IF(ISBLANK(C84),"",IF(BL84=SX1_LS,SX1_LSD,IF(BL84=SX2_LS,SX2_LSD,IF(BL84=SX3_LS,SX3_LSD,IF(BL84=SX4_LS,SX4_LSD,IF(BL84=SX5_LS,SX5_LSD,IF(BL84=SX6_LS,SX6_LSD,IF(BL84=SX7_LS,SX7_LSD,IF(BL84=SX8_LS,SX8_LSD,IF(BL84=SX9_LS,SX9_LSD,IF(BL84=SX10_LS,SX10_LSD,IF(BL84=SX11_LS,SX11_LSD,IF(BL84=SX12_LS,SX12_LSD)))))))))))))</f>
        <v/>
      </c>
      <c r="BN84" s="130"/>
      <c r="BO84" s="130"/>
      <c r="BP84" s="130"/>
      <c r="BQ84" s="130"/>
      <c r="BR84" s="131"/>
      <c r="BS84" s="119" t="str">
        <f t="shared" ref="BS84" si="554">IF(ISBLANK(C84),"",IF(NOT(ISNUMBER(station_number)),"NA",IF(MOD(station_number,1)=0,TEXT(station_number+X84,"0+00"),IF(NOT(MOD(station_number,1)=0),TEXT(station_number+X84,"0+00.00")))))</f>
        <v/>
      </c>
      <c r="BT84" s="119"/>
      <c r="BU84" s="119"/>
      <c r="BV84" s="119"/>
      <c r="BW84" s="119"/>
      <c r="BX84" s="120" t="str" cm="1">
        <f t="array" ref="BX84">IF(C84=FALSE,"",IF(AND(SX1_Start&lt;=X84,X84&lt;SX1_End),"Section 1",IF(AND(SX2_Start&lt;=X84,X84&lt;SX2_End),"Section 2",IF(AND(SX3_Start&lt;=X84,X84&lt;SX3_End),"Section 3",IF(AND(SX4_Start&lt;=X84,X84&lt;SX4_End),"Section 4",IF(AND(SX5_Start&lt;=X84,X84&lt;SX5_End),"Section 5",IF(AND(SX6_Start&lt;=X84,X84&lt;SX6_End),"Section 6",IF(AND(SX7_Start&lt;=X84,X84&lt;SX7_End),"Section 7",IF(AND(SX8_Start&lt;=X84,X84&lt;SX8_End),"Section 8",IF(AND(SX9_Start&lt;=X84,X84&lt;SX9_End),"Section 9",IF(AND(SX10_Start&lt;=X84,X84&lt;SX10_End),"Section 10",IF(AND(SX11_Start&lt;=X84,X84&lt;SX11_End),"Section 11",IF(AND(SX12_Start&lt;=X84,X84&lt;SX12_End),"Section 12",IF(AND(SX13_Start&lt;=X84,X84&lt;SX13_End),"Section 13",IF(AND(SX14_Start&lt;=X84,X84&lt;SX14_End),"Section 14",IF(AND(SX15_Start&lt;=X84,X84&lt;SX15_End),"Section 15",IF(AND(SX16_Start&lt;=X84,X84&lt;SX16_End),"Section 16",IF(AND(SX17_Start&lt;=X84,X84&lt;SX17_End),"Section 17",IF(AND(SX18_Start&lt;=X84,X84&lt;SX18_End),"Section 18",IF(AND(SX19_Start&lt;=X84,X84&lt;SX19_End),"Section 19",IF(AND(SX20_Start&lt;=X84,X84&lt;SX20_End),"Section 20",IF(AND(SX21_Start&lt;=X84,X84&lt;SX21_End),"Section 21",IF(AND(SX22_Start&lt;=X84,X84&lt;SX22_End),"Section 22",IF(AND(SX23_Start&lt;=X84,X84&lt;SX23_End),"Section 23",IF(AND(SX24_Start&lt;=X84,X84&lt;SX24_End),"Section 24")*IF(AND(SX25_Start&lt;=X84,X84&lt;SX25End),"Section 25")))))))))))))))))))))))))</f>
        <v/>
      </c>
      <c r="BY84" s="121"/>
      <c r="BZ84" s="121"/>
      <c r="CA84" s="121"/>
      <c r="CB84" s="121"/>
      <c r="CC84" s="121"/>
      <c r="CD84" s="121"/>
      <c r="CE84" s="121"/>
      <c r="CF84" s="121"/>
      <c r="CG84" s="121"/>
      <c r="CH84" s="122"/>
      <c r="CI84" s="123"/>
      <c r="CJ84" s="124"/>
      <c r="CK84" s="124"/>
      <c r="CL84" s="124"/>
      <c r="CM84" s="124"/>
      <c r="CN84" s="124"/>
      <c r="CO84" s="124"/>
      <c r="CP84" s="124"/>
      <c r="CQ84" s="124"/>
      <c r="CR84" s="124"/>
      <c r="CS84" s="125"/>
      <c r="CT84" s="123"/>
      <c r="CU84" s="124"/>
      <c r="CV84" s="124"/>
      <c r="CW84" s="124"/>
      <c r="CX84" s="124"/>
      <c r="CY84" s="124"/>
      <c r="CZ84" s="124"/>
      <c r="DA84" s="124"/>
      <c r="DB84" s="124"/>
      <c r="DC84" s="124"/>
      <c r="DD84" s="125"/>
      <c r="DE84" s="123"/>
      <c r="DF84" s="124"/>
      <c r="DG84" s="124"/>
      <c r="DH84" s="124"/>
      <c r="DI84" s="124"/>
      <c r="DJ84" s="124"/>
      <c r="DK84" s="124"/>
      <c r="DL84" s="124"/>
      <c r="DM84" s="124"/>
      <c r="DN84" s="125"/>
      <c r="DO84" s="126"/>
      <c r="DP84" s="127"/>
      <c r="DQ84" s="127"/>
      <c r="DR84" s="127"/>
      <c r="DS84" s="127"/>
      <c r="DT84" s="127"/>
      <c r="DU84" s="127"/>
      <c r="DV84" s="128"/>
      <c r="DW84" s="102"/>
      <c r="DX84" s="102"/>
      <c r="DY84" s="102"/>
      <c r="DZ84" s="115"/>
      <c r="EA84" s="115"/>
      <c r="EB84" s="115"/>
      <c r="EC84" s="115"/>
      <c r="ED84" s="115"/>
      <c r="EE84" s="132"/>
      <c r="EF84" s="132"/>
      <c r="EG84" s="132"/>
      <c r="EH84" s="102"/>
      <c r="EI84" s="102"/>
      <c r="EJ84" s="102"/>
      <c r="EK84" s="117" t="str">
        <f t="shared" si="474"/>
        <v/>
      </c>
      <c r="EL84" s="117"/>
      <c r="EM84" s="117"/>
      <c r="EN84" s="118"/>
      <c r="EO84" s="118"/>
      <c r="EP84" s="118"/>
      <c r="EQ84" s="102"/>
      <c r="ER84" s="102"/>
      <c r="ES84" s="102"/>
      <c r="ET84" s="102"/>
      <c r="EU84" s="20" t="str">
        <f t="shared" si="475"/>
        <v/>
      </c>
      <c r="EV84" s="26" t="str">
        <f t="shared" si="476"/>
        <v/>
      </c>
      <c r="EW84" s="22"/>
      <c r="EX84" s="22"/>
      <c r="EY84" s="23"/>
      <c r="EZ84" s="23"/>
      <c r="FA84" s="27"/>
      <c r="FB84" s="27"/>
      <c r="FC84" s="29"/>
      <c r="FD84" s="28"/>
      <c r="FE84" s="28"/>
      <c r="FF84" s="28"/>
      <c r="FG84" s="28"/>
      <c r="FH84" s="28"/>
      <c r="FI84" s="28"/>
      <c r="FJ84" s="28"/>
      <c r="FK84" s="28"/>
      <c r="FL84" s="28"/>
      <c r="FM84" s="28"/>
      <c r="FN84" s="29"/>
      <c r="FO84" s="29"/>
      <c r="FP84" s="29"/>
      <c r="FQ84" s="29"/>
      <c r="FR84" s="29"/>
      <c r="FS84" s="29"/>
      <c r="FT84" s="29"/>
      <c r="FU84" s="29"/>
      <c r="FV84" s="29"/>
      <c r="FW84" s="29"/>
      <c r="FX84" s="29"/>
      <c r="FY84" s="29"/>
      <c r="FZ84" s="29"/>
      <c r="GA84" s="29"/>
      <c r="GB84" s="29"/>
      <c r="GC84" s="23"/>
      <c r="GD84" s="23"/>
      <c r="GE84" s="23"/>
      <c r="GF84" s="23"/>
      <c r="GG84" s="23"/>
      <c r="GH84" s="23"/>
    </row>
    <row r="85" spans="1:190" s="25" customFormat="1" ht="57.75" customHeight="1" x14ac:dyDescent="0.25">
      <c r="A85" s="103">
        <f t="shared" si="477"/>
        <v>78</v>
      </c>
      <c r="B85" s="103"/>
      <c r="C85" s="104"/>
      <c r="D85" s="105"/>
      <c r="E85" s="105"/>
      <c r="F85" s="105"/>
      <c r="G85" s="105"/>
      <c r="H85" s="105"/>
      <c r="I85" s="105"/>
      <c r="J85" s="105"/>
      <c r="K85" s="106"/>
      <c r="L85" s="138"/>
      <c r="M85" s="138"/>
      <c r="N85" s="138"/>
      <c r="O85" s="138"/>
      <c r="P85" s="138"/>
      <c r="Q85" s="138"/>
      <c r="R85" s="138"/>
      <c r="S85" s="137"/>
      <c r="T85" s="137"/>
      <c r="U85" s="137"/>
      <c r="V85" s="137"/>
      <c r="W85" s="137"/>
      <c r="X85" s="79"/>
      <c r="Y85" s="80"/>
      <c r="Z85" s="80"/>
      <c r="AA85" s="80"/>
      <c r="AB85" s="11" t="str">
        <f t="shared" si="465"/>
        <v/>
      </c>
      <c r="AC85" s="12"/>
      <c r="AD85" s="13">
        <f t="shared" si="457"/>
        <v>0</v>
      </c>
      <c r="AE85" s="14" t="str">
        <f t="shared" ref="AE85" si="555">IF(ISBLANK(C85),"",IF(BL85=SX1_LS,SX1_PD,IF(BL85=SX2_LS,SX2_PD,IF(BL85=SX3_LS,SX3_PD,IF(BL85=SX4_LS,SX4_PD,IF(BL85=SX5_LS,SX5_PD,IF(BL85=SX6_LS,SX6_PD,IF(BL85=SX7_LS,SX7_PD,IF(BL85=SX8_LS,SX8_PD,IF(BL85=SX9_LS,SX9_PD,IF(BL85=SX10_LS,SX10_PD,IF(BL85=SX11_LS,SX11_PD,IF(BL85=SX12_LS,SX12_PD)))))))))))))</f>
        <v/>
      </c>
      <c r="AF85" s="15" t="str">
        <f t="shared" si="467"/>
        <v>!</v>
      </c>
      <c r="AG85" s="16" t="str">
        <f t="shared" ref="AG85" si="556">IF(ISBLANK(AC85),"",IF(AND(BL85=SX1_LS,AC85&gt;=0.5),(ROUND((PI()*AD85*AE85)/12,2)-PI()*SX1_PD),IF(AND(BL85=SX2_LS,AC85&gt;=0.5),(ROUND((PI()*AD85*AE85)/12,2)-PI()*SX2_PD),IF(AND(BL85=SX3_LS,AC85&gt;=0.5),(ROUND((PI()*AD85*AE85)/12,2)-PI()*SX3_PD),IF(AND(BL85=SX4_LS,AC85&gt;=0.5),(ROUND((PI()*AD85*AE85)/12,2)-PI()*SX4_PD),IF(AND(BL85=SX5_LS,AC85&gt;=0.5),(ROUND((PI()*AD85*AE85)/12,2)-PI()*SX5_PD),IF(AND(BL85=SX6_LS,AC85&gt;=0.5),(ROUND((PI()*AD85*AE85)/12,2)-PI()*SX6_PD),IF(AND(BL85=SX7_LS,AC85&gt;=0.5),(ROUND((PI()*AD85*AE85)/12,2)-PI()*SX7_PD),IF(AND(BL85=SX8_LS,AC85&gt;=0.5),(ROUND((PI()*AD85*AE85)/12,2)-PI()*SX8_PD),IF(AND(BL85=SX9_LS,AC85&gt;=0.5),(ROUND((PI()*AD85*AE85)/12,2)-PI()*SX9_PD),IF(AND(BL85=SX10_LS,AC85&gt;=0.5),(ROUND((PI()*AD85*AE85)/12,2)-PI()*SX10_PD),IF(AND(BL85=SX11_LS,AC85&gt;=0.5),(ROUND((PI()*AD85*AE85)/12,2)-PI()*SX11_PD),IF(AND(BL85=SX12_LS,AC85&gt;=0.5),(ROUND((PI()*AD85*AE85)/12,2)-PI()*SX12_PD),ROUND((PI()*AD85*AE85)/12,2))))))))))))))</f>
        <v/>
      </c>
      <c r="AH85" s="81"/>
      <c r="AI85" s="81"/>
      <c r="AJ85" s="81"/>
      <c r="AK85" s="81"/>
      <c r="AL85" s="81"/>
      <c r="AM85" s="81"/>
      <c r="AN85" s="81"/>
      <c r="AO85" s="81"/>
      <c r="AP85" s="17"/>
      <c r="AQ85" s="113"/>
      <c r="AR85" s="113"/>
      <c r="AS85" s="113"/>
      <c r="AT85" s="113"/>
      <c r="AU85" s="113"/>
      <c r="AV85" s="114" t="str">
        <f t="shared" ref="AV85" si="557">IF(C85=FALSE,"",IF(C85="DNT",(AQ85/(Nominal_Pipe_Diameter*10)),IF(AQ85="NV","NV",IF(AQ85="NA","NA",IF(BE85="","",IF(BL85="SMLS",AQ85*100/BE85,AQ85*100/BD85))))))</f>
        <v/>
      </c>
      <c r="AW85" s="114"/>
      <c r="AX85" s="114"/>
      <c r="AY85" s="114"/>
      <c r="AZ85" s="114"/>
      <c r="BA85" s="114" t="str">
        <f t="shared" ref="BA85" si="558">IF(C85=FALSE,"",IF(GW_Log_Dist="","NA",GW_Log_Dist+X85))</f>
        <v/>
      </c>
      <c r="BB85" s="114"/>
      <c r="BC85" s="114"/>
      <c r="BD85" s="18" t="str">
        <f t="shared" ref="BD85" si="559">IF(C85=FALSE,"",IF(AND(SX1_Start&lt;=X85,X85&lt;SX1_End),((SX1_NWT*1000)),IF(AND(SX2_Start&lt;=X85,X85&lt;SX2_End),((SX2_NWT*1000)),IF(AND(SX3_Start&lt;=X85,X85&lt;SX3_End),((SX3_NWT*1000)),IF(AND(SX4_Start&lt;=X85,X85&lt;SX4_End),((SX4_NWT*1000)),IF(AND(SX5_Start&lt;=X85,X85&lt;SX5_End),((SX5_NWT*1000)),IF(AND(SX6_Start&lt;=X85,X85&lt;SX6_End),((SX6_NWT*1000)),IF(AND(SX7_Start&lt;=X85,X85&lt;SX7_End),((SX7_NWT*1000)),IF(AND(SX8_Start&lt;=X85,X85&lt;SX8_End),((SX8_NWT*1000)),IF(AND(SX9_Start&lt;=X85,X85&lt;SX9_End),((SX9_NWT*1000)),IF(AND(SX10_Start&lt;=X85,X85&lt;SX10_End),((SX10_NWT*1000)),IF(AND(SX11_Start&lt;=X85,X85&lt;SX11_End),((SX11_NWT*1000)),IF(AND(SX12_Start&lt;=X85,X85&lt;SX12_End),((SX12_NWT*1000)),IF(AND(SX13_Start&lt;=X85,X85&lt;SX13_End),((SX13_NWT*1000)),IF(AND(SX14_Start&lt;=X85,X85&lt;SX14_End),((SX14_NWT*1000)),IF(AND(SX15_Start&lt;=X85,X85&lt;SX15_End),((SX15_NWT*1000)),IF(AND(SX16_Start&lt;=X85,X85&lt;SX16_End),((SX16_NWT*1000)),IF(AND(SX17_Start&lt;=X85,X85&lt;SX17_End),((SX17_NWT*1000)),IF(AND(SX18_Start&lt;=X85,X85&lt;SX18_End),((SX18_NWT*1000)),IF(AND(SX19_Start&lt;=X85,X85&lt;SX19_End),((SX19_NWT*1000)),IF(AND(SX20_Start&lt;=X85,X85&lt;SX20_End),((SX20_NWT*1000)),IF(AND(SX21_Start&lt;=X85,X85&lt;SX21_End),((SX21_NWT*1000)),IF(AND(SX22_Start&lt;=X85,X85&lt;SX22_End),((SX22_NWT*1000)),IF(AND(SX23_Start&lt;=X85,X85&lt;SX23_End),((SX23_NWT*1000)),IF(AND(SX24_Start&lt;=X85,X85&lt;SX24_End),((SX24_NWT*1000)),IF(AND(SX25_Start&lt;=X85,X85&lt;SX25_End),((SX25_NWT*1000))))))))))))))))))))))))))))</f>
        <v/>
      </c>
      <c r="BE85" s="113"/>
      <c r="BF85" s="113"/>
      <c r="BG85" s="113"/>
      <c r="BH85" s="113"/>
      <c r="BI85" s="113"/>
      <c r="BJ85" s="113"/>
      <c r="BK85" s="113"/>
      <c r="BL85" s="19" t="str" cm="1">
        <f t="array" ref="BL85">IF(C85=FALSE,"",IF(AND(SX1_Start&lt;=X85,X85&lt;SX1_End),SX1_LS,IF(AND(SX2_Start&lt;=X85,X85&lt;SX2_End),SX2_LS,IF(AND(SX3_Start&lt;=X85,X85&lt;SX3_End),SX3_LS,IF(AND(SX4_Start&lt;=X85,X85&lt;SX4_End),SX4_LS,IF(AND(SX5_Start&lt;=X85,X85&lt;SX5_End),SX5_LS,IF(AND(SX6_Start&lt;=X85,X85&lt;SX6_End),SX6_LS,IF(AND(SX7_Start&lt;=X85,X85&lt;SX7_End),SX7_LS,IF(AND(SX8_Start&lt;=X85,X85&lt;SX8_End),SX8_LS,IF(AND(SX9_Start&lt;=X85,X85&lt;SX9_End),SX9_LS,IF(AND(SX10_Start&lt;=X85,X85&lt;SX10_End),SX10_LS,IF(AND(SX11_Start&lt;=X85,X85&lt;SX11_End),SX11_LS,IF(AND(SX12_Start&lt;=X85,X85&lt;SX12_End),SX12_LS,IF(AND(SX13_Start&lt;=X85,X85&lt;SX13_End),SX13_LS,IF(AND(SX14_Start&lt;=X85,X85&lt;SX14_End),SX14_LS,IF(AND(SX15_Start&lt;=X85,X85&lt;SX15_End),SX15_LS,IF(AND(SX16_Start&lt;=X85,X85&lt;SX16_End),SX16_LS,IF(AND(SX17_Start&lt;=X85,X85&lt;SX17_End),SX17_LS,IF(AND(SX18_Start&lt;=X85,X85&lt;SX18_End),SX18_LS,IF(AND(SX19_Start&lt;=X85,X85&lt;SX19_End),SX19_LS,IF(AND(SX20_Start&lt;=X85,X85&lt;SX20_End),SX20_LS,IF(AND(SX21_Start&lt;=X85,X85&lt;SX21_End),SX21_LS,IF(AND(SX22_Start&lt;=X85,X85&lt;SX22_End),SX22_LS,IF(AND(SX23_Start&lt;=X85,X85&lt;SX23_End),SX23_LS,IF(AND(SX24_Start&lt;=X85,X85&lt;SX24_End),SX24_LS)*IF(AND(SX25_Start&lt;=X85,X85&lt;SX25End),SX25_LS)))))))))))))))))))))))))</f>
        <v/>
      </c>
      <c r="BM85" s="129" t="str">
        <f t="shared" ref="BM85" si="560">IF(ISBLANK(C85),"",IF(BL85=SX1_LS,SX1_LSD,IF(BL85=SX2_LS,SX2_LSD,IF(BL85=SX3_LS,SX3_LSD,IF(BL85=SX4_LS,SX4_LSD,IF(BL85=SX5_LS,SX5_LSD,IF(BL85=SX6_LS,SX6_LSD,IF(BL85=SX7_LS,SX7_LSD,IF(BL85=SX8_LS,SX8_LSD,IF(BL85=SX9_LS,SX9_LSD,IF(BL85=SX10_LS,SX10_LSD,IF(BL85=SX11_LS,SX11_LSD,IF(BL85=SX12_LS,SX12_LSD)))))))))))))</f>
        <v/>
      </c>
      <c r="BN85" s="130"/>
      <c r="BO85" s="130"/>
      <c r="BP85" s="130"/>
      <c r="BQ85" s="130"/>
      <c r="BR85" s="131"/>
      <c r="BS85" s="119" t="str">
        <f t="shared" ref="BS85" si="561">IF(ISBLANK(C85),"",IF(NOT(ISNUMBER(station_number)),"NA",IF(MOD(station_number,1)=0,TEXT(station_number+X85,"0+00"),IF(NOT(MOD(station_number,1)=0),TEXT(station_number+X85,"0+00.00")))))</f>
        <v/>
      </c>
      <c r="BT85" s="119"/>
      <c r="BU85" s="119"/>
      <c r="BV85" s="119"/>
      <c r="BW85" s="119"/>
      <c r="BX85" s="120" t="str" cm="1">
        <f t="array" ref="BX85">IF(C85=FALSE,"",IF(AND(SX1_Start&lt;=X85,X85&lt;SX1_End),"Section 1",IF(AND(SX2_Start&lt;=X85,X85&lt;SX2_End),"Section 2",IF(AND(SX3_Start&lt;=X85,X85&lt;SX3_End),"Section 3",IF(AND(SX4_Start&lt;=X85,X85&lt;SX4_End),"Section 4",IF(AND(SX5_Start&lt;=X85,X85&lt;SX5_End),"Section 5",IF(AND(SX6_Start&lt;=X85,X85&lt;SX6_End),"Section 6",IF(AND(SX7_Start&lt;=X85,X85&lt;SX7_End),"Section 7",IF(AND(SX8_Start&lt;=X85,X85&lt;SX8_End),"Section 8",IF(AND(SX9_Start&lt;=X85,X85&lt;SX9_End),"Section 9",IF(AND(SX10_Start&lt;=X85,X85&lt;SX10_End),"Section 10",IF(AND(SX11_Start&lt;=X85,X85&lt;SX11_End),"Section 11",IF(AND(SX12_Start&lt;=X85,X85&lt;SX12_End),"Section 12",IF(AND(SX13_Start&lt;=X85,X85&lt;SX13_End),"Section 13",IF(AND(SX14_Start&lt;=X85,X85&lt;SX14_End),"Section 14",IF(AND(SX15_Start&lt;=X85,X85&lt;SX15_End),"Section 15",IF(AND(SX16_Start&lt;=X85,X85&lt;SX16_End),"Section 16",IF(AND(SX17_Start&lt;=X85,X85&lt;SX17_End),"Section 17",IF(AND(SX18_Start&lt;=X85,X85&lt;SX18_End),"Section 18",IF(AND(SX19_Start&lt;=X85,X85&lt;SX19_End),"Section 19",IF(AND(SX20_Start&lt;=X85,X85&lt;SX20_End),"Section 20",IF(AND(SX21_Start&lt;=X85,X85&lt;SX21_End),"Section 21",IF(AND(SX22_Start&lt;=X85,X85&lt;SX22_End),"Section 22",IF(AND(SX23_Start&lt;=X85,X85&lt;SX23_End),"Section 23",IF(AND(SX24_Start&lt;=X85,X85&lt;SX24_End),"Section 24")*IF(AND(SX25_Start&lt;=X85,X85&lt;SX25End),"Section 25")))))))))))))))))))))))))</f>
        <v/>
      </c>
      <c r="BY85" s="121"/>
      <c r="BZ85" s="121"/>
      <c r="CA85" s="121"/>
      <c r="CB85" s="121"/>
      <c r="CC85" s="121"/>
      <c r="CD85" s="121"/>
      <c r="CE85" s="121"/>
      <c r="CF85" s="121"/>
      <c r="CG85" s="121"/>
      <c r="CH85" s="122"/>
      <c r="CI85" s="123"/>
      <c r="CJ85" s="124"/>
      <c r="CK85" s="124"/>
      <c r="CL85" s="124"/>
      <c r="CM85" s="124"/>
      <c r="CN85" s="124"/>
      <c r="CO85" s="124"/>
      <c r="CP85" s="124"/>
      <c r="CQ85" s="124"/>
      <c r="CR85" s="124"/>
      <c r="CS85" s="125"/>
      <c r="CT85" s="123"/>
      <c r="CU85" s="124"/>
      <c r="CV85" s="124"/>
      <c r="CW85" s="124"/>
      <c r="CX85" s="124"/>
      <c r="CY85" s="124"/>
      <c r="CZ85" s="124"/>
      <c r="DA85" s="124"/>
      <c r="DB85" s="124"/>
      <c r="DC85" s="124"/>
      <c r="DD85" s="125"/>
      <c r="DE85" s="123"/>
      <c r="DF85" s="124"/>
      <c r="DG85" s="124"/>
      <c r="DH85" s="124"/>
      <c r="DI85" s="124"/>
      <c r="DJ85" s="124"/>
      <c r="DK85" s="124"/>
      <c r="DL85" s="124"/>
      <c r="DM85" s="124"/>
      <c r="DN85" s="125"/>
      <c r="DO85" s="126"/>
      <c r="DP85" s="127"/>
      <c r="DQ85" s="127"/>
      <c r="DR85" s="127"/>
      <c r="DS85" s="127"/>
      <c r="DT85" s="127"/>
      <c r="DU85" s="127"/>
      <c r="DV85" s="128"/>
      <c r="DW85" s="102"/>
      <c r="DX85" s="102"/>
      <c r="DY85" s="102"/>
      <c r="DZ85" s="115"/>
      <c r="EA85" s="115"/>
      <c r="EB85" s="115"/>
      <c r="EC85" s="115"/>
      <c r="ED85" s="115"/>
      <c r="EE85" s="132"/>
      <c r="EF85" s="132"/>
      <c r="EG85" s="132"/>
      <c r="EH85" s="102"/>
      <c r="EI85" s="102"/>
      <c r="EJ85" s="102"/>
      <c r="EK85" s="117" t="str">
        <f t="shared" si="474"/>
        <v/>
      </c>
      <c r="EL85" s="117"/>
      <c r="EM85" s="117"/>
      <c r="EN85" s="118"/>
      <c r="EO85" s="118"/>
      <c r="EP85" s="118"/>
      <c r="EQ85" s="102"/>
      <c r="ER85" s="102"/>
      <c r="ES85" s="102"/>
      <c r="ET85" s="102"/>
      <c r="EU85" s="20" t="str">
        <f t="shared" si="475"/>
        <v/>
      </c>
      <c r="EV85" s="26" t="str">
        <f t="shared" si="476"/>
        <v/>
      </c>
      <c r="EW85" s="22"/>
      <c r="EX85" s="22"/>
      <c r="EY85" s="23"/>
      <c r="EZ85" s="23"/>
      <c r="FA85" s="27"/>
      <c r="FB85" s="27"/>
      <c r="FC85" s="28"/>
      <c r="FD85" s="29"/>
      <c r="FE85" s="28"/>
      <c r="FF85" s="28"/>
      <c r="FG85" s="28"/>
      <c r="FH85" s="28"/>
      <c r="FI85" s="28"/>
      <c r="FJ85" s="28"/>
      <c r="FK85" s="28"/>
      <c r="FL85" s="28"/>
      <c r="FM85" s="28"/>
      <c r="FN85" s="29"/>
      <c r="FO85" s="29"/>
      <c r="FP85" s="29"/>
      <c r="FQ85" s="29"/>
      <c r="FR85" s="29"/>
      <c r="FS85" s="29"/>
      <c r="FT85" s="29"/>
      <c r="FU85" s="29"/>
      <c r="FV85" s="29"/>
      <c r="FW85" s="29"/>
      <c r="FX85" s="29"/>
      <c r="FY85" s="29"/>
      <c r="FZ85" s="29"/>
      <c r="GA85" s="29"/>
      <c r="GB85" s="29"/>
      <c r="GC85" s="23"/>
      <c r="GD85" s="23"/>
      <c r="GE85" s="23"/>
      <c r="GF85" s="23"/>
      <c r="GG85" s="23"/>
      <c r="GH85" s="23"/>
    </row>
    <row r="86" spans="1:190" s="25" customFormat="1" ht="57.75" customHeight="1" x14ac:dyDescent="0.25">
      <c r="A86" s="103">
        <f t="shared" si="477"/>
        <v>79</v>
      </c>
      <c r="B86" s="103"/>
      <c r="C86" s="104"/>
      <c r="D86" s="105"/>
      <c r="E86" s="105"/>
      <c r="F86" s="105"/>
      <c r="G86" s="105"/>
      <c r="H86" s="105"/>
      <c r="I86" s="105"/>
      <c r="J86" s="105"/>
      <c r="K86" s="106"/>
      <c r="L86" s="138"/>
      <c r="M86" s="138"/>
      <c r="N86" s="138"/>
      <c r="O86" s="138"/>
      <c r="P86" s="138"/>
      <c r="Q86" s="138"/>
      <c r="R86" s="138"/>
      <c r="S86" s="137"/>
      <c r="T86" s="137"/>
      <c r="U86" s="137"/>
      <c r="V86" s="137"/>
      <c r="W86" s="137"/>
      <c r="X86" s="79"/>
      <c r="Y86" s="80"/>
      <c r="Z86" s="80"/>
      <c r="AA86" s="80"/>
      <c r="AB86" s="11" t="str">
        <f t="shared" si="465"/>
        <v/>
      </c>
      <c r="AC86" s="12"/>
      <c r="AD86" s="13">
        <f t="shared" si="457"/>
        <v>0</v>
      </c>
      <c r="AE86" s="14" t="str">
        <f t="shared" ref="AE86" si="562">IF(ISBLANK(C86),"",IF(BL86=SX1_LS,SX1_PD,IF(BL86=SX2_LS,SX2_PD,IF(BL86=SX3_LS,SX3_PD,IF(BL86=SX4_LS,SX4_PD,IF(BL86=SX5_LS,SX5_PD,IF(BL86=SX6_LS,SX6_PD,IF(BL86=SX7_LS,SX7_PD,IF(BL86=SX8_LS,SX8_PD,IF(BL86=SX9_LS,SX9_PD,IF(BL86=SX10_LS,SX10_PD,IF(BL86=SX11_LS,SX11_PD,IF(BL86=SX12_LS,SX12_PD)))))))))))))</f>
        <v/>
      </c>
      <c r="AF86" s="15" t="str">
        <f t="shared" si="467"/>
        <v>!</v>
      </c>
      <c r="AG86" s="16" t="str">
        <f t="shared" ref="AG86" si="563">IF(ISBLANK(AC86),"",IF(AND(BL86=SX1_LS,AC86&gt;=0.5),(ROUND((PI()*AD86*AE86)/12,2)-PI()*SX1_PD),IF(AND(BL86=SX2_LS,AC86&gt;=0.5),(ROUND((PI()*AD86*AE86)/12,2)-PI()*SX2_PD),IF(AND(BL86=SX3_LS,AC86&gt;=0.5),(ROUND((PI()*AD86*AE86)/12,2)-PI()*SX3_PD),IF(AND(BL86=SX4_LS,AC86&gt;=0.5),(ROUND((PI()*AD86*AE86)/12,2)-PI()*SX4_PD),IF(AND(BL86=SX5_LS,AC86&gt;=0.5),(ROUND((PI()*AD86*AE86)/12,2)-PI()*SX5_PD),IF(AND(BL86=SX6_LS,AC86&gt;=0.5),(ROUND((PI()*AD86*AE86)/12,2)-PI()*SX6_PD),IF(AND(BL86=SX7_LS,AC86&gt;=0.5),(ROUND((PI()*AD86*AE86)/12,2)-PI()*SX7_PD),IF(AND(BL86=SX8_LS,AC86&gt;=0.5),(ROUND((PI()*AD86*AE86)/12,2)-PI()*SX8_PD),IF(AND(BL86=SX9_LS,AC86&gt;=0.5),(ROUND((PI()*AD86*AE86)/12,2)-PI()*SX9_PD),IF(AND(BL86=SX10_LS,AC86&gt;=0.5),(ROUND((PI()*AD86*AE86)/12,2)-PI()*SX10_PD),IF(AND(BL86=SX11_LS,AC86&gt;=0.5),(ROUND((PI()*AD86*AE86)/12,2)-PI()*SX11_PD),IF(AND(BL86=SX12_LS,AC86&gt;=0.5),(ROUND((PI()*AD86*AE86)/12,2)-PI()*SX12_PD),ROUND((PI()*AD86*AE86)/12,2))))))))))))))</f>
        <v/>
      </c>
      <c r="AH86" s="81"/>
      <c r="AI86" s="81"/>
      <c r="AJ86" s="81"/>
      <c r="AK86" s="81"/>
      <c r="AL86" s="81"/>
      <c r="AM86" s="81"/>
      <c r="AN86" s="81"/>
      <c r="AO86" s="81"/>
      <c r="AP86" s="17"/>
      <c r="AQ86" s="113"/>
      <c r="AR86" s="113"/>
      <c r="AS86" s="113"/>
      <c r="AT86" s="113"/>
      <c r="AU86" s="113"/>
      <c r="AV86" s="114" t="str">
        <f t="shared" ref="AV86" si="564">IF(C86=FALSE,"",IF(C86="DNT",(AQ86/(Nominal_Pipe_Diameter*10)),IF(AQ86="NV","NV",IF(AQ86="NA","NA",IF(BE86="","",IF(BL86="SMLS",AQ86*100/BE86,AQ86*100/BD86))))))</f>
        <v/>
      </c>
      <c r="AW86" s="114"/>
      <c r="AX86" s="114"/>
      <c r="AY86" s="114"/>
      <c r="AZ86" s="114"/>
      <c r="BA86" s="114" t="str">
        <f t="shared" ref="BA86" si="565">IF(C86=FALSE,"",IF(GW_Log_Dist="","NA",GW_Log_Dist+X86))</f>
        <v/>
      </c>
      <c r="BB86" s="114"/>
      <c r="BC86" s="114"/>
      <c r="BD86" s="18" t="str">
        <f t="shared" ref="BD86" si="566">IF(C86=FALSE,"",IF(AND(SX1_Start&lt;=X86,X86&lt;SX1_End),((SX1_NWT*1000)),IF(AND(SX2_Start&lt;=X86,X86&lt;SX2_End),((SX2_NWT*1000)),IF(AND(SX3_Start&lt;=X86,X86&lt;SX3_End),((SX3_NWT*1000)),IF(AND(SX4_Start&lt;=X86,X86&lt;SX4_End),((SX4_NWT*1000)),IF(AND(SX5_Start&lt;=X86,X86&lt;SX5_End),((SX5_NWT*1000)),IF(AND(SX6_Start&lt;=X86,X86&lt;SX6_End),((SX6_NWT*1000)),IF(AND(SX7_Start&lt;=X86,X86&lt;SX7_End),((SX7_NWT*1000)),IF(AND(SX8_Start&lt;=X86,X86&lt;SX8_End),((SX8_NWT*1000)),IF(AND(SX9_Start&lt;=X86,X86&lt;SX9_End),((SX9_NWT*1000)),IF(AND(SX10_Start&lt;=X86,X86&lt;SX10_End),((SX10_NWT*1000)),IF(AND(SX11_Start&lt;=X86,X86&lt;SX11_End),((SX11_NWT*1000)),IF(AND(SX12_Start&lt;=X86,X86&lt;SX12_End),((SX12_NWT*1000)),IF(AND(SX13_Start&lt;=X86,X86&lt;SX13_End),((SX13_NWT*1000)),IF(AND(SX14_Start&lt;=X86,X86&lt;SX14_End),((SX14_NWT*1000)),IF(AND(SX15_Start&lt;=X86,X86&lt;SX15_End),((SX15_NWT*1000)),IF(AND(SX16_Start&lt;=X86,X86&lt;SX16_End),((SX16_NWT*1000)),IF(AND(SX17_Start&lt;=X86,X86&lt;SX17_End),((SX17_NWT*1000)),IF(AND(SX18_Start&lt;=X86,X86&lt;SX18_End),((SX18_NWT*1000)),IF(AND(SX19_Start&lt;=X86,X86&lt;SX19_End),((SX19_NWT*1000)),IF(AND(SX20_Start&lt;=X86,X86&lt;SX20_End),((SX20_NWT*1000)),IF(AND(SX21_Start&lt;=X86,X86&lt;SX21_End),((SX21_NWT*1000)),IF(AND(SX22_Start&lt;=X86,X86&lt;SX22_End),((SX22_NWT*1000)),IF(AND(SX23_Start&lt;=X86,X86&lt;SX23_End),((SX23_NWT*1000)),IF(AND(SX24_Start&lt;=X86,X86&lt;SX24_End),((SX24_NWT*1000)),IF(AND(SX25_Start&lt;=X86,X86&lt;SX25_End),((SX25_NWT*1000))))))))))))))))))))))))))))</f>
        <v/>
      </c>
      <c r="BE86" s="113"/>
      <c r="BF86" s="113"/>
      <c r="BG86" s="113"/>
      <c r="BH86" s="113"/>
      <c r="BI86" s="113"/>
      <c r="BJ86" s="113"/>
      <c r="BK86" s="113"/>
      <c r="BL86" s="19" t="str" cm="1">
        <f t="array" ref="BL86">IF(C86=FALSE,"",IF(AND(SX1_Start&lt;=X86,X86&lt;SX1_End),SX1_LS,IF(AND(SX2_Start&lt;=X86,X86&lt;SX2_End),SX2_LS,IF(AND(SX3_Start&lt;=X86,X86&lt;SX3_End),SX3_LS,IF(AND(SX4_Start&lt;=X86,X86&lt;SX4_End),SX4_LS,IF(AND(SX5_Start&lt;=X86,X86&lt;SX5_End),SX5_LS,IF(AND(SX6_Start&lt;=X86,X86&lt;SX6_End),SX6_LS,IF(AND(SX7_Start&lt;=X86,X86&lt;SX7_End),SX7_LS,IF(AND(SX8_Start&lt;=X86,X86&lt;SX8_End),SX8_LS,IF(AND(SX9_Start&lt;=X86,X86&lt;SX9_End),SX9_LS,IF(AND(SX10_Start&lt;=X86,X86&lt;SX10_End),SX10_LS,IF(AND(SX11_Start&lt;=X86,X86&lt;SX11_End),SX11_LS,IF(AND(SX12_Start&lt;=X86,X86&lt;SX12_End),SX12_LS,IF(AND(SX13_Start&lt;=X86,X86&lt;SX13_End),SX13_LS,IF(AND(SX14_Start&lt;=X86,X86&lt;SX14_End),SX14_LS,IF(AND(SX15_Start&lt;=X86,X86&lt;SX15_End),SX15_LS,IF(AND(SX16_Start&lt;=X86,X86&lt;SX16_End),SX16_LS,IF(AND(SX17_Start&lt;=X86,X86&lt;SX17_End),SX17_LS,IF(AND(SX18_Start&lt;=X86,X86&lt;SX18_End),SX18_LS,IF(AND(SX19_Start&lt;=X86,X86&lt;SX19_End),SX19_LS,IF(AND(SX20_Start&lt;=X86,X86&lt;SX20_End),SX20_LS,IF(AND(SX21_Start&lt;=X86,X86&lt;SX21_End),SX21_LS,IF(AND(SX22_Start&lt;=X86,X86&lt;SX22_End),SX22_LS,IF(AND(SX23_Start&lt;=X86,X86&lt;SX23_End),SX23_LS,IF(AND(SX24_Start&lt;=X86,X86&lt;SX24_End),SX24_LS)*IF(AND(SX25_Start&lt;=X86,X86&lt;SX25End),SX25_LS)))))))))))))))))))))))))</f>
        <v/>
      </c>
      <c r="BM86" s="129" t="str">
        <f t="shared" ref="BM86" si="567">IF(ISBLANK(C86),"",IF(BL86=SX1_LS,SX1_LSD,IF(BL86=SX2_LS,SX2_LSD,IF(BL86=SX3_LS,SX3_LSD,IF(BL86=SX4_LS,SX4_LSD,IF(BL86=SX5_LS,SX5_LSD,IF(BL86=SX6_LS,SX6_LSD,IF(BL86=SX7_LS,SX7_LSD,IF(BL86=SX8_LS,SX8_LSD,IF(BL86=SX9_LS,SX9_LSD,IF(BL86=SX10_LS,SX10_LSD,IF(BL86=SX11_LS,SX11_LSD,IF(BL86=SX12_LS,SX12_LSD)))))))))))))</f>
        <v/>
      </c>
      <c r="BN86" s="130"/>
      <c r="BO86" s="130"/>
      <c r="BP86" s="130"/>
      <c r="BQ86" s="130"/>
      <c r="BR86" s="131"/>
      <c r="BS86" s="119" t="str">
        <f t="shared" ref="BS86" si="568">IF(ISBLANK(C86),"",IF(NOT(ISNUMBER(station_number)),"NA",IF(MOD(station_number,1)=0,TEXT(station_number+X86,"0+00"),IF(NOT(MOD(station_number,1)=0),TEXT(station_number+X86,"0+00.00")))))</f>
        <v/>
      </c>
      <c r="BT86" s="119"/>
      <c r="BU86" s="119"/>
      <c r="BV86" s="119"/>
      <c r="BW86" s="119"/>
      <c r="BX86" s="120" t="str" cm="1">
        <f t="array" ref="BX86">IF(C86=FALSE,"",IF(AND(SX1_Start&lt;=X86,X86&lt;SX1_End),"Section 1",IF(AND(SX2_Start&lt;=X86,X86&lt;SX2_End),"Section 2",IF(AND(SX3_Start&lt;=X86,X86&lt;SX3_End),"Section 3",IF(AND(SX4_Start&lt;=X86,X86&lt;SX4_End),"Section 4",IF(AND(SX5_Start&lt;=X86,X86&lt;SX5_End),"Section 5",IF(AND(SX6_Start&lt;=X86,X86&lt;SX6_End),"Section 6",IF(AND(SX7_Start&lt;=X86,X86&lt;SX7_End),"Section 7",IF(AND(SX8_Start&lt;=X86,X86&lt;SX8_End),"Section 8",IF(AND(SX9_Start&lt;=X86,X86&lt;SX9_End),"Section 9",IF(AND(SX10_Start&lt;=X86,X86&lt;SX10_End),"Section 10",IF(AND(SX11_Start&lt;=X86,X86&lt;SX11_End),"Section 11",IF(AND(SX12_Start&lt;=X86,X86&lt;SX12_End),"Section 12",IF(AND(SX13_Start&lt;=X86,X86&lt;SX13_End),"Section 13",IF(AND(SX14_Start&lt;=X86,X86&lt;SX14_End),"Section 14",IF(AND(SX15_Start&lt;=X86,X86&lt;SX15_End),"Section 15",IF(AND(SX16_Start&lt;=X86,X86&lt;SX16_End),"Section 16",IF(AND(SX17_Start&lt;=X86,X86&lt;SX17_End),"Section 17",IF(AND(SX18_Start&lt;=X86,X86&lt;SX18_End),"Section 18",IF(AND(SX19_Start&lt;=X86,X86&lt;SX19_End),"Section 19",IF(AND(SX20_Start&lt;=X86,X86&lt;SX20_End),"Section 20",IF(AND(SX21_Start&lt;=X86,X86&lt;SX21_End),"Section 21",IF(AND(SX22_Start&lt;=X86,X86&lt;SX22_End),"Section 22",IF(AND(SX23_Start&lt;=X86,X86&lt;SX23_End),"Section 23",IF(AND(SX24_Start&lt;=X86,X86&lt;SX24_End),"Section 24")*IF(AND(SX25_Start&lt;=X86,X86&lt;SX25End),"Section 25")))))))))))))))))))))))))</f>
        <v/>
      </c>
      <c r="BY86" s="121"/>
      <c r="BZ86" s="121"/>
      <c r="CA86" s="121"/>
      <c r="CB86" s="121"/>
      <c r="CC86" s="121"/>
      <c r="CD86" s="121"/>
      <c r="CE86" s="121"/>
      <c r="CF86" s="121"/>
      <c r="CG86" s="121"/>
      <c r="CH86" s="122"/>
      <c r="CI86" s="123"/>
      <c r="CJ86" s="124"/>
      <c r="CK86" s="124"/>
      <c r="CL86" s="124"/>
      <c r="CM86" s="124"/>
      <c r="CN86" s="124"/>
      <c r="CO86" s="124"/>
      <c r="CP86" s="124"/>
      <c r="CQ86" s="124"/>
      <c r="CR86" s="124"/>
      <c r="CS86" s="125"/>
      <c r="CT86" s="123"/>
      <c r="CU86" s="124"/>
      <c r="CV86" s="124"/>
      <c r="CW86" s="124"/>
      <c r="CX86" s="124"/>
      <c r="CY86" s="124"/>
      <c r="CZ86" s="124"/>
      <c r="DA86" s="124"/>
      <c r="DB86" s="124"/>
      <c r="DC86" s="124"/>
      <c r="DD86" s="125"/>
      <c r="DE86" s="123"/>
      <c r="DF86" s="124"/>
      <c r="DG86" s="124"/>
      <c r="DH86" s="124"/>
      <c r="DI86" s="124"/>
      <c r="DJ86" s="124"/>
      <c r="DK86" s="124"/>
      <c r="DL86" s="124"/>
      <c r="DM86" s="124"/>
      <c r="DN86" s="125"/>
      <c r="DO86" s="126"/>
      <c r="DP86" s="127"/>
      <c r="DQ86" s="127"/>
      <c r="DR86" s="127"/>
      <c r="DS86" s="127"/>
      <c r="DT86" s="127"/>
      <c r="DU86" s="127"/>
      <c r="DV86" s="128"/>
      <c r="DW86" s="102"/>
      <c r="DX86" s="102"/>
      <c r="DY86" s="102"/>
      <c r="DZ86" s="115"/>
      <c r="EA86" s="115"/>
      <c r="EB86" s="115"/>
      <c r="EC86" s="115"/>
      <c r="ED86" s="115"/>
      <c r="EE86" s="132"/>
      <c r="EF86" s="132"/>
      <c r="EG86" s="132"/>
      <c r="EH86" s="102"/>
      <c r="EI86" s="102"/>
      <c r="EJ86" s="102"/>
      <c r="EK86" s="117" t="str">
        <f t="shared" si="474"/>
        <v/>
      </c>
      <c r="EL86" s="117"/>
      <c r="EM86" s="117"/>
      <c r="EN86" s="118"/>
      <c r="EO86" s="118"/>
      <c r="EP86" s="118"/>
      <c r="EQ86" s="102"/>
      <c r="ER86" s="102"/>
      <c r="ES86" s="102"/>
      <c r="ET86" s="102"/>
      <c r="EU86" s="20" t="str">
        <f t="shared" si="475"/>
        <v/>
      </c>
      <c r="EV86" s="26" t="str">
        <f t="shared" si="476"/>
        <v/>
      </c>
      <c r="EW86" s="22"/>
      <c r="EX86" s="22"/>
      <c r="EY86" s="23"/>
      <c r="EZ86" s="23"/>
      <c r="FA86" s="27"/>
      <c r="FB86" s="27"/>
      <c r="FC86" s="29"/>
      <c r="FD86" s="28"/>
      <c r="FE86" s="28"/>
      <c r="FF86" s="28"/>
      <c r="FG86" s="28"/>
      <c r="FH86" s="28"/>
      <c r="FI86" s="28"/>
      <c r="FJ86" s="28"/>
      <c r="FK86" s="28"/>
      <c r="FL86" s="28"/>
      <c r="FM86" s="28"/>
      <c r="FN86" s="29"/>
      <c r="FO86" s="29"/>
      <c r="FP86" s="29"/>
      <c r="FQ86" s="29"/>
      <c r="FR86" s="29"/>
      <c r="FS86" s="29"/>
      <c r="FT86" s="29"/>
      <c r="FU86" s="29"/>
      <c r="FV86" s="29"/>
      <c r="FW86" s="29"/>
      <c r="FX86" s="29"/>
      <c r="FY86" s="29"/>
      <c r="FZ86" s="29"/>
      <c r="GA86" s="29"/>
      <c r="GB86" s="29"/>
      <c r="GC86" s="23"/>
      <c r="GD86" s="23"/>
      <c r="GE86" s="23"/>
      <c r="GF86" s="23"/>
      <c r="GG86" s="23"/>
      <c r="GH86" s="23"/>
    </row>
    <row r="87" spans="1:190" s="25" customFormat="1" ht="57.75" customHeight="1" x14ac:dyDescent="0.25">
      <c r="A87" s="103">
        <f t="shared" si="477"/>
        <v>80</v>
      </c>
      <c r="B87" s="103"/>
      <c r="C87" s="104"/>
      <c r="D87" s="105"/>
      <c r="E87" s="105"/>
      <c r="F87" s="105"/>
      <c r="G87" s="105"/>
      <c r="H87" s="105"/>
      <c r="I87" s="105"/>
      <c r="J87" s="105"/>
      <c r="K87" s="106"/>
      <c r="L87" s="138"/>
      <c r="M87" s="138"/>
      <c r="N87" s="138"/>
      <c r="O87" s="138"/>
      <c r="P87" s="138"/>
      <c r="Q87" s="138"/>
      <c r="R87" s="138"/>
      <c r="S87" s="137"/>
      <c r="T87" s="137"/>
      <c r="U87" s="137"/>
      <c r="V87" s="137"/>
      <c r="W87" s="137"/>
      <c r="X87" s="79"/>
      <c r="Y87" s="80"/>
      <c r="Z87" s="80"/>
      <c r="AA87" s="80"/>
      <c r="AB87" s="11" t="str">
        <f t="shared" si="465"/>
        <v/>
      </c>
      <c r="AC87" s="12"/>
      <c r="AD87" s="13">
        <f t="shared" si="457"/>
        <v>0</v>
      </c>
      <c r="AE87" s="14" t="str">
        <f t="shared" ref="AE87" si="569">IF(ISBLANK(C87),"",IF(BL87=SX1_LS,SX1_PD,IF(BL87=SX2_LS,SX2_PD,IF(BL87=SX3_LS,SX3_PD,IF(BL87=SX4_LS,SX4_PD,IF(BL87=SX5_LS,SX5_PD,IF(BL87=SX6_LS,SX6_PD,IF(BL87=SX7_LS,SX7_PD,IF(BL87=SX8_LS,SX8_PD,IF(BL87=SX9_LS,SX9_PD,IF(BL87=SX10_LS,SX10_PD,IF(BL87=SX11_LS,SX11_PD,IF(BL87=SX12_LS,SX12_PD)))))))))))))</f>
        <v/>
      </c>
      <c r="AF87" s="15" t="str">
        <f t="shared" si="467"/>
        <v>!</v>
      </c>
      <c r="AG87" s="16" t="str">
        <f t="shared" ref="AG87" si="570">IF(ISBLANK(AC87),"",IF(AND(BL87=SX1_LS,AC87&gt;=0.5),(ROUND((PI()*AD87*AE87)/12,2)-PI()*SX1_PD),IF(AND(BL87=SX2_LS,AC87&gt;=0.5),(ROUND((PI()*AD87*AE87)/12,2)-PI()*SX2_PD),IF(AND(BL87=SX3_LS,AC87&gt;=0.5),(ROUND((PI()*AD87*AE87)/12,2)-PI()*SX3_PD),IF(AND(BL87=SX4_LS,AC87&gt;=0.5),(ROUND((PI()*AD87*AE87)/12,2)-PI()*SX4_PD),IF(AND(BL87=SX5_LS,AC87&gt;=0.5),(ROUND((PI()*AD87*AE87)/12,2)-PI()*SX5_PD),IF(AND(BL87=SX6_LS,AC87&gt;=0.5),(ROUND((PI()*AD87*AE87)/12,2)-PI()*SX6_PD),IF(AND(BL87=SX7_LS,AC87&gt;=0.5),(ROUND((PI()*AD87*AE87)/12,2)-PI()*SX7_PD),IF(AND(BL87=SX8_LS,AC87&gt;=0.5),(ROUND((PI()*AD87*AE87)/12,2)-PI()*SX8_PD),IF(AND(BL87=SX9_LS,AC87&gt;=0.5),(ROUND((PI()*AD87*AE87)/12,2)-PI()*SX9_PD),IF(AND(BL87=SX10_LS,AC87&gt;=0.5),(ROUND((PI()*AD87*AE87)/12,2)-PI()*SX10_PD),IF(AND(BL87=SX11_LS,AC87&gt;=0.5),(ROUND((PI()*AD87*AE87)/12,2)-PI()*SX11_PD),IF(AND(BL87=SX12_LS,AC87&gt;=0.5),(ROUND((PI()*AD87*AE87)/12,2)-PI()*SX12_PD),ROUND((PI()*AD87*AE87)/12,2))))))))))))))</f>
        <v/>
      </c>
      <c r="AH87" s="81"/>
      <c r="AI87" s="81"/>
      <c r="AJ87" s="81"/>
      <c r="AK87" s="81"/>
      <c r="AL87" s="81"/>
      <c r="AM87" s="81"/>
      <c r="AN87" s="81"/>
      <c r="AO87" s="81"/>
      <c r="AP87" s="17"/>
      <c r="AQ87" s="113"/>
      <c r="AR87" s="113"/>
      <c r="AS87" s="113"/>
      <c r="AT87" s="113"/>
      <c r="AU87" s="113"/>
      <c r="AV87" s="114" t="str">
        <f t="shared" ref="AV87" si="571">IF(C87=FALSE,"",IF(C87="DNT",(AQ87/(Nominal_Pipe_Diameter*10)),IF(AQ87="NV","NV",IF(AQ87="NA","NA",IF(BE87="","",IF(BL87="SMLS",AQ87*100/BE87,AQ87*100/BD87))))))</f>
        <v/>
      </c>
      <c r="AW87" s="114"/>
      <c r="AX87" s="114"/>
      <c r="AY87" s="114"/>
      <c r="AZ87" s="114"/>
      <c r="BA87" s="114" t="str">
        <f t="shared" ref="BA87" si="572">IF(C87=FALSE,"",IF(GW_Log_Dist="","NA",GW_Log_Dist+X87))</f>
        <v/>
      </c>
      <c r="BB87" s="114"/>
      <c r="BC87" s="114"/>
      <c r="BD87" s="18" t="str">
        <f t="shared" ref="BD87" si="573">IF(C87=FALSE,"",IF(AND(SX1_Start&lt;=X87,X87&lt;SX1_End),((SX1_NWT*1000)),IF(AND(SX2_Start&lt;=X87,X87&lt;SX2_End),((SX2_NWT*1000)),IF(AND(SX3_Start&lt;=X87,X87&lt;SX3_End),((SX3_NWT*1000)),IF(AND(SX4_Start&lt;=X87,X87&lt;SX4_End),((SX4_NWT*1000)),IF(AND(SX5_Start&lt;=X87,X87&lt;SX5_End),((SX5_NWT*1000)),IF(AND(SX6_Start&lt;=X87,X87&lt;SX6_End),((SX6_NWT*1000)),IF(AND(SX7_Start&lt;=X87,X87&lt;SX7_End),((SX7_NWT*1000)),IF(AND(SX8_Start&lt;=X87,X87&lt;SX8_End),((SX8_NWT*1000)),IF(AND(SX9_Start&lt;=X87,X87&lt;SX9_End),((SX9_NWT*1000)),IF(AND(SX10_Start&lt;=X87,X87&lt;SX10_End),((SX10_NWT*1000)),IF(AND(SX11_Start&lt;=X87,X87&lt;SX11_End),((SX11_NWT*1000)),IF(AND(SX12_Start&lt;=X87,X87&lt;SX12_End),((SX12_NWT*1000)),IF(AND(SX13_Start&lt;=X87,X87&lt;SX13_End),((SX13_NWT*1000)),IF(AND(SX14_Start&lt;=X87,X87&lt;SX14_End),((SX14_NWT*1000)),IF(AND(SX15_Start&lt;=X87,X87&lt;SX15_End),((SX15_NWT*1000)),IF(AND(SX16_Start&lt;=X87,X87&lt;SX16_End),((SX16_NWT*1000)),IF(AND(SX17_Start&lt;=X87,X87&lt;SX17_End),((SX17_NWT*1000)),IF(AND(SX18_Start&lt;=X87,X87&lt;SX18_End),((SX18_NWT*1000)),IF(AND(SX19_Start&lt;=X87,X87&lt;SX19_End),((SX19_NWT*1000)),IF(AND(SX20_Start&lt;=X87,X87&lt;SX20_End),((SX20_NWT*1000)),IF(AND(SX21_Start&lt;=X87,X87&lt;SX21_End),((SX21_NWT*1000)),IF(AND(SX22_Start&lt;=X87,X87&lt;SX22_End),((SX22_NWT*1000)),IF(AND(SX23_Start&lt;=X87,X87&lt;SX23_End),((SX23_NWT*1000)),IF(AND(SX24_Start&lt;=X87,X87&lt;SX24_End),((SX24_NWT*1000)),IF(AND(SX25_Start&lt;=X87,X87&lt;SX25_End),((SX25_NWT*1000))))))))))))))))))))))))))))</f>
        <v/>
      </c>
      <c r="BE87" s="113"/>
      <c r="BF87" s="113"/>
      <c r="BG87" s="113"/>
      <c r="BH87" s="113"/>
      <c r="BI87" s="113"/>
      <c r="BJ87" s="113"/>
      <c r="BK87" s="113"/>
      <c r="BL87" s="19" t="str" cm="1">
        <f t="array" ref="BL87">IF(C87=FALSE,"",IF(AND(SX1_Start&lt;=X87,X87&lt;SX1_End),SX1_LS,IF(AND(SX2_Start&lt;=X87,X87&lt;SX2_End),SX2_LS,IF(AND(SX3_Start&lt;=X87,X87&lt;SX3_End),SX3_LS,IF(AND(SX4_Start&lt;=X87,X87&lt;SX4_End),SX4_LS,IF(AND(SX5_Start&lt;=X87,X87&lt;SX5_End),SX5_LS,IF(AND(SX6_Start&lt;=X87,X87&lt;SX6_End),SX6_LS,IF(AND(SX7_Start&lt;=X87,X87&lt;SX7_End),SX7_LS,IF(AND(SX8_Start&lt;=X87,X87&lt;SX8_End),SX8_LS,IF(AND(SX9_Start&lt;=X87,X87&lt;SX9_End),SX9_LS,IF(AND(SX10_Start&lt;=X87,X87&lt;SX10_End),SX10_LS,IF(AND(SX11_Start&lt;=X87,X87&lt;SX11_End),SX11_LS,IF(AND(SX12_Start&lt;=X87,X87&lt;SX12_End),SX12_LS,IF(AND(SX13_Start&lt;=X87,X87&lt;SX13_End),SX13_LS,IF(AND(SX14_Start&lt;=X87,X87&lt;SX14_End),SX14_LS,IF(AND(SX15_Start&lt;=X87,X87&lt;SX15_End),SX15_LS,IF(AND(SX16_Start&lt;=X87,X87&lt;SX16_End),SX16_LS,IF(AND(SX17_Start&lt;=X87,X87&lt;SX17_End),SX17_LS,IF(AND(SX18_Start&lt;=X87,X87&lt;SX18_End),SX18_LS,IF(AND(SX19_Start&lt;=X87,X87&lt;SX19_End),SX19_LS,IF(AND(SX20_Start&lt;=X87,X87&lt;SX20_End),SX20_LS,IF(AND(SX21_Start&lt;=X87,X87&lt;SX21_End),SX21_LS,IF(AND(SX22_Start&lt;=X87,X87&lt;SX22_End),SX22_LS,IF(AND(SX23_Start&lt;=X87,X87&lt;SX23_End),SX23_LS,IF(AND(SX24_Start&lt;=X87,X87&lt;SX24_End),SX24_LS)*IF(AND(SX25_Start&lt;=X87,X87&lt;SX25End),SX25_LS)))))))))))))))))))))))))</f>
        <v/>
      </c>
      <c r="BM87" s="129" t="str">
        <f t="shared" ref="BM87" si="574">IF(ISBLANK(C87),"",IF(BL87=SX1_LS,SX1_LSD,IF(BL87=SX2_LS,SX2_LSD,IF(BL87=SX3_LS,SX3_LSD,IF(BL87=SX4_LS,SX4_LSD,IF(BL87=SX5_LS,SX5_LSD,IF(BL87=SX6_LS,SX6_LSD,IF(BL87=SX7_LS,SX7_LSD,IF(BL87=SX8_LS,SX8_LSD,IF(BL87=SX9_LS,SX9_LSD,IF(BL87=SX10_LS,SX10_LSD,IF(BL87=SX11_LS,SX11_LSD,IF(BL87=SX12_LS,SX12_LSD)))))))))))))</f>
        <v/>
      </c>
      <c r="BN87" s="130"/>
      <c r="BO87" s="130"/>
      <c r="BP87" s="130"/>
      <c r="BQ87" s="130"/>
      <c r="BR87" s="131"/>
      <c r="BS87" s="119" t="str">
        <f t="shared" ref="BS87" si="575">IF(ISBLANK(C87),"",IF(NOT(ISNUMBER(station_number)),"NA",IF(MOD(station_number,1)=0,TEXT(station_number+X87,"0+00"),IF(NOT(MOD(station_number,1)=0),TEXT(station_number+X87,"0+00.00")))))</f>
        <v/>
      </c>
      <c r="BT87" s="119"/>
      <c r="BU87" s="119"/>
      <c r="BV87" s="119"/>
      <c r="BW87" s="119"/>
      <c r="BX87" s="120" t="str" cm="1">
        <f t="array" ref="BX87">IF(C87=FALSE,"",IF(AND(SX1_Start&lt;=X87,X87&lt;SX1_End),"Section 1",IF(AND(SX2_Start&lt;=X87,X87&lt;SX2_End),"Section 2",IF(AND(SX3_Start&lt;=X87,X87&lt;SX3_End),"Section 3",IF(AND(SX4_Start&lt;=X87,X87&lt;SX4_End),"Section 4",IF(AND(SX5_Start&lt;=X87,X87&lt;SX5_End),"Section 5",IF(AND(SX6_Start&lt;=X87,X87&lt;SX6_End),"Section 6",IF(AND(SX7_Start&lt;=X87,X87&lt;SX7_End),"Section 7",IF(AND(SX8_Start&lt;=X87,X87&lt;SX8_End),"Section 8",IF(AND(SX9_Start&lt;=X87,X87&lt;SX9_End),"Section 9",IF(AND(SX10_Start&lt;=X87,X87&lt;SX10_End),"Section 10",IF(AND(SX11_Start&lt;=X87,X87&lt;SX11_End),"Section 11",IF(AND(SX12_Start&lt;=X87,X87&lt;SX12_End),"Section 12",IF(AND(SX13_Start&lt;=X87,X87&lt;SX13_End),"Section 13",IF(AND(SX14_Start&lt;=X87,X87&lt;SX14_End),"Section 14",IF(AND(SX15_Start&lt;=X87,X87&lt;SX15_End),"Section 15",IF(AND(SX16_Start&lt;=X87,X87&lt;SX16_End),"Section 16",IF(AND(SX17_Start&lt;=X87,X87&lt;SX17_End),"Section 17",IF(AND(SX18_Start&lt;=X87,X87&lt;SX18_End),"Section 18",IF(AND(SX19_Start&lt;=X87,X87&lt;SX19_End),"Section 19",IF(AND(SX20_Start&lt;=X87,X87&lt;SX20_End),"Section 20",IF(AND(SX21_Start&lt;=X87,X87&lt;SX21_End),"Section 21",IF(AND(SX22_Start&lt;=X87,X87&lt;SX22_End),"Section 22",IF(AND(SX23_Start&lt;=X87,X87&lt;SX23_End),"Section 23",IF(AND(SX24_Start&lt;=X87,X87&lt;SX24_End),"Section 24")*IF(AND(SX25_Start&lt;=X87,X87&lt;SX25End),"Section 25")))))))))))))))))))))))))</f>
        <v/>
      </c>
      <c r="BY87" s="121"/>
      <c r="BZ87" s="121"/>
      <c r="CA87" s="121"/>
      <c r="CB87" s="121"/>
      <c r="CC87" s="121"/>
      <c r="CD87" s="121"/>
      <c r="CE87" s="121"/>
      <c r="CF87" s="121"/>
      <c r="CG87" s="121"/>
      <c r="CH87" s="122"/>
      <c r="CI87" s="123"/>
      <c r="CJ87" s="124"/>
      <c r="CK87" s="124"/>
      <c r="CL87" s="124"/>
      <c r="CM87" s="124"/>
      <c r="CN87" s="124"/>
      <c r="CO87" s="124"/>
      <c r="CP87" s="124"/>
      <c r="CQ87" s="124"/>
      <c r="CR87" s="124"/>
      <c r="CS87" s="125"/>
      <c r="CT87" s="123"/>
      <c r="CU87" s="124"/>
      <c r="CV87" s="124"/>
      <c r="CW87" s="124"/>
      <c r="CX87" s="124"/>
      <c r="CY87" s="124"/>
      <c r="CZ87" s="124"/>
      <c r="DA87" s="124"/>
      <c r="DB87" s="124"/>
      <c r="DC87" s="124"/>
      <c r="DD87" s="125"/>
      <c r="DE87" s="123"/>
      <c r="DF87" s="124"/>
      <c r="DG87" s="124"/>
      <c r="DH87" s="124"/>
      <c r="DI87" s="124"/>
      <c r="DJ87" s="124"/>
      <c r="DK87" s="124"/>
      <c r="DL87" s="124"/>
      <c r="DM87" s="124"/>
      <c r="DN87" s="125"/>
      <c r="DO87" s="126"/>
      <c r="DP87" s="127"/>
      <c r="DQ87" s="127"/>
      <c r="DR87" s="127"/>
      <c r="DS87" s="127"/>
      <c r="DT87" s="127"/>
      <c r="DU87" s="127"/>
      <c r="DV87" s="128"/>
      <c r="DW87" s="102"/>
      <c r="DX87" s="102"/>
      <c r="DY87" s="102"/>
      <c r="DZ87" s="115"/>
      <c r="EA87" s="115"/>
      <c r="EB87" s="115"/>
      <c r="EC87" s="115"/>
      <c r="ED87" s="115"/>
      <c r="EE87" s="132"/>
      <c r="EF87" s="132"/>
      <c r="EG87" s="132"/>
      <c r="EH87" s="102"/>
      <c r="EI87" s="102"/>
      <c r="EJ87" s="102"/>
      <c r="EK87" s="117" t="str">
        <f t="shared" si="474"/>
        <v/>
      </c>
      <c r="EL87" s="117"/>
      <c r="EM87" s="117"/>
      <c r="EN87" s="118"/>
      <c r="EO87" s="118"/>
      <c r="EP87" s="118"/>
      <c r="EQ87" s="102"/>
      <c r="ER87" s="102"/>
      <c r="ES87" s="102"/>
      <c r="ET87" s="102"/>
      <c r="EU87" s="20" t="str">
        <f t="shared" si="475"/>
        <v/>
      </c>
      <c r="EV87" s="26" t="str">
        <f t="shared" si="476"/>
        <v/>
      </c>
      <c r="EW87" s="22"/>
      <c r="EX87" s="22"/>
      <c r="EY87" s="23"/>
      <c r="EZ87" s="23"/>
      <c r="FA87" s="27"/>
      <c r="FB87" s="27"/>
      <c r="FC87" s="28"/>
      <c r="FD87" s="28"/>
      <c r="FE87" s="28"/>
      <c r="FF87" s="28"/>
      <c r="FG87" s="28"/>
      <c r="FH87" s="28"/>
      <c r="FI87" s="28"/>
      <c r="FJ87" s="28"/>
      <c r="FK87" s="28"/>
      <c r="FL87" s="28"/>
      <c r="FM87" s="28"/>
      <c r="FN87" s="29"/>
      <c r="FO87" s="29"/>
      <c r="FP87" s="29"/>
      <c r="FQ87" s="29"/>
      <c r="FR87" s="29"/>
      <c r="FS87" s="29"/>
      <c r="FT87" s="29"/>
      <c r="FU87" s="29"/>
      <c r="FV87" s="29"/>
      <c r="FW87" s="29"/>
      <c r="FX87" s="29"/>
      <c r="FY87" s="29"/>
      <c r="FZ87" s="29"/>
      <c r="GA87" s="29"/>
      <c r="GB87" s="29"/>
      <c r="GC87" s="23"/>
      <c r="GD87" s="23"/>
      <c r="GE87" s="23"/>
      <c r="GF87" s="23"/>
      <c r="GG87" s="23"/>
      <c r="GH87" s="23"/>
    </row>
    <row r="88" spans="1:190" s="25" customFormat="1" ht="57.75" customHeight="1" x14ac:dyDescent="0.25">
      <c r="A88" s="103">
        <f t="shared" si="477"/>
        <v>81</v>
      </c>
      <c r="B88" s="103"/>
      <c r="C88" s="104"/>
      <c r="D88" s="105"/>
      <c r="E88" s="105"/>
      <c r="F88" s="105"/>
      <c r="G88" s="105"/>
      <c r="H88" s="105"/>
      <c r="I88" s="105"/>
      <c r="J88" s="105"/>
      <c r="K88" s="106"/>
      <c r="L88" s="138"/>
      <c r="M88" s="138"/>
      <c r="N88" s="138"/>
      <c r="O88" s="138"/>
      <c r="P88" s="138"/>
      <c r="Q88" s="138"/>
      <c r="R88" s="138"/>
      <c r="S88" s="137"/>
      <c r="T88" s="137"/>
      <c r="U88" s="137"/>
      <c r="V88" s="137"/>
      <c r="W88" s="137"/>
      <c r="X88" s="79"/>
      <c r="Y88" s="80"/>
      <c r="Z88" s="80"/>
      <c r="AA88" s="80"/>
      <c r="AB88" s="11" t="str">
        <f t="shared" si="465"/>
        <v/>
      </c>
      <c r="AC88" s="12"/>
      <c r="AD88" s="13">
        <f t="shared" si="457"/>
        <v>0</v>
      </c>
      <c r="AE88" s="14" t="str">
        <f t="shared" ref="AE88" si="576">IF(ISBLANK(C88),"",IF(BL88=SX1_LS,SX1_PD,IF(BL88=SX2_LS,SX2_PD,IF(BL88=SX3_LS,SX3_PD,IF(BL88=SX4_LS,SX4_PD,IF(BL88=SX5_LS,SX5_PD,IF(BL88=SX6_LS,SX6_PD,IF(BL88=SX7_LS,SX7_PD,IF(BL88=SX8_LS,SX8_PD,IF(BL88=SX9_LS,SX9_PD,IF(BL88=SX10_LS,SX10_PD,IF(BL88=SX11_LS,SX11_PD,IF(BL88=SX12_LS,SX12_PD)))))))))))))</f>
        <v/>
      </c>
      <c r="AF88" s="15" t="str">
        <f t="shared" si="467"/>
        <v>!</v>
      </c>
      <c r="AG88" s="16" t="str">
        <f t="shared" ref="AG88" si="577">IF(ISBLANK(AC88),"",IF(AND(BL88=SX1_LS,AC88&gt;=0.5),(ROUND((PI()*AD88*AE88)/12,2)-PI()*SX1_PD),IF(AND(BL88=SX2_LS,AC88&gt;=0.5),(ROUND((PI()*AD88*AE88)/12,2)-PI()*SX2_PD),IF(AND(BL88=SX3_LS,AC88&gt;=0.5),(ROUND((PI()*AD88*AE88)/12,2)-PI()*SX3_PD),IF(AND(BL88=SX4_LS,AC88&gt;=0.5),(ROUND((PI()*AD88*AE88)/12,2)-PI()*SX4_PD),IF(AND(BL88=SX5_LS,AC88&gt;=0.5),(ROUND((PI()*AD88*AE88)/12,2)-PI()*SX5_PD),IF(AND(BL88=SX6_LS,AC88&gt;=0.5),(ROUND((PI()*AD88*AE88)/12,2)-PI()*SX6_PD),IF(AND(BL88=SX7_LS,AC88&gt;=0.5),(ROUND((PI()*AD88*AE88)/12,2)-PI()*SX7_PD),IF(AND(BL88=SX8_LS,AC88&gt;=0.5),(ROUND((PI()*AD88*AE88)/12,2)-PI()*SX8_PD),IF(AND(BL88=SX9_LS,AC88&gt;=0.5),(ROUND((PI()*AD88*AE88)/12,2)-PI()*SX9_PD),IF(AND(BL88=SX10_LS,AC88&gt;=0.5),(ROUND((PI()*AD88*AE88)/12,2)-PI()*SX10_PD),IF(AND(BL88=SX11_LS,AC88&gt;=0.5),(ROUND((PI()*AD88*AE88)/12,2)-PI()*SX11_PD),IF(AND(BL88=SX12_LS,AC88&gt;=0.5),(ROUND((PI()*AD88*AE88)/12,2)-PI()*SX12_PD),ROUND((PI()*AD88*AE88)/12,2))))))))))))))</f>
        <v/>
      </c>
      <c r="AH88" s="81"/>
      <c r="AI88" s="81"/>
      <c r="AJ88" s="81"/>
      <c r="AK88" s="81"/>
      <c r="AL88" s="81"/>
      <c r="AM88" s="81"/>
      <c r="AN88" s="81"/>
      <c r="AO88" s="81"/>
      <c r="AP88" s="17"/>
      <c r="AQ88" s="133"/>
      <c r="AR88" s="134"/>
      <c r="AS88" s="134"/>
      <c r="AT88" s="134"/>
      <c r="AU88" s="135"/>
      <c r="AV88" s="114" t="str">
        <f t="shared" ref="AV88" si="578">IF(C88=FALSE,"",IF(C88="DNT",(AQ88/(Nominal_Pipe_Diameter*10)),IF(AQ88="NV","NV",IF(AQ88="NA","NA",IF(BE88="","",IF(BL88="SMLS",AQ88*100/BE88,AQ88*100/BD88))))))</f>
        <v/>
      </c>
      <c r="AW88" s="114"/>
      <c r="AX88" s="114"/>
      <c r="AY88" s="114"/>
      <c r="AZ88" s="114"/>
      <c r="BA88" s="114" t="str">
        <f t="shared" ref="BA88" si="579">IF(C88=FALSE,"",IF(GW_Log_Dist="","NA",GW_Log_Dist+X88))</f>
        <v/>
      </c>
      <c r="BB88" s="114"/>
      <c r="BC88" s="114"/>
      <c r="BD88" s="18" t="str">
        <f t="shared" ref="BD88" si="580">IF(C88=FALSE,"",IF(AND(SX1_Start&lt;=X88,X88&lt;SX1_End),((SX1_NWT*1000)),IF(AND(SX2_Start&lt;=X88,X88&lt;SX2_End),((SX2_NWT*1000)),IF(AND(SX3_Start&lt;=X88,X88&lt;SX3_End),((SX3_NWT*1000)),IF(AND(SX4_Start&lt;=X88,X88&lt;SX4_End),((SX4_NWT*1000)),IF(AND(SX5_Start&lt;=X88,X88&lt;SX5_End),((SX5_NWT*1000)),IF(AND(SX6_Start&lt;=X88,X88&lt;SX6_End),((SX6_NWT*1000)),IF(AND(SX7_Start&lt;=X88,X88&lt;SX7_End),((SX7_NWT*1000)),IF(AND(SX8_Start&lt;=X88,X88&lt;SX8_End),((SX8_NWT*1000)),IF(AND(SX9_Start&lt;=X88,X88&lt;SX9_End),((SX9_NWT*1000)),IF(AND(SX10_Start&lt;=X88,X88&lt;SX10_End),((SX10_NWT*1000)),IF(AND(SX11_Start&lt;=X88,X88&lt;SX11_End),((SX11_NWT*1000)),IF(AND(SX12_Start&lt;=X88,X88&lt;SX12_End),((SX12_NWT*1000)),IF(AND(SX13_Start&lt;=X88,X88&lt;SX13_End),((SX13_NWT*1000)),IF(AND(SX14_Start&lt;=X88,X88&lt;SX14_End),((SX14_NWT*1000)),IF(AND(SX15_Start&lt;=X88,X88&lt;SX15_End),((SX15_NWT*1000)),IF(AND(SX16_Start&lt;=X88,X88&lt;SX16_End),((SX16_NWT*1000)),IF(AND(SX17_Start&lt;=X88,X88&lt;SX17_End),((SX17_NWT*1000)),IF(AND(SX18_Start&lt;=X88,X88&lt;SX18_End),((SX18_NWT*1000)),IF(AND(SX19_Start&lt;=X88,X88&lt;SX19_End),((SX19_NWT*1000)),IF(AND(SX20_Start&lt;=X88,X88&lt;SX20_End),((SX20_NWT*1000)),IF(AND(SX21_Start&lt;=X88,X88&lt;SX21_End),((SX21_NWT*1000)),IF(AND(SX22_Start&lt;=X88,X88&lt;SX22_End),((SX22_NWT*1000)),IF(AND(SX23_Start&lt;=X88,X88&lt;SX23_End),((SX23_NWT*1000)),IF(AND(SX24_Start&lt;=X88,X88&lt;SX24_End),((SX24_NWT*1000)),IF(AND(SX25_Start&lt;=X88,X88&lt;SX25_End),((SX25_NWT*1000))))))))))))))))))))))))))))</f>
        <v/>
      </c>
      <c r="BE88" s="113"/>
      <c r="BF88" s="113"/>
      <c r="BG88" s="113"/>
      <c r="BH88" s="113"/>
      <c r="BI88" s="113"/>
      <c r="BJ88" s="113"/>
      <c r="BK88" s="113"/>
      <c r="BL88" s="19" t="str" cm="1">
        <f t="array" ref="BL88">IF(C88=FALSE,"",IF(AND(SX1_Start&lt;=X88,X88&lt;SX1_End),SX1_LS,IF(AND(SX2_Start&lt;=X88,X88&lt;SX2_End),SX2_LS,IF(AND(SX3_Start&lt;=X88,X88&lt;SX3_End),SX3_LS,IF(AND(SX4_Start&lt;=X88,X88&lt;SX4_End),SX4_LS,IF(AND(SX5_Start&lt;=X88,X88&lt;SX5_End),SX5_LS,IF(AND(SX6_Start&lt;=X88,X88&lt;SX6_End),SX6_LS,IF(AND(SX7_Start&lt;=X88,X88&lt;SX7_End),SX7_LS,IF(AND(SX8_Start&lt;=X88,X88&lt;SX8_End),SX8_LS,IF(AND(SX9_Start&lt;=X88,X88&lt;SX9_End),SX9_LS,IF(AND(SX10_Start&lt;=X88,X88&lt;SX10_End),SX10_LS,IF(AND(SX11_Start&lt;=X88,X88&lt;SX11_End),SX11_LS,IF(AND(SX12_Start&lt;=X88,X88&lt;SX12_End),SX12_LS,IF(AND(SX13_Start&lt;=X88,X88&lt;SX13_End),SX13_LS,IF(AND(SX14_Start&lt;=X88,X88&lt;SX14_End),SX14_LS,IF(AND(SX15_Start&lt;=X88,X88&lt;SX15_End),SX15_LS,IF(AND(SX16_Start&lt;=X88,X88&lt;SX16_End),SX16_LS,IF(AND(SX17_Start&lt;=X88,X88&lt;SX17_End),SX17_LS,IF(AND(SX18_Start&lt;=X88,X88&lt;SX18_End),SX18_LS,IF(AND(SX19_Start&lt;=X88,X88&lt;SX19_End),SX19_LS,IF(AND(SX20_Start&lt;=X88,X88&lt;SX20_End),SX20_LS,IF(AND(SX21_Start&lt;=X88,X88&lt;SX21_End),SX21_LS,IF(AND(SX22_Start&lt;=X88,X88&lt;SX22_End),SX22_LS,IF(AND(SX23_Start&lt;=X88,X88&lt;SX23_End),SX23_LS,IF(AND(SX24_Start&lt;=X88,X88&lt;SX24_End),SX24_LS)*IF(AND(SX25_Start&lt;=X88,X88&lt;SX25End),SX25_LS)))))))))))))))))))))))))</f>
        <v/>
      </c>
      <c r="BM88" s="129" t="str">
        <f t="shared" ref="BM88" si="581">IF(ISBLANK(C88),"",IF(BL88=SX1_LS,SX1_LSD,IF(BL88=SX2_LS,SX2_LSD,IF(BL88=SX3_LS,SX3_LSD,IF(BL88=SX4_LS,SX4_LSD,IF(BL88=SX5_LS,SX5_LSD,IF(BL88=SX6_LS,SX6_LSD,IF(BL88=SX7_LS,SX7_LSD,IF(BL88=SX8_LS,SX8_LSD,IF(BL88=SX9_LS,SX9_LSD,IF(BL88=SX10_LS,SX10_LSD,IF(BL88=SX11_LS,SX11_LSD,IF(BL88=SX12_LS,SX12_LSD)))))))))))))</f>
        <v/>
      </c>
      <c r="BN88" s="130"/>
      <c r="BO88" s="130"/>
      <c r="BP88" s="130"/>
      <c r="BQ88" s="130"/>
      <c r="BR88" s="131"/>
      <c r="BS88" s="119" t="str">
        <f t="shared" ref="BS88" si="582">IF(ISBLANK(C88),"",IF(NOT(ISNUMBER(station_number)),"NA",IF(MOD(station_number,1)=0,TEXT(station_number+X88,"0+00"),IF(NOT(MOD(station_number,1)=0),TEXT(station_number+X88,"0+00.00")))))</f>
        <v/>
      </c>
      <c r="BT88" s="119"/>
      <c r="BU88" s="119"/>
      <c r="BV88" s="119"/>
      <c r="BW88" s="119"/>
      <c r="BX88" s="120" t="str" cm="1">
        <f t="array" ref="BX88">IF(C88=FALSE,"",IF(AND(SX1_Start&lt;=X88,X88&lt;SX1_End),"Section 1",IF(AND(SX2_Start&lt;=X88,X88&lt;SX2_End),"Section 2",IF(AND(SX3_Start&lt;=X88,X88&lt;SX3_End),"Section 3",IF(AND(SX4_Start&lt;=X88,X88&lt;SX4_End),"Section 4",IF(AND(SX5_Start&lt;=X88,X88&lt;SX5_End),"Section 5",IF(AND(SX6_Start&lt;=X88,X88&lt;SX6_End),"Section 6",IF(AND(SX7_Start&lt;=X88,X88&lt;SX7_End),"Section 7",IF(AND(SX8_Start&lt;=X88,X88&lt;SX8_End),"Section 8",IF(AND(SX9_Start&lt;=X88,X88&lt;SX9_End),"Section 9",IF(AND(SX10_Start&lt;=X88,X88&lt;SX10_End),"Section 10",IF(AND(SX11_Start&lt;=X88,X88&lt;SX11_End),"Section 11",IF(AND(SX12_Start&lt;=X88,X88&lt;SX12_End),"Section 12",IF(AND(SX13_Start&lt;=X88,X88&lt;SX13_End),"Section 13",IF(AND(SX14_Start&lt;=X88,X88&lt;SX14_End),"Section 14",IF(AND(SX15_Start&lt;=X88,X88&lt;SX15_End),"Section 15",IF(AND(SX16_Start&lt;=X88,X88&lt;SX16_End),"Section 16",IF(AND(SX17_Start&lt;=X88,X88&lt;SX17_End),"Section 17",IF(AND(SX18_Start&lt;=X88,X88&lt;SX18_End),"Section 18",IF(AND(SX19_Start&lt;=X88,X88&lt;SX19_End),"Section 19",IF(AND(SX20_Start&lt;=X88,X88&lt;SX20_End),"Section 20",IF(AND(SX21_Start&lt;=X88,X88&lt;SX21_End),"Section 21",IF(AND(SX22_Start&lt;=X88,X88&lt;SX22_End),"Section 22",IF(AND(SX23_Start&lt;=X88,X88&lt;SX23_End),"Section 23",IF(AND(SX24_Start&lt;=X88,X88&lt;SX24_End),"Section 24")*IF(AND(SX25_Start&lt;=X88,X88&lt;SX25End),"Section 25")))))))))))))))))))))))))</f>
        <v/>
      </c>
      <c r="BY88" s="121"/>
      <c r="BZ88" s="121"/>
      <c r="CA88" s="121"/>
      <c r="CB88" s="121"/>
      <c r="CC88" s="121"/>
      <c r="CD88" s="121"/>
      <c r="CE88" s="121"/>
      <c r="CF88" s="121"/>
      <c r="CG88" s="121"/>
      <c r="CH88" s="122"/>
      <c r="CI88" s="123"/>
      <c r="CJ88" s="124"/>
      <c r="CK88" s="124"/>
      <c r="CL88" s="124"/>
      <c r="CM88" s="124"/>
      <c r="CN88" s="124"/>
      <c r="CO88" s="124"/>
      <c r="CP88" s="124"/>
      <c r="CQ88" s="124"/>
      <c r="CR88" s="124"/>
      <c r="CS88" s="125"/>
      <c r="CT88" s="123"/>
      <c r="CU88" s="124"/>
      <c r="CV88" s="124"/>
      <c r="CW88" s="124"/>
      <c r="CX88" s="124"/>
      <c r="CY88" s="124"/>
      <c r="CZ88" s="124"/>
      <c r="DA88" s="124"/>
      <c r="DB88" s="124"/>
      <c r="DC88" s="124"/>
      <c r="DD88" s="125"/>
      <c r="DE88" s="123"/>
      <c r="DF88" s="124"/>
      <c r="DG88" s="124"/>
      <c r="DH88" s="124"/>
      <c r="DI88" s="124"/>
      <c r="DJ88" s="124"/>
      <c r="DK88" s="124"/>
      <c r="DL88" s="124"/>
      <c r="DM88" s="124"/>
      <c r="DN88" s="125"/>
      <c r="DO88" s="126"/>
      <c r="DP88" s="127"/>
      <c r="DQ88" s="127"/>
      <c r="DR88" s="127"/>
      <c r="DS88" s="127"/>
      <c r="DT88" s="127"/>
      <c r="DU88" s="127"/>
      <c r="DV88" s="128"/>
      <c r="DW88" s="102"/>
      <c r="DX88" s="102"/>
      <c r="DY88" s="102"/>
      <c r="DZ88" s="115"/>
      <c r="EA88" s="115"/>
      <c r="EB88" s="115"/>
      <c r="EC88" s="115"/>
      <c r="ED88" s="115"/>
      <c r="EE88" s="132"/>
      <c r="EF88" s="132"/>
      <c r="EG88" s="132"/>
      <c r="EH88" s="102"/>
      <c r="EI88" s="102"/>
      <c r="EJ88" s="102"/>
      <c r="EK88" s="117" t="str">
        <f t="shared" si="474"/>
        <v/>
      </c>
      <c r="EL88" s="117"/>
      <c r="EM88" s="117"/>
      <c r="EN88" s="118"/>
      <c r="EO88" s="118"/>
      <c r="EP88" s="118"/>
      <c r="EQ88" s="102"/>
      <c r="ER88" s="102"/>
      <c r="ES88" s="102"/>
      <c r="ET88" s="102"/>
      <c r="EU88" s="20" t="str">
        <f t="shared" si="475"/>
        <v/>
      </c>
      <c r="EV88" s="26" t="str">
        <f t="shared" si="476"/>
        <v/>
      </c>
      <c r="EW88" s="22"/>
      <c r="EX88" s="22"/>
      <c r="EY88" s="23"/>
      <c r="EZ88" s="23"/>
      <c r="FA88" s="27"/>
      <c r="FB88" s="27"/>
      <c r="FC88" s="28"/>
      <c r="FD88" s="28"/>
      <c r="FE88" s="28"/>
      <c r="FF88" s="28"/>
      <c r="FG88" s="28"/>
      <c r="FH88" s="28"/>
      <c r="FI88" s="28"/>
      <c r="FJ88" s="28"/>
      <c r="FK88" s="28"/>
      <c r="FL88" s="28"/>
      <c r="FM88" s="28"/>
      <c r="FN88" s="29"/>
      <c r="FO88" s="29"/>
      <c r="FP88" s="29"/>
      <c r="FQ88" s="29"/>
      <c r="FR88" s="29"/>
      <c r="FS88" s="29"/>
      <c r="FT88" s="29"/>
      <c r="FU88" s="29"/>
      <c r="FV88" s="29"/>
      <c r="FW88" s="29"/>
      <c r="FX88" s="29"/>
      <c r="FY88" s="29"/>
      <c r="FZ88" s="29"/>
      <c r="GA88" s="29"/>
      <c r="GB88" s="29"/>
      <c r="GC88" s="23"/>
      <c r="GD88" s="23"/>
      <c r="GE88" s="23"/>
      <c r="GF88" s="23"/>
      <c r="GG88" s="23"/>
      <c r="GH88" s="23"/>
    </row>
    <row r="89" spans="1:190" s="25" customFormat="1" ht="57.75" customHeight="1" x14ac:dyDescent="0.25">
      <c r="A89" s="103">
        <f t="shared" si="477"/>
        <v>82</v>
      </c>
      <c r="B89" s="103"/>
      <c r="C89" s="104"/>
      <c r="D89" s="105"/>
      <c r="E89" s="105"/>
      <c r="F89" s="105"/>
      <c r="G89" s="105"/>
      <c r="H89" s="105"/>
      <c r="I89" s="105"/>
      <c r="J89" s="105"/>
      <c r="K89" s="106"/>
      <c r="L89" s="138"/>
      <c r="M89" s="138"/>
      <c r="N89" s="138"/>
      <c r="O89" s="138"/>
      <c r="P89" s="138"/>
      <c r="Q89" s="138"/>
      <c r="R89" s="138"/>
      <c r="S89" s="137"/>
      <c r="T89" s="137"/>
      <c r="U89" s="137"/>
      <c r="V89" s="137"/>
      <c r="W89" s="137"/>
      <c r="X89" s="79"/>
      <c r="Y89" s="80"/>
      <c r="Z89" s="80"/>
      <c r="AA89" s="80"/>
      <c r="AB89" s="11" t="str">
        <f t="shared" si="465"/>
        <v/>
      </c>
      <c r="AC89" s="12"/>
      <c r="AD89" s="13">
        <f t="shared" si="457"/>
        <v>0</v>
      </c>
      <c r="AE89" s="14" t="str">
        <f t="shared" ref="AE89" si="583">IF(ISBLANK(C89),"",IF(BL89=SX1_LS,SX1_PD,IF(BL89=SX2_LS,SX2_PD,IF(BL89=SX3_LS,SX3_PD,IF(BL89=SX4_LS,SX4_PD,IF(BL89=SX5_LS,SX5_PD,IF(BL89=SX6_LS,SX6_PD,IF(BL89=SX7_LS,SX7_PD,IF(BL89=SX8_LS,SX8_PD,IF(BL89=SX9_LS,SX9_PD,IF(BL89=SX10_LS,SX10_PD,IF(BL89=SX11_LS,SX11_PD,IF(BL89=SX12_LS,SX12_PD)))))))))))))</f>
        <v/>
      </c>
      <c r="AF89" s="15" t="str">
        <f t="shared" si="467"/>
        <v>!</v>
      </c>
      <c r="AG89" s="16" t="str">
        <f t="shared" ref="AG89" si="584">IF(ISBLANK(AC89),"",IF(AND(BL89=SX1_LS,AC89&gt;=0.5),(ROUND((PI()*AD89*AE89)/12,2)-PI()*SX1_PD),IF(AND(BL89=SX2_LS,AC89&gt;=0.5),(ROUND((PI()*AD89*AE89)/12,2)-PI()*SX2_PD),IF(AND(BL89=SX3_LS,AC89&gt;=0.5),(ROUND((PI()*AD89*AE89)/12,2)-PI()*SX3_PD),IF(AND(BL89=SX4_LS,AC89&gt;=0.5),(ROUND((PI()*AD89*AE89)/12,2)-PI()*SX4_PD),IF(AND(BL89=SX5_LS,AC89&gt;=0.5),(ROUND((PI()*AD89*AE89)/12,2)-PI()*SX5_PD),IF(AND(BL89=SX6_LS,AC89&gt;=0.5),(ROUND((PI()*AD89*AE89)/12,2)-PI()*SX6_PD),IF(AND(BL89=SX7_LS,AC89&gt;=0.5),(ROUND((PI()*AD89*AE89)/12,2)-PI()*SX7_PD),IF(AND(BL89=SX8_LS,AC89&gt;=0.5),(ROUND((PI()*AD89*AE89)/12,2)-PI()*SX8_PD),IF(AND(BL89=SX9_LS,AC89&gt;=0.5),(ROUND((PI()*AD89*AE89)/12,2)-PI()*SX9_PD),IF(AND(BL89=SX10_LS,AC89&gt;=0.5),(ROUND((PI()*AD89*AE89)/12,2)-PI()*SX10_PD),IF(AND(BL89=SX11_LS,AC89&gt;=0.5),(ROUND((PI()*AD89*AE89)/12,2)-PI()*SX11_PD),IF(AND(BL89=SX12_LS,AC89&gt;=0.5),(ROUND((PI()*AD89*AE89)/12,2)-PI()*SX12_PD),ROUND((PI()*AD89*AE89)/12,2))))))))))))))</f>
        <v/>
      </c>
      <c r="AH89" s="81"/>
      <c r="AI89" s="81"/>
      <c r="AJ89" s="81"/>
      <c r="AK89" s="81"/>
      <c r="AL89" s="81"/>
      <c r="AM89" s="81"/>
      <c r="AN89" s="81"/>
      <c r="AO89" s="81"/>
      <c r="AP89" s="17"/>
      <c r="AQ89" s="113"/>
      <c r="AR89" s="113"/>
      <c r="AS89" s="113"/>
      <c r="AT89" s="113"/>
      <c r="AU89" s="113"/>
      <c r="AV89" s="114" t="str">
        <f t="shared" ref="AV89" si="585">IF(C89=FALSE,"",IF(C89="DNT",(AQ89/(Nominal_Pipe_Diameter*10)),IF(AQ89="NV","NV",IF(AQ89="NA","NA",IF(BE89="","",IF(BL89="SMLS",AQ89*100/BE89,AQ89*100/BD89))))))</f>
        <v/>
      </c>
      <c r="AW89" s="114"/>
      <c r="AX89" s="114"/>
      <c r="AY89" s="114"/>
      <c r="AZ89" s="114"/>
      <c r="BA89" s="114" t="str">
        <f t="shared" ref="BA89" si="586">IF(C89=FALSE,"",IF(GW_Log_Dist="","NA",GW_Log_Dist+X89))</f>
        <v/>
      </c>
      <c r="BB89" s="114"/>
      <c r="BC89" s="114"/>
      <c r="BD89" s="18" t="str">
        <f t="shared" ref="BD89" si="587">IF(C89=FALSE,"",IF(AND(SX1_Start&lt;=X89,X89&lt;SX1_End),((SX1_NWT*1000)),IF(AND(SX2_Start&lt;=X89,X89&lt;SX2_End),((SX2_NWT*1000)),IF(AND(SX3_Start&lt;=X89,X89&lt;SX3_End),((SX3_NWT*1000)),IF(AND(SX4_Start&lt;=X89,X89&lt;SX4_End),((SX4_NWT*1000)),IF(AND(SX5_Start&lt;=X89,X89&lt;SX5_End),((SX5_NWT*1000)),IF(AND(SX6_Start&lt;=X89,X89&lt;SX6_End),((SX6_NWT*1000)),IF(AND(SX7_Start&lt;=X89,X89&lt;SX7_End),((SX7_NWT*1000)),IF(AND(SX8_Start&lt;=X89,X89&lt;SX8_End),((SX8_NWT*1000)),IF(AND(SX9_Start&lt;=X89,X89&lt;SX9_End),((SX9_NWT*1000)),IF(AND(SX10_Start&lt;=X89,X89&lt;SX10_End),((SX10_NWT*1000)),IF(AND(SX11_Start&lt;=X89,X89&lt;SX11_End),((SX11_NWT*1000)),IF(AND(SX12_Start&lt;=X89,X89&lt;SX12_End),((SX12_NWT*1000)),IF(AND(SX13_Start&lt;=X89,X89&lt;SX13_End),((SX13_NWT*1000)),IF(AND(SX14_Start&lt;=X89,X89&lt;SX14_End),((SX14_NWT*1000)),IF(AND(SX15_Start&lt;=X89,X89&lt;SX15_End),((SX15_NWT*1000)),IF(AND(SX16_Start&lt;=X89,X89&lt;SX16_End),((SX16_NWT*1000)),IF(AND(SX17_Start&lt;=X89,X89&lt;SX17_End),((SX17_NWT*1000)),IF(AND(SX18_Start&lt;=X89,X89&lt;SX18_End),((SX18_NWT*1000)),IF(AND(SX19_Start&lt;=X89,X89&lt;SX19_End),((SX19_NWT*1000)),IF(AND(SX20_Start&lt;=X89,X89&lt;SX20_End),((SX20_NWT*1000)),IF(AND(SX21_Start&lt;=X89,X89&lt;SX21_End),((SX21_NWT*1000)),IF(AND(SX22_Start&lt;=X89,X89&lt;SX22_End),((SX22_NWT*1000)),IF(AND(SX23_Start&lt;=X89,X89&lt;SX23_End),((SX23_NWT*1000)),IF(AND(SX24_Start&lt;=X89,X89&lt;SX24_End),((SX24_NWT*1000)),IF(AND(SX25_Start&lt;=X89,X89&lt;SX25_End),((SX25_NWT*1000))))))))))))))))))))))))))))</f>
        <v/>
      </c>
      <c r="BE89" s="113"/>
      <c r="BF89" s="113"/>
      <c r="BG89" s="113"/>
      <c r="BH89" s="113"/>
      <c r="BI89" s="113"/>
      <c r="BJ89" s="113"/>
      <c r="BK89" s="113"/>
      <c r="BL89" s="19" t="str" cm="1">
        <f t="array" ref="BL89">IF(C89=FALSE,"",IF(AND(SX1_Start&lt;=X89,X89&lt;SX1_End),SX1_LS,IF(AND(SX2_Start&lt;=X89,X89&lt;SX2_End),SX2_LS,IF(AND(SX3_Start&lt;=X89,X89&lt;SX3_End),SX3_LS,IF(AND(SX4_Start&lt;=X89,X89&lt;SX4_End),SX4_LS,IF(AND(SX5_Start&lt;=X89,X89&lt;SX5_End),SX5_LS,IF(AND(SX6_Start&lt;=X89,X89&lt;SX6_End),SX6_LS,IF(AND(SX7_Start&lt;=X89,X89&lt;SX7_End),SX7_LS,IF(AND(SX8_Start&lt;=X89,X89&lt;SX8_End),SX8_LS,IF(AND(SX9_Start&lt;=X89,X89&lt;SX9_End),SX9_LS,IF(AND(SX10_Start&lt;=X89,X89&lt;SX10_End),SX10_LS,IF(AND(SX11_Start&lt;=X89,X89&lt;SX11_End),SX11_LS,IF(AND(SX12_Start&lt;=X89,X89&lt;SX12_End),SX12_LS,IF(AND(SX13_Start&lt;=X89,X89&lt;SX13_End),SX13_LS,IF(AND(SX14_Start&lt;=X89,X89&lt;SX14_End),SX14_LS,IF(AND(SX15_Start&lt;=X89,X89&lt;SX15_End),SX15_LS,IF(AND(SX16_Start&lt;=X89,X89&lt;SX16_End),SX16_LS,IF(AND(SX17_Start&lt;=X89,X89&lt;SX17_End),SX17_LS,IF(AND(SX18_Start&lt;=X89,X89&lt;SX18_End),SX18_LS,IF(AND(SX19_Start&lt;=X89,X89&lt;SX19_End),SX19_LS,IF(AND(SX20_Start&lt;=X89,X89&lt;SX20_End),SX20_LS,IF(AND(SX21_Start&lt;=X89,X89&lt;SX21_End),SX21_LS,IF(AND(SX22_Start&lt;=X89,X89&lt;SX22_End),SX22_LS,IF(AND(SX23_Start&lt;=X89,X89&lt;SX23_End),SX23_LS,IF(AND(SX24_Start&lt;=X89,X89&lt;SX24_End),SX24_LS)*IF(AND(SX25_Start&lt;=X89,X89&lt;SX25End),SX25_LS)))))))))))))))))))))))))</f>
        <v/>
      </c>
      <c r="BM89" s="129" t="str">
        <f t="shared" ref="BM89" si="588">IF(ISBLANK(C89),"",IF(BL89=SX1_LS,SX1_LSD,IF(BL89=SX2_LS,SX2_LSD,IF(BL89=SX3_LS,SX3_LSD,IF(BL89=SX4_LS,SX4_LSD,IF(BL89=SX5_LS,SX5_LSD,IF(BL89=SX6_LS,SX6_LSD,IF(BL89=SX7_LS,SX7_LSD,IF(BL89=SX8_LS,SX8_LSD,IF(BL89=SX9_LS,SX9_LSD,IF(BL89=SX10_LS,SX10_LSD,IF(BL89=SX11_LS,SX11_LSD,IF(BL89=SX12_LS,SX12_LSD)))))))))))))</f>
        <v/>
      </c>
      <c r="BN89" s="130"/>
      <c r="BO89" s="130"/>
      <c r="BP89" s="130"/>
      <c r="BQ89" s="130"/>
      <c r="BR89" s="131"/>
      <c r="BS89" s="119" t="str">
        <f t="shared" ref="BS89" si="589">IF(ISBLANK(C89),"",IF(NOT(ISNUMBER(station_number)),"NA",IF(MOD(station_number,1)=0,TEXT(station_number+X89,"0+00"),IF(NOT(MOD(station_number,1)=0),TEXT(station_number+X89,"0+00.00")))))</f>
        <v/>
      </c>
      <c r="BT89" s="119"/>
      <c r="BU89" s="119"/>
      <c r="BV89" s="119"/>
      <c r="BW89" s="119"/>
      <c r="BX89" s="120" t="str" cm="1">
        <f t="array" ref="BX89">IF(C89=FALSE,"",IF(AND(SX1_Start&lt;=X89,X89&lt;SX1_End),"Section 1",IF(AND(SX2_Start&lt;=X89,X89&lt;SX2_End),"Section 2",IF(AND(SX3_Start&lt;=X89,X89&lt;SX3_End),"Section 3",IF(AND(SX4_Start&lt;=X89,X89&lt;SX4_End),"Section 4",IF(AND(SX5_Start&lt;=X89,X89&lt;SX5_End),"Section 5",IF(AND(SX6_Start&lt;=X89,X89&lt;SX6_End),"Section 6",IF(AND(SX7_Start&lt;=X89,X89&lt;SX7_End),"Section 7",IF(AND(SX8_Start&lt;=X89,X89&lt;SX8_End),"Section 8",IF(AND(SX9_Start&lt;=X89,X89&lt;SX9_End),"Section 9",IF(AND(SX10_Start&lt;=X89,X89&lt;SX10_End),"Section 10",IF(AND(SX11_Start&lt;=X89,X89&lt;SX11_End),"Section 11",IF(AND(SX12_Start&lt;=X89,X89&lt;SX12_End),"Section 12",IF(AND(SX13_Start&lt;=X89,X89&lt;SX13_End),"Section 13",IF(AND(SX14_Start&lt;=X89,X89&lt;SX14_End),"Section 14",IF(AND(SX15_Start&lt;=X89,X89&lt;SX15_End),"Section 15",IF(AND(SX16_Start&lt;=X89,X89&lt;SX16_End),"Section 16",IF(AND(SX17_Start&lt;=X89,X89&lt;SX17_End),"Section 17",IF(AND(SX18_Start&lt;=X89,X89&lt;SX18_End),"Section 18",IF(AND(SX19_Start&lt;=X89,X89&lt;SX19_End),"Section 19",IF(AND(SX20_Start&lt;=X89,X89&lt;SX20_End),"Section 20",IF(AND(SX21_Start&lt;=X89,X89&lt;SX21_End),"Section 21",IF(AND(SX22_Start&lt;=X89,X89&lt;SX22_End),"Section 22",IF(AND(SX23_Start&lt;=X89,X89&lt;SX23_End),"Section 23",IF(AND(SX24_Start&lt;=X89,X89&lt;SX24_End),"Section 24")*IF(AND(SX25_Start&lt;=X89,X89&lt;SX25End),"Section 25")))))))))))))))))))))))))</f>
        <v/>
      </c>
      <c r="BY89" s="121"/>
      <c r="BZ89" s="121"/>
      <c r="CA89" s="121"/>
      <c r="CB89" s="121"/>
      <c r="CC89" s="121"/>
      <c r="CD89" s="121"/>
      <c r="CE89" s="121"/>
      <c r="CF89" s="121"/>
      <c r="CG89" s="121"/>
      <c r="CH89" s="122"/>
      <c r="CI89" s="123"/>
      <c r="CJ89" s="124"/>
      <c r="CK89" s="124"/>
      <c r="CL89" s="124"/>
      <c r="CM89" s="124"/>
      <c r="CN89" s="124"/>
      <c r="CO89" s="124"/>
      <c r="CP89" s="124"/>
      <c r="CQ89" s="124"/>
      <c r="CR89" s="124"/>
      <c r="CS89" s="125"/>
      <c r="CT89" s="123"/>
      <c r="CU89" s="124"/>
      <c r="CV89" s="124"/>
      <c r="CW89" s="124"/>
      <c r="CX89" s="124"/>
      <c r="CY89" s="124"/>
      <c r="CZ89" s="124"/>
      <c r="DA89" s="124"/>
      <c r="DB89" s="124"/>
      <c r="DC89" s="124"/>
      <c r="DD89" s="125"/>
      <c r="DE89" s="123"/>
      <c r="DF89" s="124"/>
      <c r="DG89" s="124"/>
      <c r="DH89" s="124"/>
      <c r="DI89" s="124"/>
      <c r="DJ89" s="124"/>
      <c r="DK89" s="124"/>
      <c r="DL89" s="124"/>
      <c r="DM89" s="124"/>
      <c r="DN89" s="125"/>
      <c r="DO89" s="126"/>
      <c r="DP89" s="127"/>
      <c r="DQ89" s="127"/>
      <c r="DR89" s="127"/>
      <c r="DS89" s="127"/>
      <c r="DT89" s="127"/>
      <c r="DU89" s="127"/>
      <c r="DV89" s="128"/>
      <c r="DW89" s="102"/>
      <c r="DX89" s="102"/>
      <c r="DY89" s="102"/>
      <c r="DZ89" s="115"/>
      <c r="EA89" s="115"/>
      <c r="EB89" s="115"/>
      <c r="EC89" s="115"/>
      <c r="ED89" s="115"/>
      <c r="EE89" s="132"/>
      <c r="EF89" s="132"/>
      <c r="EG89" s="132"/>
      <c r="EH89" s="102"/>
      <c r="EI89" s="102"/>
      <c r="EJ89" s="102"/>
      <c r="EK89" s="117" t="str">
        <f t="shared" si="474"/>
        <v/>
      </c>
      <c r="EL89" s="117"/>
      <c r="EM89" s="117"/>
      <c r="EN89" s="118"/>
      <c r="EO89" s="118"/>
      <c r="EP89" s="118"/>
      <c r="EQ89" s="102"/>
      <c r="ER89" s="102"/>
      <c r="ES89" s="102"/>
      <c r="ET89" s="102"/>
      <c r="EU89" s="20" t="str">
        <f t="shared" si="475"/>
        <v/>
      </c>
      <c r="EV89" s="26" t="str">
        <f t="shared" si="476"/>
        <v/>
      </c>
      <c r="EW89" s="22"/>
      <c r="EX89" s="22"/>
      <c r="EY89" s="23"/>
      <c r="EZ89" s="23"/>
      <c r="FA89" s="27"/>
      <c r="FB89" s="27"/>
      <c r="FC89" s="28"/>
      <c r="FD89" s="28"/>
      <c r="FE89" s="28"/>
      <c r="FF89" s="28"/>
      <c r="FG89" s="28"/>
      <c r="FH89" s="28"/>
      <c r="FI89" s="28"/>
      <c r="FJ89" s="28"/>
      <c r="FK89" s="28"/>
      <c r="FL89" s="28"/>
      <c r="FM89" s="28"/>
      <c r="FN89" s="29"/>
      <c r="FO89" s="29"/>
      <c r="FP89" s="29"/>
      <c r="FQ89" s="29"/>
      <c r="FR89" s="29"/>
      <c r="FS89" s="29"/>
      <c r="FT89" s="29"/>
      <c r="FU89" s="29"/>
      <c r="FV89" s="29"/>
      <c r="FW89" s="29"/>
      <c r="FX89" s="29"/>
      <c r="FY89" s="29"/>
      <c r="FZ89" s="29"/>
      <c r="GA89" s="29"/>
      <c r="GB89" s="29"/>
      <c r="GC89" s="23"/>
      <c r="GD89" s="23"/>
      <c r="GE89" s="23"/>
      <c r="GF89" s="23"/>
      <c r="GG89" s="23"/>
      <c r="GH89" s="23"/>
    </row>
    <row r="90" spans="1:190" s="25" customFormat="1" ht="57.75" customHeight="1" x14ac:dyDescent="0.25">
      <c r="A90" s="103">
        <f t="shared" si="477"/>
        <v>83</v>
      </c>
      <c r="B90" s="103"/>
      <c r="C90" s="104"/>
      <c r="D90" s="105"/>
      <c r="E90" s="105"/>
      <c r="F90" s="105"/>
      <c r="G90" s="105"/>
      <c r="H90" s="105"/>
      <c r="I90" s="105"/>
      <c r="J90" s="105"/>
      <c r="K90" s="106"/>
      <c r="L90" s="140"/>
      <c r="M90" s="140"/>
      <c r="N90" s="140"/>
      <c r="O90" s="140"/>
      <c r="P90" s="140"/>
      <c r="Q90" s="140"/>
      <c r="R90" s="140"/>
      <c r="S90" s="141"/>
      <c r="T90" s="141"/>
      <c r="U90" s="141"/>
      <c r="V90" s="141"/>
      <c r="W90" s="141"/>
      <c r="X90" s="79"/>
      <c r="Y90" s="80"/>
      <c r="Z90" s="80"/>
      <c r="AA90" s="80"/>
      <c r="AB90" s="11" t="str">
        <f t="shared" si="465"/>
        <v/>
      </c>
      <c r="AC90" s="12"/>
      <c r="AD90" s="13">
        <f t="shared" si="457"/>
        <v>0</v>
      </c>
      <c r="AE90" s="14" t="str">
        <f t="shared" ref="AE90" si="590">IF(ISBLANK(C90),"",IF(BL90=SX1_LS,SX1_PD,IF(BL90=SX2_LS,SX2_PD,IF(BL90=SX3_LS,SX3_PD,IF(BL90=SX4_LS,SX4_PD,IF(BL90=SX5_LS,SX5_PD,IF(BL90=SX6_LS,SX6_PD,IF(BL90=SX7_LS,SX7_PD,IF(BL90=SX8_LS,SX8_PD,IF(BL90=SX9_LS,SX9_PD,IF(BL90=SX10_LS,SX10_PD,IF(BL90=SX11_LS,SX11_PD,IF(BL90=SX12_LS,SX12_PD)))))))))))))</f>
        <v/>
      </c>
      <c r="AF90" s="15" t="str">
        <f t="shared" si="467"/>
        <v>!</v>
      </c>
      <c r="AG90" s="16" t="str">
        <f t="shared" ref="AG90" si="591">IF(ISBLANK(AC90),"",IF(AND(BL90=SX1_LS,AC90&gt;=0.5),(ROUND((PI()*AD90*AE90)/12,2)-PI()*SX1_PD),IF(AND(BL90=SX2_LS,AC90&gt;=0.5),(ROUND((PI()*AD90*AE90)/12,2)-PI()*SX2_PD),IF(AND(BL90=SX3_LS,AC90&gt;=0.5),(ROUND((PI()*AD90*AE90)/12,2)-PI()*SX3_PD),IF(AND(BL90=SX4_LS,AC90&gt;=0.5),(ROUND((PI()*AD90*AE90)/12,2)-PI()*SX4_PD),IF(AND(BL90=SX5_LS,AC90&gt;=0.5),(ROUND((PI()*AD90*AE90)/12,2)-PI()*SX5_PD),IF(AND(BL90=SX6_LS,AC90&gt;=0.5),(ROUND((PI()*AD90*AE90)/12,2)-PI()*SX6_PD),IF(AND(BL90=SX7_LS,AC90&gt;=0.5),(ROUND((PI()*AD90*AE90)/12,2)-PI()*SX7_PD),IF(AND(BL90=SX8_LS,AC90&gt;=0.5),(ROUND((PI()*AD90*AE90)/12,2)-PI()*SX8_PD),IF(AND(BL90=SX9_LS,AC90&gt;=0.5),(ROUND((PI()*AD90*AE90)/12,2)-PI()*SX9_PD),IF(AND(BL90=SX10_LS,AC90&gt;=0.5),(ROUND((PI()*AD90*AE90)/12,2)-PI()*SX10_PD),IF(AND(BL90=SX11_LS,AC90&gt;=0.5),(ROUND((PI()*AD90*AE90)/12,2)-PI()*SX11_PD),IF(AND(BL90=SX12_LS,AC90&gt;=0.5),(ROUND((PI()*AD90*AE90)/12,2)-PI()*SX12_PD),ROUND((PI()*AD90*AE90)/12,2))))))))))))))</f>
        <v/>
      </c>
      <c r="AH90" s="136"/>
      <c r="AI90" s="136"/>
      <c r="AJ90" s="136"/>
      <c r="AK90" s="136"/>
      <c r="AL90" s="136"/>
      <c r="AM90" s="136"/>
      <c r="AN90" s="136"/>
      <c r="AO90" s="136"/>
      <c r="AP90" s="17"/>
      <c r="AQ90" s="133"/>
      <c r="AR90" s="134"/>
      <c r="AS90" s="134"/>
      <c r="AT90" s="134"/>
      <c r="AU90" s="135"/>
      <c r="AV90" s="114" t="str">
        <f t="shared" ref="AV90" si="592">IF(C90=FALSE,"",IF(C90="DNT",(AQ90/(Nominal_Pipe_Diameter*10)),IF(AQ90="NV","NV",IF(AQ90="NA","NA",IF(BE90="","",IF(BL90="SMLS",AQ90*100/BE90,AQ90*100/BD90))))))</f>
        <v/>
      </c>
      <c r="AW90" s="114"/>
      <c r="AX90" s="114"/>
      <c r="AY90" s="114"/>
      <c r="AZ90" s="114"/>
      <c r="BA90" s="114" t="str">
        <f t="shared" ref="BA90" si="593">IF(C90=FALSE,"",IF(GW_Log_Dist="","NA",GW_Log_Dist+X90))</f>
        <v/>
      </c>
      <c r="BB90" s="114"/>
      <c r="BC90" s="114"/>
      <c r="BD90" s="18" t="str">
        <f t="shared" ref="BD90" si="594">IF(C90=FALSE,"",IF(AND(SX1_Start&lt;=X90,X90&lt;SX1_End),((SX1_NWT*1000)),IF(AND(SX2_Start&lt;=X90,X90&lt;SX2_End),((SX2_NWT*1000)),IF(AND(SX3_Start&lt;=X90,X90&lt;SX3_End),((SX3_NWT*1000)),IF(AND(SX4_Start&lt;=X90,X90&lt;SX4_End),((SX4_NWT*1000)),IF(AND(SX5_Start&lt;=X90,X90&lt;SX5_End),((SX5_NWT*1000)),IF(AND(SX6_Start&lt;=X90,X90&lt;SX6_End),((SX6_NWT*1000)),IF(AND(SX7_Start&lt;=X90,X90&lt;SX7_End),((SX7_NWT*1000)),IF(AND(SX8_Start&lt;=X90,X90&lt;SX8_End),((SX8_NWT*1000)),IF(AND(SX9_Start&lt;=X90,X90&lt;SX9_End),((SX9_NWT*1000)),IF(AND(SX10_Start&lt;=X90,X90&lt;SX10_End),((SX10_NWT*1000)),IF(AND(SX11_Start&lt;=X90,X90&lt;SX11_End),((SX11_NWT*1000)),IF(AND(SX12_Start&lt;=X90,X90&lt;SX12_End),((SX12_NWT*1000)),IF(AND(SX13_Start&lt;=X90,X90&lt;SX13_End),((SX13_NWT*1000)),IF(AND(SX14_Start&lt;=X90,X90&lt;SX14_End),((SX14_NWT*1000)),IF(AND(SX15_Start&lt;=X90,X90&lt;SX15_End),((SX15_NWT*1000)),IF(AND(SX16_Start&lt;=X90,X90&lt;SX16_End),((SX16_NWT*1000)),IF(AND(SX17_Start&lt;=X90,X90&lt;SX17_End),((SX17_NWT*1000)),IF(AND(SX18_Start&lt;=X90,X90&lt;SX18_End),((SX18_NWT*1000)),IF(AND(SX19_Start&lt;=X90,X90&lt;SX19_End),((SX19_NWT*1000)),IF(AND(SX20_Start&lt;=X90,X90&lt;SX20_End),((SX20_NWT*1000)),IF(AND(SX21_Start&lt;=X90,X90&lt;SX21_End),((SX21_NWT*1000)),IF(AND(SX22_Start&lt;=X90,X90&lt;SX22_End),((SX22_NWT*1000)),IF(AND(SX23_Start&lt;=X90,X90&lt;SX23_End),((SX23_NWT*1000)),IF(AND(SX24_Start&lt;=X90,X90&lt;SX24_End),((SX24_NWT*1000)),IF(AND(SX25_Start&lt;=X90,X90&lt;SX25_End),((SX25_NWT*1000))))))))))))))))))))))))))))</f>
        <v/>
      </c>
      <c r="BE90" s="113"/>
      <c r="BF90" s="113"/>
      <c r="BG90" s="113"/>
      <c r="BH90" s="113"/>
      <c r="BI90" s="113"/>
      <c r="BJ90" s="113"/>
      <c r="BK90" s="113"/>
      <c r="BL90" s="19" t="str" cm="1">
        <f t="array" ref="BL90">IF(C90=FALSE,"",IF(AND(SX1_Start&lt;=X90,X90&lt;SX1_End),SX1_LS,IF(AND(SX2_Start&lt;=X90,X90&lt;SX2_End),SX2_LS,IF(AND(SX3_Start&lt;=X90,X90&lt;SX3_End),SX3_LS,IF(AND(SX4_Start&lt;=X90,X90&lt;SX4_End),SX4_LS,IF(AND(SX5_Start&lt;=X90,X90&lt;SX5_End),SX5_LS,IF(AND(SX6_Start&lt;=X90,X90&lt;SX6_End),SX6_LS,IF(AND(SX7_Start&lt;=X90,X90&lt;SX7_End),SX7_LS,IF(AND(SX8_Start&lt;=X90,X90&lt;SX8_End),SX8_LS,IF(AND(SX9_Start&lt;=X90,X90&lt;SX9_End),SX9_LS,IF(AND(SX10_Start&lt;=X90,X90&lt;SX10_End),SX10_LS,IF(AND(SX11_Start&lt;=X90,X90&lt;SX11_End),SX11_LS,IF(AND(SX12_Start&lt;=X90,X90&lt;SX12_End),SX12_LS,IF(AND(SX13_Start&lt;=X90,X90&lt;SX13_End),SX13_LS,IF(AND(SX14_Start&lt;=X90,X90&lt;SX14_End),SX14_LS,IF(AND(SX15_Start&lt;=X90,X90&lt;SX15_End),SX15_LS,IF(AND(SX16_Start&lt;=X90,X90&lt;SX16_End),SX16_LS,IF(AND(SX17_Start&lt;=X90,X90&lt;SX17_End),SX17_LS,IF(AND(SX18_Start&lt;=X90,X90&lt;SX18_End),SX18_LS,IF(AND(SX19_Start&lt;=X90,X90&lt;SX19_End),SX19_LS,IF(AND(SX20_Start&lt;=X90,X90&lt;SX20_End),SX20_LS,IF(AND(SX21_Start&lt;=X90,X90&lt;SX21_End),SX21_LS,IF(AND(SX22_Start&lt;=X90,X90&lt;SX22_End),SX22_LS,IF(AND(SX23_Start&lt;=X90,X90&lt;SX23_End),SX23_LS,IF(AND(SX24_Start&lt;=X90,X90&lt;SX24_End),SX24_LS)*IF(AND(SX25_Start&lt;=X90,X90&lt;SX25End),SX25_LS)))))))))))))))))))))))))</f>
        <v/>
      </c>
      <c r="BM90" s="129" t="str">
        <f t="shared" ref="BM90" si="595">IF(ISBLANK(C90),"",IF(BL90=SX1_LS,SX1_LSD,IF(BL90=SX2_LS,SX2_LSD,IF(BL90=SX3_LS,SX3_LSD,IF(BL90=SX4_LS,SX4_LSD,IF(BL90=SX5_LS,SX5_LSD,IF(BL90=SX6_LS,SX6_LSD,IF(BL90=SX7_LS,SX7_LSD,IF(BL90=SX8_LS,SX8_LSD,IF(BL90=SX9_LS,SX9_LSD,IF(BL90=SX10_LS,SX10_LSD,IF(BL90=SX11_LS,SX11_LSD,IF(BL90=SX12_LS,SX12_LSD)))))))))))))</f>
        <v/>
      </c>
      <c r="BN90" s="130"/>
      <c r="BO90" s="130"/>
      <c r="BP90" s="130"/>
      <c r="BQ90" s="130"/>
      <c r="BR90" s="131"/>
      <c r="BS90" s="119" t="str">
        <f t="shared" ref="BS90" si="596">IF(ISBLANK(C90),"",IF(NOT(ISNUMBER(station_number)),"NA",IF(MOD(station_number,1)=0,TEXT(station_number+X90,"0+00"),IF(NOT(MOD(station_number,1)=0),TEXT(station_number+X90,"0+00.00")))))</f>
        <v/>
      </c>
      <c r="BT90" s="119"/>
      <c r="BU90" s="119"/>
      <c r="BV90" s="119"/>
      <c r="BW90" s="119"/>
      <c r="BX90" s="120" t="str" cm="1">
        <f t="array" ref="BX90">IF(C90=FALSE,"",IF(AND(SX1_Start&lt;=X90,X90&lt;SX1_End),"Section 1",IF(AND(SX2_Start&lt;=X90,X90&lt;SX2_End),"Section 2",IF(AND(SX3_Start&lt;=X90,X90&lt;SX3_End),"Section 3",IF(AND(SX4_Start&lt;=X90,X90&lt;SX4_End),"Section 4",IF(AND(SX5_Start&lt;=X90,X90&lt;SX5_End),"Section 5",IF(AND(SX6_Start&lt;=X90,X90&lt;SX6_End),"Section 6",IF(AND(SX7_Start&lt;=X90,X90&lt;SX7_End),"Section 7",IF(AND(SX8_Start&lt;=X90,X90&lt;SX8_End),"Section 8",IF(AND(SX9_Start&lt;=X90,X90&lt;SX9_End),"Section 9",IF(AND(SX10_Start&lt;=X90,X90&lt;SX10_End),"Section 10",IF(AND(SX11_Start&lt;=X90,X90&lt;SX11_End),"Section 11",IF(AND(SX12_Start&lt;=X90,X90&lt;SX12_End),"Section 12",IF(AND(SX13_Start&lt;=X90,X90&lt;SX13_End),"Section 13",IF(AND(SX14_Start&lt;=X90,X90&lt;SX14_End),"Section 14",IF(AND(SX15_Start&lt;=X90,X90&lt;SX15_End),"Section 15",IF(AND(SX16_Start&lt;=X90,X90&lt;SX16_End),"Section 16",IF(AND(SX17_Start&lt;=X90,X90&lt;SX17_End),"Section 17",IF(AND(SX18_Start&lt;=X90,X90&lt;SX18_End),"Section 18",IF(AND(SX19_Start&lt;=X90,X90&lt;SX19_End),"Section 19",IF(AND(SX20_Start&lt;=X90,X90&lt;SX20_End),"Section 20",IF(AND(SX21_Start&lt;=X90,X90&lt;SX21_End),"Section 21",IF(AND(SX22_Start&lt;=X90,X90&lt;SX22_End),"Section 22",IF(AND(SX23_Start&lt;=X90,X90&lt;SX23_End),"Section 23",IF(AND(SX24_Start&lt;=X90,X90&lt;SX24_End),"Section 24")*IF(AND(SX25_Start&lt;=X90,X90&lt;SX25End),"Section 25")))))))))))))))))))))))))</f>
        <v/>
      </c>
      <c r="BY90" s="121"/>
      <c r="BZ90" s="121"/>
      <c r="CA90" s="121"/>
      <c r="CB90" s="121"/>
      <c r="CC90" s="121"/>
      <c r="CD90" s="121"/>
      <c r="CE90" s="121"/>
      <c r="CF90" s="121"/>
      <c r="CG90" s="121"/>
      <c r="CH90" s="122"/>
      <c r="CI90" s="123"/>
      <c r="CJ90" s="124"/>
      <c r="CK90" s="124"/>
      <c r="CL90" s="124"/>
      <c r="CM90" s="124"/>
      <c r="CN90" s="124"/>
      <c r="CO90" s="124"/>
      <c r="CP90" s="124"/>
      <c r="CQ90" s="124"/>
      <c r="CR90" s="124"/>
      <c r="CS90" s="125"/>
      <c r="CT90" s="123"/>
      <c r="CU90" s="124"/>
      <c r="CV90" s="124"/>
      <c r="CW90" s="124"/>
      <c r="CX90" s="124"/>
      <c r="CY90" s="124"/>
      <c r="CZ90" s="124"/>
      <c r="DA90" s="124"/>
      <c r="DB90" s="124"/>
      <c r="DC90" s="124"/>
      <c r="DD90" s="125"/>
      <c r="DE90" s="123"/>
      <c r="DF90" s="124"/>
      <c r="DG90" s="124"/>
      <c r="DH90" s="124"/>
      <c r="DI90" s="124"/>
      <c r="DJ90" s="124"/>
      <c r="DK90" s="124"/>
      <c r="DL90" s="124"/>
      <c r="DM90" s="124"/>
      <c r="DN90" s="125"/>
      <c r="DO90" s="126"/>
      <c r="DP90" s="127"/>
      <c r="DQ90" s="127"/>
      <c r="DR90" s="127"/>
      <c r="DS90" s="127"/>
      <c r="DT90" s="127"/>
      <c r="DU90" s="127"/>
      <c r="DV90" s="128"/>
      <c r="DW90" s="102"/>
      <c r="DX90" s="102"/>
      <c r="DY90" s="102"/>
      <c r="DZ90" s="115"/>
      <c r="EA90" s="115"/>
      <c r="EB90" s="115"/>
      <c r="EC90" s="115"/>
      <c r="ED90" s="115"/>
      <c r="EE90" s="132"/>
      <c r="EF90" s="132"/>
      <c r="EG90" s="132"/>
      <c r="EH90" s="102"/>
      <c r="EI90" s="102"/>
      <c r="EJ90" s="102"/>
      <c r="EK90" s="117" t="str">
        <f t="shared" si="474"/>
        <v/>
      </c>
      <c r="EL90" s="117"/>
      <c r="EM90" s="117"/>
      <c r="EN90" s="118"/>
      <c r="EO90" s="118"/>
      <c r="EP90" s="118"/>
      <c r="EQ90" s="102"/>
      <c r="ER90" s="102"/>
      <c r="ES90" s="102"/>
      <c r="ET90" s="102"/>
      <c r="EU90" s="20" t="str">
        <f t="shared" si="475"/>
        <v/>
      </c>
      <c r="EV90" s="26" t="str">
        <f t="shared" si="476"/>
        <v/>
      </c>
      <c r="EW90" s="22"/>
      <c r="EX90" s="22"/>
      <c r="EY90" s="23"/>
      <c r="EZ90" s="23"/>
      <c r="FA90" s="23"/>
      <c r="FB90" s="23"/>
      <c r="FC90" s="28"/>
      <c r="FD90" s="28"/>
      <c r="FE90" s="28"/>
      <c r="FF90" s="28"/>
      <c r="FG90" s="28"/>
      <c r="FH90" s="28"/>
      <c r="FI90" s="28"/>
      <c r="FJ90" s="28"/>
      <c r="FK90" s="28"/>
      <c r="FL90" s="28"/>
      <c r="FM90" s="28"/>
      <c r="FN90" s="29"/>
      <c r="FO90" s="29"/>
      <c r="FP90" s="29"/>
      <c r="FQ90" s="29"/>
      <c r="FR90" s="29"/>
      <c r="FS90" s="29"/>
      <c r="FT90" s="29"/>
      <c r="FU90" s="29"/>
      <c r="FV90" s="29"/>
      <c r="FW90" s="29"/>
      <c r="FX90" s="29"/>
      <c r="FY90" s="29"/>
      <c r="FZ90" s="29"/>
      <c r="GA90" s="29"/>
      <c r="GB90" s="29"/>
      <c r="GC90" s="23"/>
      <c r="GD90" s="23"/>
      <c r="GE90" s="23"/>
      <c r="GF90" s="23"/>
      <c r="GG90" s="23"/>
      <c r="GH90" s="23"/>
    </row>
    <row r="91" spans="1:190" s="25" customFormat="1" ht="57.75" customHeight="1" x14ac:dyDescent="0.25">
      <c r="A91" s="103">
        <f t="shared" si="477"/>
        <v>84</v>
      </c>
      <c r="B91" s="103"/>
      <c r="C91" s="104"/>
      <c r="D91" s="105"/>
      <c r="E91" s="105"/>
      <c r="F91" s="105"/>
      <c r="G91" s="105"/>
      <c r="H91" s="105"/>
      <c r="I91" s="105"/>
      <c r="J91" s="105"/>
      <c r="K91" s="106"/>
      <c r="L91" s="138"/>
      <c r="M91" s="138"/>
      <c r="N91" s="138"/>
      <c r="O91" s="138"/>
      <c r="P91" s="138"/>
      <c r="Q91" s="138"/>
      <c r="R91" s="138"/>
      <c r="S91" s="137"/>
      <c r="T91" s="137"/>
      <c r="U91" s="137"/>
      <c r="V91" s="137"/>
      <c r="W91" s="137"/>
      <c r="X91" s="79"/>
      <c r="Y91" s="80"/>
      <c r="Z91" s="80"/>
      <c r="AA91" s="80"/>
      <c r="AB91" s="11" t="str">
        <f t="shared" si="465"/>
        <v/>
      </c>
      <c r="AC91" s="12"/>
      <c r="AD91" s="13">
        <f t="shared" si="457"/>
        <v>0</v>
      </c>
      <c r="AE91" s="14" t="str">
        <f t="shared" ref="AE91" si="597">IF(ISBLANK(C91),"",IF(BL91=SX1_LS,SX1_PD,IF(BL91=SX2_LS,SX2_PD,IF(BL91=SX3_LS,SX3_PD,IF(BL91=SX4_LS,SX4_PD,IF(BL91=SX5_LS,SX5_PD,IF(BL91=SX6_LS,SX6_PD,IF(BL91=SX7_LS,SX7_PD,IF(BL91=SX8_LS,SX8_PD,IF(BL91=SX9_LS,SX9_PD,IF(BL91=SX10_LS,SX10_PD,IF(BL91=SX11_LS,SX11_PD,IF(BL91=SX12_LS,SX12_PD)))))))))))))</f>
        <v/>
      </c>
      <c r="AF91" s="15" t="str">
        <f t="shared" si="467"/>
        <v>!</v>
      </c>
      <c r="AG91" s="16" t="str">
        <f t="shared" ref="AG91" si="598">IF(ISBLANK(AC91),"",IF(AND(BL91=SX1_LS,AC91&gt;=0.5),(ROUND((PI()*AD91*AE91)/12,2)-PI()*SX1_PD),IF(AND(BL91=SX2_LS,AC91&gt;=0.5),(ROUND((PI()*AD91*AE91)/12,2)-PI()*SX2_PD),IF(AND(BL91=SX3_LS,AC91&gt;=0.5),(ROUND((PI()*AD91*AE91)/12,2)-PI()*SX3_PD),IF(AND(BL91=SX4_LS,AC91&gt;=0.5),(ROUND((PI()*AD91*AE91)/12,2)-PI()*SX4_PD),IF(AND(BL91=SX5_LS,AC91&gt;=0.5),(ROUND((PI()*AD91*AE91)/12,2)-PI()*SX5_PD),IF(AND(BL91=SX6_LS,AC91&gt;=0.5),(ROUND((PI()*AD91*AE91)/12,2)-PI()*SX6_PD),IF(AND(BL91=SX7_LS,AC91&gt;=0.5),(ROUND((PI()*AD91*AE91)/12,2)-PI()*SX7_PD),IF(AND(BL91=SX8_LS,AC91&gt;=0.5),(ROUND((PI()*AD91*AE91)/12,2)-PI()*SX8_PD),IF(AND(BL91=SX9_LS,AC91&gt;=0.5),(ROUND((PI()*AD91*AE91)/12,2)-PI()*SX9_PD),IF(AND(BL91=SX10_LS,AC91&gt;=0.5),(ROUND((PI()*AD91*AE91)/12,2)-PI()*SX10_PD),IF(AND(BL91=SX11_LS,AC91&gt;=0.5),(ROUND((PI()*AD91*AE91)/12,2)-PI()*SX11_PD),IF(AND(BL91=SX12_LS,AC91&gt;=0.5),(ROUND((PI()*AD91*AE91)/12,2)-PI()*SX12_PD),ROUND((PI()*AD91*AE91)/12,2))))))))))))))</f>
        <v/>
      </c>
      <c r="AH91" s="81"/>
      <c r="AI91" s="81"/>
      <c r="AJ91" s="81"/>
      <c r="AK91" s="81"/>
      <c r="AL91" s="81"/>
      <c r="AM91" s="81"/>
      <c r="AN91" s="81"/>
      <c r="AO91" s="81"/>
      <c r="AP91" s="17"/>
      <c r="AQ91" s="113"/>
      <c r="AR91" s="113"/>
      <c r="AS91" s="113"/>
      <c r="AT91" s="113"/>
      <c r="AU91" s="113"/>
      <c r="AV91" s="114" t="str">
        <f t="shared" ref="AV91" si="599">IF(C91=FALSE,"",IF(C91="DNT",(AQ91/(Nominal_Pipe_Diameter*10)),IF(AQ91="NV","NV",IF(AQ91="NA","NA",IF(BE91="","",IF(BL91="SMLS",AQ91*100/BE91,AQ91*100/BD91))))))</f>
        <v/>
      </c>
      <c r="AW91" s="114"/>
      <c r="AX91" s="114"/>
      <c r="AY91" s="114"/>
      <c r="AZ91" s="114"/>
      <c r="BA91" s="114" t="str">
        <f t="shared" ref="BA91" si="600">IF(C91=FALSE,"",IF(GW_Log_Dist="","NA",GW_Log_Dist+X91))</f>
        <v/>
      </c>
      <c r="BB91" s="114"/>
      <c r="BC91" s="114"/>
      <c r="BD91" s="18" t="str">
        <f t="shared" ref="BD91" si="601">IF(C91=FALSE,"",IF(AND(SX1_Start&lt;=X91,X91&lt;SX1_End),((SX1_NWT*1000)),IF(AND(SX2_Start&lt;=X91,X91&lt;SX2_End),((SX2_NWT*1000)),IF(AND(SX3_Start&lt;=X91,X91&lt;SX3_End),((SX3_NWT*1000)),IF(AND(SX4_Start&lt;=X91,X91&lt;SX4_End),((SX4_NWT*1000)),IF(AND(SX5_Start&lt;=X91,X91&lt;SX5_End),((SX5_NWT*1000)),IF(AND(SX6_Start&lt;=X91,X91&lt;SX6_End),((SX6_NWT*1000)),IF(AND(SX7_Start&lt;=X91,X91&lt;SX7_End),((SX7_NWT*1000)),IF(AND(SX8_Start&lt;=X91,X91&lt;SX8_End),((SX8_NWT*1000)),IF(AND(SX9_Start&lt;=X91,X91&lt;SX9_End),((SX9_NWT*1000)),IF(AND(SX10_Start&lt;=X91,X91&lt;SX10_End),((SX10_NWT*1000)),IF(AND(SX11_Start&lt;=X91,X91&lt;SX11_End),((SX11_NWT*1000)),IF(AND(SX12_Start&lt;=X91,X91&lt;SX12_End),((SX12_NWT*1000)),IF(AND(SX13_Start&lt;=X91,X91&lt;SX13_End),((SX13_NWT*1000)),IF(AND(SX14_Start&lt;=X91,X91&lt;SX14_End),((SX14_NWT*1000)),IF(AND(SX15_Start&lt;=X91,X91&lt;SX15_End),((SX15_NWT*1000)),IF(AND(SX16_Start&lt;=X91,X91&lt;SX16_End),((SX16_NWT*1000)),IF(AND(SX17_Start&lt;=X91,X91&lt;SX17_End),((SX17_NWT*1000)),IF(AND(SX18_Start&lt;=X91,X91&lt;SX18_End),((SX18_NWT*1000)),IF(AND(SX19_Start&lt;=X91,X91&lt;SX19_End),((SX19_NWT*1000)),IF(AND(SX20_Start&lt;=X91,X91&lt;SX20_End),((SX20_NWT*1000)),IF(AND(SX21_Start&lt;=X91,X91&lt;SX21_End),((SX21_NWT*1000)),IF(AND(SX22_Start&lt;=X91,X91&lt;SX22_End),((SX22_NWT*1000)),IF(AND(SX23_Start&lt;=X91,X91&lt;SX23_End),((SX23_NWT*1000)),IF(AND(SX24_Start&lt;=X91,X91&lt;SX24_End),((SX24_NWT*1000)),IF(AND(SX25_Start&lt;=X91,X91&lt;SX25_End),((SX25_NWT*1000))))))))))))))))))))))))))))</f>
        <v/>
      </c>
      <c r="BE91" s="113"/>
      <c r="BF91" s="113"/>
      <c r="BG91" s="113"/>
      <c r="BH91" s="113"/>
      <c r="BI91" s="113"/>
      <c r="BJ91" s="113"/>
      <c r="BK91" s="113"/>
      <c r="BL91" s="19" t="str" cm="1">
        <f t="array" ref="BL91">IF(C91=FALSE,"",IF(AND(SX1_Start&lt;=X91,X91&lt;SX1_End),SX1_LS,IF(AND(SX2_Start&lt;=X91,X91&lt;SX2_End),SX2_LS,IF(AND(SX3_Start&lt;=X91,X91&lt;SX3_End),SX3_LS,IF(AND(SX4_Start&lt;=X91,X91&lt;SX4_End),SX4_LS,IF(AND(SX5_Start&lt;=X91,X91&lt;SX5_End),SX5_LS,IF(AND(SX6_Start&lt;=X91,X91&lt;SX6_End),SX6_LS,IF(AND(SX7_Start&lt;=X91,X91&lt;SX7_End),SX7_LS,IF(AND(SX8_Start&lt;=X91,X91&lt;SX8_End),SX8_LS,IF(AND(SX9_Start&lt;=X91,X91&lt;SX9_End),SX9_LS,IF(AND(SX10_Start&lt;=X91,X91&lt;SX10_End),SX10_LS,IF(AND(SX11_Start&lt;=X91,X91&lt;SX11_End),SX11_LS,IF(AND(SX12_Start&lt;=X91,X91&lt;SX12_End),SX12_LS,IF(AND(SX13_Start&lt;=X91,X91&lt;SX13_End),SX13_LS,IF(AND(SX14_Start&lt;=X91,X91&lt;SX14_End),SX14_LS,IF(AND(SX15_Start&lt;=X91,X91&lt;SX15_End),SX15_LS,IF(AND(SX16_Start&lt;=X91,X91&lt;SX16_End),SX16_LS,IF(AND(SX17_Start&lt;=X91,X91&lt;SX17_End),SX17_LS,IF(AND(SX18_Start&lt;=X91,X91&lt;SX18_End),SX18_LS,IF(AND(SX19_Start&lt;=X91,X91&lt;SX19_End),SX19_LS,IF(AND(SX20_Start&lt;=X91,X91&lt;SX20_End),SX20_LS,IF(AND(SX21_Start&lt;=X91,X91&lt;SX21_End),SX21_LS,IF(AND(SX22_Start&lt;=X91,X91&lt;SX22_End),SX22_LS,IF(AND(SX23_Start&lt;=X91,X91&lt;SX23_End),SX23_LS,IF(AND(SX24_Start&lt;=X91,X91&lt;SX24_End),SX24_LS)*IF(AND(SX25_Start&lt;=X91,X91&lt;SX25End),SX25_LS)))))))))))))))))))))))))</f>
        <v/>
      </c>
      <c r="BM91" s="129" t="str">
        <f t="shared" ref="BM91" si="602">IF(ISBLANK(C91),"",IF(BL91=SX1_LS,SX1_LSD,IF(BL91=SX2_LS,SX2_LSD,IF(BL91=SX3_LS,SX3_LSD,IF(BL91=SX4_LS,SX4_LSD,IF(BL91=SX5_LS,SX5_LSD,IF(BL91=SX6_LS,SX6_LSD,IF(BL91=SX7_LS,SX7_LSD,IF(BL91=SX8_LS,SX8_LSD,IF(BL91=SX9_LS,SX9_LSD,IF(BL91=SX10_LS,SX10_LSD,IF(BL91=SX11_LS,SX11_LSD,IF(BL91=SX12_LS,SX12_LSD)))))))))))))</f>
        <v/>
      </c>
      <c r="BN91" s="130"/>
      <c r="BO91" s="130"/>
      <c r="BP91" s="130"/>
      <c r="BQ91" s="130"/>
      <c r="BR91" s="131"/>
      <c r="BS91" s="119" t="str">
        <f t="shared" ref="BS91" si="603">IF(ISBLANK(C91),"",IF(NOT(ISNUMBER(station_number)),"NA",IF(MOD(station_number,1)=0,TEXT(station_number+X91,"0+00"),IF(NOT(MOD(station_number,1)=0),TEXT(station_number+X91,"0+00.00")))))</f>
        <v/>
      </c>
      <c r="BT91" s="119"/>
      <c r="BU91" s="119"/>
      <c r="BV91" s="119"/>
      <c r="BW91" s="119"/>
      <c r="BX91" s="120" t="str" cm="1">
        <f t="array" ref="BX91">IF(C91=FALSE,"",IF(AND(SX1_Start&lt;=X91,X91&lt;SX1_End),"Section 1",IF(AND(SX2_Start&lt;=X91,X91&lt;SX2_End),"Section 2",IF(AND(SX3_Start&lt;=X91,X91&lt;SX3_End),"Section 3",IF(AND(SX4_Start&lt;=X91,X91&lt;SX4_End),"Section 4",IF(AND(SX5_Start&lt;=X91,X91&lt;SX5_End),"Section 5",IF(AND(SX6_Start&lt;=X91,X91&lt;SX6_End),"Section 6",IF(AND(SX7_Start&lt;=X91,X91&lt;SX7_End),"Section 7",IF(AND(SX8_Start&lt;=X91,X91&lt;SX8_End),"Section 8",IF(AND(SX9_Start&lt;=X91,X91&lt;SX9_End),"Section 9",IF(AND(SX10_Start&lt;=X91,X91&lt;SX10_End),"Section 10",IF(AND(SX11_Start&lt;=X91,X91&lt;SX11_End),"Section 11",IF(AND(SX12_Start&lt;=X91,X91&lt;SX12_End),"Section 12",IF(AND(SX13_Start&lt;=X91,X91&lt;SX13_End),"Section 13",IF(AND(SX14_Start&lt;=X91,X91&lt;SX14_End),"Section 14",IF(AND(SX15_Start&lt;=X91,X91&lt;SX15_End),"Section 15",IF(AND(SX16_Start&lt;=X91,X91&lt;SX16_End),"Section 16",IF(AND(SX17_Start&lt;=X91,X91&lt;SX17_End),"Section 17",IF(AND(SX18_Start&lt;=X91,X91&lt;SX18_End),"Section 18",IF(AND(SX19_Start&lt;=X91,X91&lt;SX19_End),"Section 19",IF(AND(SX20_Start&lt;=X91,X91&lt;SX20_End),"Section 20",IF(AND(SX21_Start&lt;=X91,X91&lt;SX21_End),"Section 21",IF(AND(SX22_Start&lt;=X91,X91&lt;SX22_End),"Section 22",IF(AND(SX23_Start&lt;=X91,X91&lt;SX23_End),"Section 23",IF(AND(SX24_Start&lt;=X91,X91&lt;SX24_End),"Section 24")*IF(AND(SX25_Start&lt;=X91,X91&lt;SX25End),"Section 25")))))))))))))))))))))))))</f>
        <v/>
      </c>
      <c r="BY91" s="121"/>
      <c r="BZ91" s="121"/>
      <c r="CA91" s="121"/>
      <c r="CB91" s="121"/>
      <c r="CC91" s="121"/>
      <c r="CD91" s="121"/>
      <c r="CE91" s="121"/>
      <c r="CF91" s="121"/>
      <c r="CG91" s="121"/>
      <c r="CH91" s="122"/>
      <c r="CI91" s="123"/>
      <c r="CJ91" s="124"/>
      <c r="CK91" s="124"/>
      <c r="CL91" s="124"/>
      <c r="CM91" s="124"/>
      <c r="CN91" s="124"/>
      <c r="CO91" s="124"/>
      <c r="CP91" s="124"/>
      <c r="CQ91" s="124"/>
      <c r="CR91" s="124"/>
      <c r="CS91" s="125"/>
      <c r="CT91" s="123"/>
      <c r="CU91" s="124"/>
      <c r="CV91" s="124"/>
      <c r="CW91" s="124"/>
      <c r="CX91" s="124"/>
      <c r="CY91" s="124"/>
      <c r="CZ91" s="124"/>
      <c r="DA91" s="124"/>
      <c r="DB91" s="124"/>
      <c r="DC91" s="124"/>
      <c r="DD91" s="125"/>
      <c r="DE91" s="123"/>
      <c r="DF91" s="124"/>
      <c r="DG91" s="124"/>
      <c r="DH91" s="124"/>
      <c r="DI91" s="124"/>
      <c r="DJ91" s="124"/>
      <c r="DK91" s="124"/>
      <c r="DL91" s="124"/>
      <c r="DM91" s="124"/>
      <c r="DN91" s="125"/>
      <c r="DO91" s="126"/>
      <c r="DP91" s="127"/>
      <c r="DQ91" s="127"/>
      <c r="DR91" s="127"/>
      <c r="DS91" s="127"/>
      <c r="DT91" s="127"/>
      <c r="DU91" s="127"/>
      <c r="DV91" s="128"/>
      <c r="DW91" s="102"/>
      <c r="DX91" s="102"/>
      <c r="DY91" s="102"/>
      <c r="DZ91" s="115"/>
      <c r="EA91" s="115"/>
      <c r="EB91" s="115"/>
      <c r="EC91" s="115"/>
      <c r="ED91" s="115"/>
      <c r="EE91" s="132"/>
      <c r="EF91" s="132"/>
      <c r="EG91" s="132"/>
      <c r="EH91" s="102"/>
      <c r="EI91" s="102"/>
      <c r="EJ91" s="102"/>
      <c r="EK91" s="117" t="str">
        <f t="shared" si="474"/>
        <v/>
      </c>
      <c r="EL91" s="117"/>
      <c r="EM91" s="117"/>
      <c r="EN91" s="118"/>
      <c r="EO91" s="118"/>
      <c r="EP91" s="118"/>
      <c r="EQ91" s="102"/>
      <c r="ER91" s="102"/>
      <c r="ES91" s="102"/>
      <c r="ET91" s="102"/>
      <c r="EU91" s="20" t="str">
        <f t="shared" si="475"/>
        <v/>
      </c>
      <c r="EV91" s="26" t="str">
        <f t="shared" si="476"/>
        <v/>
      </c>
      <c r="EW91" s="22"/>
      <c r="EX91" s="22"/>
      <c r="EY91" s="23"/>
      <c r="EZ91" s="23"/>
      <c r="FA91" s="23"/>
      <c r="FB91" s="23"/>
      <c r="FC91" s="28"/>
      <c r="FD91" s="28"/>
      <c r="FE91" s="28"/>
      <c r="FF91" s="28"/>
      <c r="FG91" s="28"/>
      <c r="FH91" s="28"/>
      <c r="FI91" s="28"/>
      <c r="FJ91" s="28"/>
      <c r="FK91" s="28"/>
      <c r="FL91" s="28"/>
      <c r="FM91" s="28"/>
      <c r="FN91" s="29"/>
      <c r="FO91" s="29"/>
      <c r="FP91" s="29"/>
      <c r="FQ91" s="29"/>
      <c r="FR91" s="29"/>
      <c r="FS91" s="29"/>
      <c r="FT91" s="29"/>
      <c r="FU91" s="29"/>
      <c r="FV91" s="29"/>
      <c r="FW91" s="29"/>
      <c r="FX91" s="29"/>
      <c r="FY91" s="29"/>
      <c r="FZ91" s="29"/>
      <c r="GA91" s="29"/>
      <c r="GB91" s="29"/>
      <c r="GC91" s="23"/>
      <c r="GD91" s="23"/>
      <c r="GE91" s="23"/>
      <c r="GF91" s="23"/>
      <c r="GG91" s="23"/>
      <c r="GH91" s="23"/>
    </row>
    <row r="92" spans="1:190" s="25" customFormat="1" ht="57.75" customHeight="1" x14ac:dyDescent="0.25">
      <c r="A92" s="103">
        <f t="shared" si="477"/>
        <v>85</v>
      </c>
      <c r="B92" s="103"/>
      <c r="C92" s="104"/>
      <c r="D92" s="105"/>
      <c r="E92" s="105"/>
      <c r="F92" s="105"/>
      <c r="G92" s="105"/>
      <c r="H92" s="105"/>
      <c r="I92" s="105"/>
      <c r="J92" s="105"/>
      <c r="K92" s="106"/>
      <c r="L92" s="138"/>
      <c r="M92" s="138"/>
      <c r="N92" s="138"/>
      <c r="O92" s="138"/>
      <c r="P92" s="138"/>
      <c r="Q92" s="138"/>
      <c r="R92" s="138"/>
      <c r="S92" s="137"/>
      <c r="T92" s="137"/>
      <c r="U92" s="137"/>
      <c r="V92" s="137"/>
      <c r="W92" s="137"/>
      <c r="X92" s="79"/>
      <c r="Y92" s="80"/>
      <c r="Z92" s="80"/>
      <c r="AA92" s="80"/>
      <c r="AB92" s="11" t="str">
        <f t="shared" si="465"/>
        <v/>
      </c>
      <c r="AC92" s="12"/>
      <c r="AD92" s="13">
        <f t="shared" si="457"/>
        <v>0</v>
      </c>
      <c r="AE92" s="14" t="str">
        <f t="shared" ref="AE92" si="604">IF(ISBLANK(C92),"",IF(BL92=SX1_LS,SX1_PD,IF(BL92=SX2_LS,SX2_PD,IF(BL92=SX3_LS,SX3_PD,IF(BL92=SX4_LS,SX4_PD,IF(BL92=SX5_LS,SX5_PD,IF(BL92=SX6_LS,SX6_PD,IF(BL92=SX7_LS,SX7_PD,IF(BL92=SX8_LS,SX8_PD,IF(BL92=SX9_LS,SX9_PD,IF(BL92=SX10_LS,SX10_PD,IF(BL92=SX11_LS,SX11_PD,IF(BL92=SX12_LS,SX12_PD)))))))))))))</f>
        <v/>
      </c>
      <c r="AF92" s="15" t="str">
        <f t="shared" si="467"/>
        <v>!</v>
      </c>
      <c r="AG92" s="16" t="str">
        <f t="shared" ref="AG92" si="605">IF(ISBLANK(AC92),"",IF(AND(BL92=SX1_LS,AC92&gt;=0.5),(ROUND((PI()*AD92*AE92)/12,2)-PI()*SX1_PD),IF(AND(BL92=SX2_LS,AC92&gt;=0.5),(ROUND((PI()*AD92*AE92)/12,2)-PI()*SX2_PD),IF(AND(BL92=SX3_LS,AC92&gt;=0.5),(ROUND((PI()*AD92*AE92)/12,2)-PI()*SX3_PD),IF(AND(BL92=SX4_LS,AC92&gt;=0.5),(ROUND((PI()*AD92*AE92)/12,2)-PI()*SX4_PD),IF(AND(BL92=SX5_LS,AC92&gt;=0.5),(ROUND((PI()*AD92*AE92)/12,2)-PI()*SX5_PD),IF(AND(BL92=SX6_LS,AC92&gt;=0.5),(ROUND((PI()*AD92*AE92)/12,2)-PI()*SX6_PD),IF(AND(BL92=SX7_LS,AC92&gt;=0.5),(ROUND((PI()*AD92*AE92)/12,2)-PI()*SX7_PD),IF(AND(BL92=SX8_LS,AC92&gt;=0.5),(ROUND((PI()*AD92*AE92)/12,2)-PI()*SX8_PD),IF(AND(BL92=SX9_LS,AC92&gt;=0.5),(ROUND((PI()*AD92*AE92)/12,2)-PI()*SX9_PD),IF(AND(BL92=SX10_LS,AC92&gt;=0.5),(ROUND((PI()*AD92*AE92)/12,2)-PI()*SX10_PD),IF(AND(BL92=SX11_LS,AC92&gt;=0.5),(ROUND((PI()*AD92*AE92)/12,2)-PI()*SX11_PD),IF(AND(BL92=SX12_LS,AC92&gt;=0.5),(ROUND((PI()*AD92*AE92)/12,2)-PI()*SX12_PD),ROUND((PI()*AD92*AE92)/12,2))))))))))))))</f>
        <v/>
      </c>
      <c r="AH92" s="81"/>
      <c r="AI92" s="81"/>
      <c r="AJ92" s="81"/>
      <c r="AK92" s="81"/>
      <c r="AL92" s="81"/>
      <c r="AM92" s="81"/>
      <c r="AN92" s="81"/>
      <c r="AO92" s="81"/>
      <c r="AP92" s="17"/>
      <c r="AQ92" s="113"/>
      <c r="AR92" s="113"/>
      <c r="AS92" s="113"/>
      <c r="AT92" s="113"/>
      <c r="AU92" s="113"/>
      <c r="AV92" s="114" t="str">
        <f t="shared" ref="AV92" si="606">IF(C92=FALSE,"",IF(C92="DNT",(AQ92/(Nominal_Pipe_Diameter*10)),IF(AQ92="NV","NV",IF(AQ92="NA","NA",IF(BE92="","",IF(BL92="SMLS",AQ92*100/BE92,AQ92*100/BD92))))))</f>
        <v/>
      </c>
      <c r="AW92" s="114"/>
      <c r="AX92" s="114"/>
      <c r="AY92" s="114"/>
      <c r="AZ92" s="114"/>
      <c r="BA92" s="114" t="str">
        <f t="shared" ref="BA92" si="607">IF(C92=FALSE,"",IF(GW_Log_Dist="","NA",GW_Log_Dist+X92))</f>
        <v/>
      </c>
      <c r="BB92" s="114"/>
      <c r="BC92" s="114"/>
      <c r="BD92" s="18" t="str">
        <f t="shared" ref="BD92" si="608">IF(C92=FALSE,"",IF(AND(SX1_Start&lt;=X92,X92&lt;SX1_End),((SX1_NWT*1000)),IF(AND(SX2_Start&lt;=X92,X92&lt;SX2_End),((SX2_NWT*1000)),IF(AND(SX3_Start&lt;=X92,X92&lt;SX3_End),((SX3_NWT*1000)),IF(AND(SX4_Start&lt;=X92,X92&lt;SX4_End),((SX4_NWT*1000)),IF(AND(SX5_Start&lt;=X92,X92&lt;SX5_End),((SX5_NWT*1000)),IF(AND(SX6_Start&lt;=X92,X92&lt;SX6_End),((SX6_NWT*1000)),IF(AND(SX7_Start&lt;=X92,X92&lt;SX7_End),((SX7_NWT*1000)),IF(AND(SX8_Start&lt;=X92,X92&lt;SX8_End),((SX8_NWT*1000)),IF(AND(SX9_Start&lt;=X92,X92&lt;SX9_End),((SX9_NWT*1000)),IF(AND(SX10_Start&lt;=X92,X92&lt;SX10_End),((SX10_NWT*1000)),IF(AND(SX11_Start&lt;=X92,X92&lt;SX11_End),((SX11_NWT*1000)),IF(AND(SX12_Start&lt;=X92,X92&lt;SX12_End),((SX12_NWT*1000)),IF(AND(SX13_Start&lt;=X92,X92&lt;SX13_End),((SX13_NWT*1000)),IF(AND(SX14_Start&lt;=X92,X92&lt;SX14_End),((SX14_NWT*1000)),IF(AND(SX15_Start&lt;=X92,X92&lt;SX15_End),((SX15_NWT*1000)),IF(AND(SX16_Start&lt;=X92,X92&lt;SX16_End),((SX16_NWT*1000)),IF(AND(SX17_Start&lt;=X92,X92&lt;SX17_End),((SX17_NWT*1000)),IF(AND(SX18_Start&lt;=X92,X92&lt;SX18_End),((SX18_NWT*1000)),IF(AND(SX19_Start&lt;=X92,X92&lt;SX19_End),((SX19_NWT*1000)),IF(AND(SX20_Start&lt;=X92,X92&lt;SX20_End),((SX20_NWT*1000)),IF(AND(SX21_Start&lt;=X92,X92&lt;SX21_End),((SX21_NWT*1000)),IF(AND(SX22_Start&lt;=X92,X92&lt;SX22_End),((SX22_NWT*1000)),IF(AND(SX23_Start&lt;=X92,X92&lt;SX23_End),((SX23_NWT*1000)),IF(AND(SX24_Start&lt;=X92,X92&lt;SX24_End),((SX24_NWT*1000)),IF(AND(SX25_Start&lt;=X92,X92&lt;SX25_End),((SX25_NWT*1000))))))))))))))))))))))))))))</f>
        <v/>
      </c>
      <c r="BE92" s="113"/>
      <c r="BF92" s="113"/>
      <c r="BG92" s="113"/>
      <c r="BH92" s="113"/>
      <c r="BI92" s="113"/>
      <c r="BJ92" s="113"/>
      <c r="BK92" s="113"/>
      <c r="BL92" s="19" t="str" cm="1">
        <f t="array" ref="BL92">IF(C92=FALSE,"",IF(AND(SX1_Start&lt;=X92,X92&lt;SX1_End),SX1_LS,IF(AND(SX2_Start&lt;=X92,X92&lt;SX2_End),SX2_LS,IF(AND(SX3_Start&lt;=X92,X92&lt;SX3_End),SX3_LS,IF(AND(SX4_Start&lt;=X92,X92&lt;SX4_End),SX4_LS,IF(AND(SX5_Start&lt;=X92,X92&lt;SX5_End),SX5_LS,IF(AND(SX6_Start&lt;=X92,X92&lt;SX6_End),SX6_LS,IF(AND(SX7_Start&lt;=X92,X92&lt;SX7_End),SX7_LS,IF(AND(SX8_Start&lt;=X92,X92&lt;SX8_End),SX8_LS,IF(AND(SX9_Start&lt;=X92,X92&lt;SX9_End),SX9_LS,IF(AND(SX10_Start&lt;=X92,X92&lt;SX10_End),SX10_LS,IF(AND(SX11_Start&lt;=X92,X92&lt;SX11_End),SX11_LS,IF(AND(SX12_Start&lt;=X92,X92&lt;SX12_End),SX12_LS,IF(AND(SX13_Start&lt;=X92,X92&lt;SX13_End),SX13_LS,IF(AND(SX14_Start&lt;=X92,X92&lt;SX14_End),SX14_LS,IF(AND(SX15_Start&lt;=X92,X92&lt;SX15_End),SX15_LS,IF(AND(SX16_Start&lt;=X92,X92&lt;SX16_End),SX16_LS,IF(AND(SX17_Start&lt;=X92,X92&lt;SX17_End),SX17_LS,IF(AND(SX18_Start&lt;=X92,X92&lt;SX18_End),SX18_LS,IF(AND(SX19_Start&lt;=X92,X92&lt;SX19_End),SX19_LS,IF(AND(SX20_Start&lt;=X92,X92&lt;SX20_End),SX20_LS,IF(AND(SX21_Start&lt;=X92,X92&lt;SX21_End),SX21_LS,IF(AND(SX22_Start&lt;=X92,X92&lt;SX22_End),SX22_LS,IF(AND(SX23_Start&lt;=X92,X92&lt;SX23_End),SX23_LS,IF(AND(SX24_Start&lt;=X92,X92&lt;SX24_End),SX24_LS)*IF(AND(SX25_Start&lt;=X92,X92&lt;SX25End),SX25_LS)))))))))))))))))))))))))</f>
        <v/>
      </c>
      <c r="BM92" s="129" t="str">
        <f t="shared" ref="BM92" si="609">IF(ISBLANK(C92),"",IF(BL92=SX1_LS,SX1_LSD,IF(BL92=SX2_LS,SX2_LSD,IF(BL92=SX3_LS,SX3_LSD,IF(BL92=SX4_LS,SX4_LSD,IF(BL92=SX5_LS,SX5_LSD,IF(BL92=SX6_LS,SX6_LSD,IF(BL92=SX7_LS,SX7_LSD,IF(BL92=SX8_LS,SX8_LSD,IF(BL92=SX9_LS,SX9_LSD,IF(BL92=SX10_LS,SX10_LSD,IF(BL92=SX11_LS,SX11_LSD,IF(BL92=SX12_LS,SX12_LSD)))))))))))))</f>
        <v/>
      </c>
      <c r="BN92" s="130"/>
      <c r="BO92" s="130"/>
      <c r="BP92" s="130"/>
      <c r="BQ92" s="130"/>
      <c r="BR92" s="131"/>
      <c r="BS92" s="119" t="str">
        <f t="shared" ref="BS92" si="610">IF(ISBLANK(C92),"",IF(NOT(ISNUMBER(station_number)),"NA",IF(MOD(station_number,1)=0,TEXT(station_number+X92,"0+00"),IF(NOT(MOD(station_number,1)=0),TEXT(station_number+X92,"0+00.00")))))</f>
        <v/>
      </c>
      <c r="BT92" s="119"/>
      <c r="BU92" s="119"/>
      <c r="BV92" s="119"/>
      <c r="BW92" s="119"/>
      <c r="BX92" s="120" t="str" cm="1">
        <f t="array" ref="BX92">IF(C92=FALSE,"",IF(AND(SX1_Start&lt;=X92,X92&lt;SX1_End),"Section 1",IF(AND(SX2_Start&lt;=X92,X92&lt;SX2_End),"Section 2",IF(AND(SX3_Start&lt;=X92,X92&lt;SX3_End),"Section 3",IF(AND(SX4_Start&lt;=X92,X92&lt;SX4_End),"Section 4",IF(AND(SX5_Start&lt;=X92,X92&lt;SX5_End),"Section 5",IF(AND(SX6_Start&lt;=X92,X92&lt;SX6_End),"Section 6",IF(AND(SX7_Start&lt;=X92,X92&lt;SX7_End),"Section 7",IF(AND(SX8_Start&lt;=X92,X92&lt;SX8_End),"Section 8",IF(AND(SX9_Start&lt;=X92,X92&lt;SX9_End),"Section 9",IF(AND(SX10_Start&lt;=X92,X92&lt;SX10_End),"Section 10",IF(AND(SX11_Start&lt;=X92,X92&lt;SX11_End),"Section 11",IF(AND(SX12_Start&lt;=X92,X92&lt;SX12_End),"Section 12",IF(AND(SX13_Start&lt;=X92,X92&lt;SX13_End),"Section 13",IF(AND(SX14_Start&lt;=X92,X92&lt;SX14_End),"Section 14",IF(AND(SX15_Start&lt;=X92,X92&lt;SX15_End),"Section 15",IF(AND(SX16_Start&lt;=X92,X92&lt;SX16_End),"Section 16",IF(AND(SX17_Start&lt;=X92,X92&lt;SX17_End),"Section 17",IF(AND(SX18_Start&lt;=X92,X92&lt;SX18_End),"Section 18",IF(AND(SX19_Start&lt;=X92,X92&lt;SX19_End),"Section 19",IF(AND(SX20_Start&lt;=X92,X92&lt;SX20_End),"Section 20",IF(AND(SX21_Start&lt;=X92,X92&lt;SX21_End),"Section 21",IF(AND(SX22_Start&lt;=X92,X92&lt;SX22_End),"Section 22",IF(AND(SX23_Start&lt;=X92,X92&lt;SX23_End),"Section 23",IF(AND(SX24_Start&lt;=X92,X92&lt;SX24_End),"Section 24")*IF(AND(SX25_Start&lt;=X92,X92&lt;SX25End),"Section 25")))))))))))))))))))))))))</f>
        <v/>
      </c>
      <c r="BY92" s="121"/>
      <c r="BZ92" s="121"/>
      <c r="CA92" s="121"/>
      <c r="CB92" s="121"/>
      <c r="CC92" s="121"/>
      <c r="CD92" s="121"/>
      <c r="CE92" s="121"/>
      <c r="CF92" s="121"/>
      <c r="CG92" s="121"/>
      <c r="CH92" s="122"/>
      <c r="CI92" s="123"/>
      <c r="CJ92" s="124"/>
      <c r="CK92" s="124"/>
      <c r="CL92" s="124"/>
      <c r="CM92" s="124"/>
      <c r="CN92" s="124"/>
      <c r="CO92" s="124"/>
      <c r="CP92" s="124"/>
      <c r="CQ92" s="124"/>
      <c r="CR92" s="124"/>
      <c r="CS92" s="125"/>
      <c r="CT92" s="123"/>
      <c r="CU92" s="124"/>
      <c r="CV92" s="124"/>
      <c r="CW92" s="124"/>
      <c r="CX92" s="124"/>
      <c r="CY92" s="124"/>
      <c r="CZ92" s="124"/>
      <c r="DA92" s="124"/>
      <c r="DB92" s="124"/>
      <c r="DC92" s="124"/>
      <c r="DD92" s="125"/>
      <c r="DE92" s="123"/>
      <c r="DF92" s="124"/>
      <c r="DG92" s="124"/>
      <c r="DH92" s="124"/>
      <c r="DI92" s="124"/>
      <c r="DJ92" s="124"/>
      <c r="DK92" s="124"/>
      <c r="DL92" s="124"/>
      <c r="DM92" s="124"/>
      <c r="DN92" s="125"/>
      <c r="DO92" s="126"/>
      <c r="DP92" s="127"/>
      <c r="DQ92" s="127"/>
      <c r="DR92" s="127"/>
      <c r="DS92" s="127"/>
      <c r="DT92" s="127"/>
      <c r="DU92" s="127"/>
      <c r="DV92" s="128"/>
      <c r="DW92" s="102"/>
      <c r="DX92" s="102"/>
      <c r="DY92" s="102"/>
      <c r="DZ92" s="115"/>
      <c r="EA92" s="115"/>
      <c r="EB92" s="115"/>
      <c r="EC92" s="115"/>
      <c r="ED92" s="115"/>
      <c r="EE92" s="132"/>
      <c r="EF92" s="132"/>
      <c r="EG92" s="132"/>
      <c r="EH92" s="102"/>
      <c r="EI92" s="102"/>
      <c r="EJ92" s="102"/>
      <c r="EK92" s="117" t="str">
        <f t="shared" si="474"/>
        <v/>
      </c>
      <c r="EL92" s="117"/>
      <c r="EM92" s="117"/>
      <c r="EN92" s="118"/>
      <c r="EO92" s="118"/>
      <c r="EP92" s="118"/>
      <c r="EQ92" s="102"/>
      <c r="ER92" s="102"/>
      <c r="ES92" s="102"/>
      <c r="ET92" s="102"/>
      <c r="EU92" s="20" t="str">
        <f t="shared" si="475"/>
        <v/>
      </c>
      <c r="EV92" s="26" t="str">
        <f t="shared" si="476"/>
        <v/>
      </c>
      <c r="EW92" s="22"/>
      <c r="EX92" s="22"/>
      <c r="EY92" s="23"/>
      <c r="EZ92" s="23"/>
      <c r="FA92" s="23"/>
      <c r="FB92" s="23"/>
      <c r="FC92" s="28"/>
      <c r="FD92" s="28"/>
      <c r="FE92" s="28"/>
      <c r="FF92" s="28"/>
      <c r="FG92" s="28"/>
      <c r="FH92" s="28"/>
      <c r="FI92" s="28"/>
      <c r="FJ92" s="28"/>
      <c r="FK92" s="28"/>
      <c r="FL92" s="28"/>
      <c r="FM92" s="28"/>
      <c r="FN92" s="29"/>
      <c r="FO92" s="29"/>
      <c r="FP92" s="29"/>
      <c r="FQ92" s="29"/>
      <c r="FR92" s="29"/>
      <c r="FS92" s="29"/>
      <c r="FT92" s="29"/>
      <c r="FU92" s="29"/>
      <c r="FV92" s="29"/>
      <c r="FW92" s="29"/>
      <c r="FX92" s="29"/>
      <c r="FY92" s="29"/>
      <c r="FZ92" s="29"/>
      <c r="GA92" s="29"/>
      <c r="GB92" s="29"/>
      <c r="GC92" s="23"/>
      <c r="GD92" s="23"/>
      <c r="GE92" s="23"/>
      <c r="GF92" s="23"/>
      <c r="GG92" s="23"/>
      <c r="GH92" s="23"/>
    </row>
    <row r="93" spans="1:190" s="25" customFormat="1" ht="57.75" customHeight="1" x14ac:dyDescent="0.25">
      <c r="A93" s="103">
        <f t="shared" si="477"/>
        <v>86</v>
      </c>
      <c r="B93" s="103"/>
      <c r="C93" s="104"/>
      <c r="D93" s="105"/>
      <c r="E93" s="105"/>
      <c r="F93" s="105"/>
      <c r="G93" s="105"/>
      <c r="H93" s="105"/>
      <c r="I93" s="105"/>
      <c r="J93" s="105"/>
      <c r="K93" s="106"/>
      <c r="L93" s="138"/>
      <c r="M93" s="138"/>
      <c r="N93" s="138"/>
      <c r="O93" s="138"/>
      <c r="P93" s="138"/>
      <c r="Q93" s="138"/>
      <c r="R93" s="138"/>
      <c r="S93" s="137"/>
      <c r="T93" s="137"/>
      <c r="U93" s="137"/>
      <c r="V93" s="137"/>
      <c r="W93" s="137"/>
      <c r="X93" s="79"/>
      <c r="Y93" s="80"/>
      <c r="Z93" s="80"/>
      <c r="AA93" s="80"/>
      <c r="AB93" s="11" t="str">
        <f t="shared" si="465"/>
        <v/>
      </c>
      <c r="AC93" s="12"/>
      <c r="AD93" s="13">
        <f t="shared" si="457"/>
        <v>0</v>
      </c>
      <c r="AE93" s="14" t="str">
        <f t="shared" ref="AE93" si="611">IF(ISBLANK(C93),"",IF(BL93=SX1_LS,SX1_PD,IF(BL93=SX2_LS,SX2_PD,IF(BL93=SX3_LS,SX3_PD,IF(BL93=SX4_LS,SX4_PD,IF(BL93=SX5_LS,SX5_PD,IF(BL93=SX6_LS,SX6_PD,IF(BL93=SX7_LS,SX7_PD,IF(BL93=SX8_LS,SX8_PD,IF(BL93=SX9_LS,SX9_PD,IF(BL93=SX10_LS,SX10_PD,IF(BL93=SX11_LS,SX11_PD,IF(BL93=SX12_LS,SX12_PD)))))))))))))</f>
        <v/>
      </c>
      <c r="AF93" s="15" t="str">
        <f t="shared" si="467"/>
        <v>!</v>
      </c>
      <c r="AG93" s="16" t="str">
        <f t="shared" ref="AG93" si="612">IF(ISBLANK(AC93),"",IF(AND(BL93=SX1_LS,AC93&gt;=0.5),(ROUND((PI()*AD93*AE93)/12,2)-PI()*SX1_PD),IF(AND(BL93=SX2_LS,AC93&gt;=0.5),(ROUND((PI()*AD93*AE93)/12,2)-PI()*SX2_PD),IF(AND(BL93=SX3_LS,AC93&gt;=0.5),(ROUND((PI()*AD93*AE93)/12,2)-PI()*SX3_PD),IF(AND(BL93=SX4_LS,AC93&gt;=0.5),(ROUND((PI()*AD93*AE93)/12,2)-PI()*SX4_PD),IF(AND(BL93=SX5_LS,AC93&gt;=0.5),(ROUND((PI()*AD93*AE93)/12,2)-PI()*SX5_PD),IF(AND(BL93=SX6_LS,AC93&gt;=0.5),(ROUND((PI()*AD93*AE93)/12,2)-PI()*SX6_PD),IF(AND(BL93=SX7_LS,AC93&gt;=0.5),(ROUND((PI()*AD93*AE93)/12,2)-PI()*SX7_PD),IF(AND(BL93=SX8_LS,AC93&gt;=0.5),(ROUND((PI()*AD93*AE93)/12,2)-PI()*SX8_PD),IF(AND(BL93=SX9_LS,AC93&gt;=0.5),(ROUND((PI()*AD93*AE93)/12,2)-PI()*SX9_PD),IF(AND(BL93=SX10_LS,AC93&gt;=0.5),(ROUND((PI()*AD93*AE93)/12,2)-PI()*SX10_PD),IF(AND(BL93=SX11_LS,AC93&gt;=0.5),(ROUND((PI()*AD93*AE93)/12,2)-PI()*SX11_PD),IF(AND(BL93=SX12_LS,AC93&gt;=0.5),(ROUND((PI()*AD93*AE93)/12,2)-PI()*SX12_PD),ROUND((PI()*AD93*AE93)/12,2))))))))))))))</f>
        <v/>
      </c>
      <c r="AH93" s="81"/>
      <c r="AI93" s="81"/>
      <c r="AJ93" s="81"/>
      <c r="AK93" s="81"/>
      <c r="AL93" s="81"/>
      <c r="AM93" s="81"/>
      <c r="AN93" s="81"/>
      <c r="AO93" s="81"/>
      <c r="AP93" s="17"/>
      <c r="AQ93" s="113"/>
      <c r="AR93" s="113"/>
      <c r="AS93" s="113"/>
      <c r="AT93" s="113"/>
      <c r="AU93" s="113"/>
      <c r="AV93" s="114" t="str">
        <f t="shared" ref="AV93" si="613">IF(C93=FALSE,"",IF(C93="DNT",(AQ93/(Nominal_Pipe_Diameter*10)),IF(AQ93="NV","NV",IF(AQ93="NA","NA",IF(BE93="","",IF(BL93="SMLS",AQ93*100/BE93,AQ93*100/BD93))))))</f>
        <v/>
      </c>
      <c r="AW93" s="114"/>
      <c r="AX93" s="114"/>
      <c r="AY93" s="114"/>
      <c r="AZ93" s="114"/>
      <c r="BA93" s="114" t="str">
        <f t="shared" ref="BA93" si="614">IF(C93=FALSE,"",IF(GW_Log_Dist="","NA",GW_Log_Dist+X93))</f>
        <v/>
      </c>
      <c r="BB93" s="114"/>
      <c r="BC93" s="114"/>
      <c r="BD93" s="18" t="str">
        <f t="shared" ref="BD93" si="615">IF(C93=FALSE,"",IF(AND(SX1_Start&lt;=X93,X93&lt;SX1_End),((SX1_NWT*1000)),IF(AND(SX2_Start&lt;=X93,X93&lt;SX2_End),((SX2_NWT*1000)),IF(AND(SX3_Start&lt;=X93,X93&lt;SX3_End),((SX3_NWT*1000)),IF(AND(SX4_Start&lt;=X93,X93&lt;SX4_End),((SX4_NWT*1000)),IF(AND(SX5_Start&lt;=X93,X93&lt;SX5_End),((SX5_NWT*1000)),IF(AND(SX6_Start&lt;=X93,X93&lt;SX6_End),((SX6_NWT*1000)),IF(AND(SX7_Start&lt;=X93,X93&lt;SX7_End),((SX7_NWT*1000)),IF(AND(SX8_Start&lt;=X93,X93&lt;SX8_End),((SX8_NWT*1000)),IF(AND(SX9_Start&lt;=X93,X93&lt;SX9_End),((SX9_NWT*1000)),IF(AND(SX10_Start&lt;=X93,X93&lt;SX10_End),((SX10_NWT*1000)),IF(AND(SX11_Start&lt;=X93,X93&lt;SX11_End),((SX11_NWT*1000)),IF(AND(SX12_Start&lt;=X93,X93&lt;SX12_End),((SX12_NWT*1000)),IF(AND(SX13_Start&lt;=X93,X93&lt;SX13_End),((SX13_NWT*1000)),IF(AND(SX14_Start&lt;=X93,X93&lt;SX14_End),((SX14_NWT*1000)),IF(AND(SX15_Start&lt;=X93,X93&lt;SX15_End),((SX15_NWT*1000)),IF(AND(SX16_Start&lt;=X93,X93&lt;SX16_End),((SX16_NWT*1000)),IF(AND(SX17_Start&lt;=X93,X93&lt;SX17_End),((SX17_NWT*1000)),IF(AND(SX18_Start&lt;=X93,X93&lt;SX18_End),((SX18_NWT*1000)),IF(AND(SX19_Start&lt;=X93,X93&lt;SX19_End),((SX19_NWT*1000)),IF(AND(SX20_Start&lt;=X93,X93&lt;SX20_End),((SX20_NWT*1000)),IF(AND(SX21_Start&lt;=X93,X93&lt;SX21_End),((SX21_NWT*1000)),IF(AND(SX22_Start&lt;=X93,X93&lt;SX22_End),((SX22_NWT*1000)),IF(AND(SX23_Start&lt;=X93,X93&lt;SX23_End),((SX23_NWT*1000)),IF(AND(SX24_Start&lt;=X93,X93&lt;SX24_End),((SX24_NWT*1000)),IF(AND(SX25_Start&lt;=X93,X93&lt;SX25_End),((SX25_NWT*1000))))))))))))))))))))))))))))</f>
        <v/>
      </c>
      <c r="BE93" s="113"/>
      <c r="BF93" s="113"/>
      <c r="BG93" s="113"/>
      <c r="BH93" s="113"/>
      <c r="BI93" s="113"/>
      <c r="BJ93" s="113"/>
      <c r="BK93" s="113"/>
      <c r="BL93" s="19" t="str" cm="1">
        <f t="array" ref="BL93">IF(C93=FALSE,"",IF(AND(SX1_Start&lt;=X93,X93&lt;SX1_End),SX1_LS,IF(AND(SX2_Start&lt;=X93,X93&lt;SX2_End),SX2_LS,IF(AND(SX3_Start&lt;=X93,X93&lt;SX3_End),SX3_LS,IF(AND(SX4_Start&lt;=X93,X93&lt;SX4_End),SX4_LS,IF(AND(SX5_Start&lt;=X93,X93&lt;SX5_End),SX5_LS,IF(AND(SX6_Start&lt;=X93,X93&lt;SX6_End),SX6_LS,IF(AND(SX7_Start&lt;=X93,X93&lt;SX7_End),SX7_LS,IF(AND(SX8_Start&lt;=X93,X93&lt;SX8_End),SX8_LS,IF(AND(SX9_Start&lt;=X93,X93&lt;SX9_End),SX9_LS,IF(AND(SX10_Start&lt;=X93,X93&lt;SX10_End),SX10_LS,IF(AND(SX11_Start&lt;=X93,X93&lt;SX11_End),SX11_LS,IF(AND(SX12_Start&lt;=X93,X93&lt;SX12_End),SX12_LS,IF(AND(SX13_Start&lt;=X93,X93&lt;SX13_End),SX13_LS,IF(AND(SX14_Start&lt;=X93,X93&lt;SX14_End),SX14_LS,IF(AND(SX15_Start&lt;=X93,X93&lt;SX15_End),SX15_LS,IF(AND(SX16_Start&lt;=X93,X93&lt;SX16_End),SX16_LS,IF(AND(SX17_Start&lt;=X93,X93&lt;SX17_End),SX17_LS,IF(AND(SX18_Start&lt;=X93,X93&lt;SX18_End),SX18_LS,IF(AND(SX19_Start&lt;=X93,X93&lt;SX19_End),SX19_LS,IF(AND(SX20_Start&lt;=X93,X93&lt;SX20_End),SX20_LS,IF(AND(SX21_Start&lt;=X93,X93&lt;SX21_End),SX21_LS,IF(AND(SX22_Start&lt;=X93,X93&lt;SX22_End),SX22_LS,IF(AND(SX23_Start&lt;=X93,X93&lt;SX23_End),SX23_LS,IF(AND(SX24_Start&lt;=X93,X93&lt;SX24_End),SX24_LS)*IF(AND(SX25_Start&lt;=X93,X93&lt;SX25End),SX25_LS)))))))))))))))))))))))))</f>
        <v/>
      </c>
      <c r="BM93" s="129" t="str">
        <f t="shared" ref="BM93" si="616">IF(ISBLANK(C93),"",IF(BL93=SX1_LS,SX1_LSD,IF(BL93=SX2_LS,SX2_LSD,IF(BL93=SX3_LS,SX3_LSD,IF(BL93=SX4_LS,SX4_LSD,IF(BL93=SX5_LS,SX5_LSD,IF(BL93=SX6_LS,SX6_LSD,IF(BL93=SX7_LS,SX7_LSD,IF(BL93=SX8_LS,SX8_LSD,IF(BL93=SX9_LS,SX9_LSD,IF(BL93=SX10_LS,SX10_LSD,IF(BL93=SX11_LS,SX11_LSD,IF(BL93=SX12_LS,SX12_LSD)))))))))))))</f>
        <v/>
      </c>
      <c r="BN93" s="130"/>
      <c r="BO93" s="130"/>
      <c r="BP93" s="130"/>
      <c r="BQ93" s="130"/>
      <c r="BR93" s="131"/>
      <c r="BS93" s="119" t="str">
        <f t="shared" ref="BS93" si="617">IF(ISBLANK(C93),"",IF(NOT(ISNUMBER(station_number)),"NA",IF(MOD(station_number,1)=0,TEXT(station_number+X93,"0+00"),IF(NOT(MOD(station_number,1)=0),TEXT(station_number+X93,"0+00.00")))))</f>
        <v/>
      </c>
      <c r="BT93" s="119"/>
      <c r="BU93" s="119"/>
      <c r="BV93" s="119"/>
      <c r="BW93" s="119"/>
      <c r="BX93" s="120" t="str" cm="1">
        <f t="array" ref="BX93">IF(C93=FALSE,"",IF(AND(SX1_Start&lt;=X93,X93&lt;SX1_End),"Section 1",IF(AND(SX2_Start&lt;=X93,X93&lt;SX2_End),"Section 2",IF(AND(SX3_Start&lt;=X93,X93&lt;SX3_End),"Section 3",IF(AND(SX4_Start&lt;=X93,X93&lt;SX4_End),"Section 4",IF(AND(SX5_Start&lt;=X93,X93&lt;SX5_End),"Section 5",IF(AND(SX6_Start&lt;=X93,X93&lt;SX6_End),"Section 6",IF(AND(SX7_Start&lt;=X93,X93&lt;SX7_End),"Section 7",IF(AND(SX8_Start&lt;=X93,X93&lt;SX8_End),"Section 8",IF(AND(SX9_Start&lt;=X93,X93&lt;SX9_End),"Section 9",IF(AND(SX10_Start&lt;=X93,X93&lt;SX10_End),"Section 10",IF(AND(SX11_Start&lt;=X93,X93&lt;SX11_End),"Section 11",IF(AND(SX12_Start&lt;=X93,X93&lt;SX12_End),"Section 12",IF(AND(SX13_Start&lt;=X93,X93&lt;SX13_End),"Section 13",IF(AND(SX14_Start&lt;=X93,X93&lt;SX14_End),"Section 14",IF(AND(SX15_Start&lt;=X93,X93&lt;SX15_End),"Section 15",IF(AND(SX16_Start&lt;=X93,X93&lt;SX16_End),"Section 16",IF(AND(SX17_Start&lt;=X93,X93&lt;SX17_End),"Section 17",IF(AND(SX18_Start&lt;=X93,X93&lt;SX18_End),"Section 18",IF(AND(SX19_Start&lt;=X93,X93&lt;SX19_End),"Section 19",IF(AND(SX20_Start&lt;=X93,X93&lt;SX20_End),"Section 20",IF(AND(SX21_Start&lt;=X93,X93&lt;SX21_End),"Section 21",IF(AND(SX22_Start&lt;=X93,X93&lt;SX22_End),"Section 22",IF(AND(SX23_Start&lt;=X93,X93&lt;SX23_End),"Section 23",IF(AND(SX24_Start&lt;=X93,X93&lt;SX24_End),"Section 24")*IF(AND(SX25_Start&lt;=X93,X93&lt;SX25End),"Section 25")))))))))))))))))))))))))</f>
        <v/>
      </c>
      <c r="BY93" s="121"/>
      <c r="BZ93" s="121"/>
      <c r="CA93" s="121"/>
      <c r="CB93" s="121"/>
      <c r="CC93" s="121"/>
      <c r="CD93" s="121"/>
      <c r="CE93" s="121"/>
      <c r="CF93" s="121"/>
      <c r="CG93" s="121"/>
      <c r="CH93" s="122"/>
      <c r="CI93" s="123"/>
      <c r="CJ93" s="124"/>
      <c r="CK93" s="124"/>
      <c r="CL93" s="124"/>
      <c r="CM93" s="124"/>
      <c r="CN93" s="124"/>
      <c r="CO93" s="124"/>
      <c r="CP93" s="124"/>
      <c r="CQ93" s="124"/>
      <c r="CR93" s="124"/>
      <c r="CS93" s="125"/>
      <c r="CT93" s="123"/>
      <c r="CU93" s="124"/>
      <c r="CV93" s="124"/>
      <c r="CW93" s="124"/>
      <c r="CX93" s="124"/>
      <c r="CY93" s="124"/>
      <c r="CZ93" s="124"/>
      <c r="DA93" s="124"/>
      <c r="DB93" s="124"/>
      <c r="DC93" s="124"/>
      <c r="DD93" s="125"/>
      <c r="DE93" s="123"/>
      <c r="DF93" s="124"/>
      <c r="DG93" s="124"/>
      <c r="DH93" s="124"/>
      <c r="DI93" s="124"/>
      <c r="DJ93" s="124"/>
      <c r="DK93" s="124"/>
      <c r="DL93" s="124"/>
      <c r="DM93" s="124"/>
      <c r="DN93" s="125"/>
      <c r="DO93" s="126"/>
      <c r="DP93" s="127"/>
      <c r="DQ93" s="127"/>
      <c r="DR93" s="127"/>
      <c r="DS93" s="127"/>
      <c r="DT93" s="127"/>
      <c r="DU93" s="127"/>
      <c r="DV93" s="128"/>
      <c r="DW93" s="102"/>
      <c r="DX93" s="102"/>
      <c r="DY93" s="102"/>
      <c r="DZ93" s="115"/>
      <c r="EA93" s="115"/>
      <c r="EB93" s="115"/>
      <c r="EC93" s="115"/>
      <c r="ED93" s="115"/>
      <c r="EE93" s="132"/>
      <c r="EF93" s="132"/>
      <c r="EG93" s="132"/>
      <c r="EH93" s="102"/>
      <c r="EI93" s="102"/>
      <c r="EJ93" s="102"/>
      <c r="EK93" s="117" t="str">
        <f t="shared" si="474"/>
        <v/>
      </c>
      <c r="EL93" s="117"/>
      <c r="EM93" s="117"/>
      <c r="EN93" s="118"/>
      <c r="EO93" s="118"/>
      <c r="EP93" s="118"/>
      <c r="EQ93" s="102"/>
      <c r="ER93" s="102"/>
      <c r="ES93" s="102"/>
      <c r="ET93" s="102"/>
      <c r="EU93" s="20" t="str">
        <f t="shared" si="475"/>
        <v/>
      </c>
      <c r="EV93" s="26" t="str">
        <f t="shared" si="476"/>
        <v/>
      </c>
      <c r="EW93" s="22"/>
      <c r="EX93" s="22"/>
      <c r="EY93" s="23"/>
      <c r="EZ93" s="23"/>
      <c r="FA93" s="23"/>
      <c r="FB93" s="23"/>
      <c r="FC93" s="28"/>
      <c r="FD93" s="28"/>
      <c r="FE93" s="28"/>
      <c r="FF93" s="28"/>
      <c r="FG93" s="28"/>
      <c r="FH93" s="28"/>
      <c r="FI93" s="28"/>
      <c r="FJ93" s="28"/>
      <c r="FK93" s="28"/>
      <c r="FL93" s="28"/>
      <c r="FM93" s="28"/>
      <c r="FN93" s="29"/>
      <c r="FO93" s="29"/>
      <c r="FP93" s="29"/>
      <c r="FQ93" s="29"/>
      <c r="FR93" s="29"/>
      <c r="FS93" s="29"/>
      <c r="FT93" s="29"/>
      <c r="FU93" s="29"/>
      <c r="FV93" s="29"/>
      <c r="FW93" s="29"/>
      <c r="FX93" s="29"/>
      <c r="FY93" s="29"/>
      <c r="FZ93" s="29"/>
      <c r="GA93" s="29"/>
      <c r="GB93" s="29"/>
      <c r="GC93" s="23"/>
      <c r="GD93" s="23"/>
      <c r="GE93" s="23"/>
      <c r="GF93" s="23"/>
      <c r="GG93" s="23"/>
      <c r="GH93" s="23"/>
    </row>
    <row r="94" spans="1:190" s="25" customFormat="1" ht="57.75" customHeight="1" x14ac:dyDescent="0.25">
      <c r="A94" s="103">
        <f t="shared" si="477"/>
        <v>87</v>
      </c>
      <c r="B94" s="103"/>
      <c r="C94" s="104"/>
      <c r="D94" s="105"/>
      <c r="E94" s="105"/>
      <c r="F94" s="105"/>
      <c r="G94" s="105"/>
      <c r="H94" s="105"/>
      <c r="I94" s="105"/>
      <c r="J94" s="105"/>
      <c r="K94" s="106"/>
      <c r="L94" s="138"/>
      <c r="M94" s="138"/>
      <c r="N94" s="138"/>
      <c r="O94" s="138"/>
      <c r="P94" s="138"/>
      <c r="Q94" s="138"/>
      <c r="R94" s="138"/>
      <c r="S94" s="137"/>
      <c r="T94" s="137"/>
      <c r="U94" s="137"/>
      <c r="V94" s="137"/>
      <c r="W94" s="137"/>
      <c r="X94" s="79"/>
      <c r="Y94" s="80"/>
      <c r="Z94" s="80"/>
      <c r="AA94" s="80"/>
      <c r="AB94" s="11" t="str">
        <f t="shared" si="465"/>
        <v/>
      </c>
      <c r="AC94" s="12"/>
      <c r="AD94" s="13">
        <f t="shared" si="457"/>
        <v>0</v>
      </c>
      <c r="AE94" s="14" t="str">
        <f t="shared" ref="AE94" si="618">IF(ISBLANK(C94),"",IF(BL94=SX1_LS,SX1_PD,IF(BL94=SX2_LS,SX2_PD,IF(BL94=SX3_LS,SX3_PD,IF(BL94=SX4_LS,SX4_PD,IF(BL94=SX5_LS,SX5_PD,IF(BL94=SX6_LS,SX6_PD,IF(BL94=SX7_LS,SX7_PD,IF(BL94=SX8_LS,SX8_PD,IF(BL94=SX9_LS,SX9_PD,IF(BL94=SX10_LS,SX10_PD,IF(BL94=SX11_LS,SX11_PD,IF(BL94=SX12_LS,SX12_PD)))))))))))))</f>
        <v/>
      </c>
      <c r="AF94" s="15" t="str">
        <f t="shared" si="467"/>
        <v>!</v>
      </c>
      <c r="AG94" s="16" t="str">
        <f t="shared" ref="AG94" si="619">IF(ISBLANK(AC94),"",IF(AND(BL94=SX1_LS,AC94&gt;=0.5),(ROUND((PI()*AD94*AE94)/12,2)-PI()*SX1_PD),IF(AND(BL94=SX2_LS,AC94&gt;=0.5),(ROUND((PI()*AD94*AE94)/12,2)-PI()*SX2_PD),IF(AND(BL94=SX3_LS,AC94&gt;=0.5),(ROUND((PI()*AD94*AE94)/12,2)-PI()*SX3_PD),IF(AND(BL94=SX4_LS,AC94&gt;=0.5),(ROUND((PI()*AD94*AE94)/12,2)-PI()*SX4_PD),IF(AND(BL94=SX5_LS,AC94&gt;=0.5),(ROUND((PI()*AD94*AE94)/12,2)-PI()*SX5_PD),IF(AND(BL94=SX6_LS,AC94&gt;=0.5),(ROUND((PI()*AD94*AE94)/12,2)-PI()*SX6_PD),IF(AND(BL94=SX7_LS,AC94&gt;=0.5),(ROUND((PI()*AD94*AE94)/12,2)-PI()*SX7_PD),IF(AND(BL94=SX8_LS,AC94&gt;=0.5),(ROUND((PI()*AD94*AE94)/12,2)-PI()*SX8_PD),IF(AND(BL94=SX9_LS,AC94&gt;=0.5),(ROUND((PI()*AD94*AE94)/12,2)-PI()*SX9_PD),IF(AND(BL94=SX10_LS,AC94&gt;=0.5),(ROUND((PI()*AD94*AE94)/12,2)-PI()*SX10_PD),IF(AND(BL94=SX11_LS,AC94&gt;=0.5),(ROUND((PI()*AD94*AE94)/12,2)-PI()*SX11_PD),IF(AND(BL94=SX12_LS,AC94&gt;=0.5),(ROUND((PI()*AD94*AE94)/12,2)-PI()*SX12_PD),ROUND((PI()*AD94*AE94)/12,2))))))))))))))</f>
        <v/>
      </c>
      <c r="AH94" s="81"/>
      <c r="AI94" s="81"/>
      <c r="AJ94" s="81"/>
      <c r="AK94" s="81"/>
      <c r="AL94" s="81"/>
      <c r="AM94" s="81"/>
      <c r="AN94" s="81"/>
      <c r="AO94" s="81"/>
      <c r="AP94" s="17"/>
      <c r="AQ94" s="113"/>
      <c r="AR94" s="113"/>
      <c r="AS94" s="113"/>
      <c r="AT94" s="113"/>
      <c r="AU94" s="113"/>
      <c r="AV94" s="114" t="str">
        <f t="shared" ref="AV94" si="620">IF(C94=FALSE,"",IF(C94="DNT",(AQ94/(Nominal_Pipe_Diameter*10)),IF(AQ94="NV","NV",IF(AQ94="NA","NA",IF(BE94="","",IF(BL94="SMLS",AQ94*100/BE94,AQ94*100/BD94))))))</f>
        <v/>
      </c>
      <c r="AW94" s="114"/>
      <c r="AX94" s="114"/>
      <c r="AY94" s="114"/>
      <c r="AZ94" s="114"/>
      <c r="BA94" s="114" t="str">
        <f t="shared" ref="BA94" si="621">IF(C94=FALSE,"",IF(GW_Log_Dist="","NA",GW_Log_Dist+X94))</f>
        <v/>
      </c>
      <c r="BB94" s="114"/>
      <c r="BC94" s="114"/>
      <c r="BD94" s="18" t="str">
        <f t="shared" ref="BD94" si="622">IF(C94=FALSE,"",IF(AND(SX1_Start&lt;=X94,X94&lt;SX1_End),((SX1_NWT*1000)),IF(AND(SX2_Start&lt;=X94,X94&lt;SX2_End),((SX2_NWT*1000)),IF(AND(SX3_Start&lt;=X94,X94&lt;SX3_End),((SX3_NWT*1000)),IF(AND(SX4_Start&lt;=X94,X94&lt;SX4_End),((SX4_NWT*1000)),IF(AND(SX5_Start&lt;=X94,X94&lt;SX5_End),((SX5_NWT*1000)),IF(AND(SX6_Start&lt;=X94,X94&lt;SX6_End),((SX6_NWT*1000)),IF(AND(SX7_Start&lt;=X94,X94&lt;SX7_End),((SX7_NWT*1000)),IF(AND(SX8_Start&lt;=X94,X94&lt;SX8_End),((SX8_NWT*1000)),IF(AND(SX9_Start&lt;=X94,X94&lt;SX9_End),((SX9_NWT*1000)),IF(AND(SX10_Start&lt;=X94,X94&lt;SX10_End),((SX10_NWT*1000)),IF(AND(SX11_Start&lt;=X94,X94&lt;SX11_End),((SX11_NWT*1000)),IF(AND(SX12_Start&lt;=X94,X94&lt;SX12_End),((SX12_NWT*1000)),IF(AND(SX13_Start&lt;=X94,X94&lt;SX13_End),((SX13_NWT*1000)),IF(AND(SX14_Start&lt;=X94,X94&lt;SX14_End),((SX14_NWT*1000)),IF(AND(SX15_Start&lt;=X94,X94&lt;SX15_End),((SX15_NWT*1000)),IF(AND(SX16_Start&lt;=X94,X94&lt;SX16_End),((SX16_NWT*1000)),IF(AND(SX17_Start&lt;=X94,X94&lt;SX17_End),((SX17_NWT*1000)),IF(AND(SX18_Start&lt;=X94,X94&lt;SX18_End),((SX18_NWT*1000)),IF(AND(SX19_Start&lt;=X94,X94&lt;SX19_End),((SX19_NWT*1000)),IF(AND(SX20_Start&lt;=X94,X94&lt;SX20_End),((SX20_NWT*1000)),IF(AND(SX21_Start&lt;=X94,X94&lt;SX21_End),((SX21_NWT*1000)),IF(AND(SX22_Start&lt;=X94,X94&lt;SX22_End),((SX22_NWT*1000)),IF(AND(SX23_Start&lt;=X94,X94&lt;SX23_End),((SX23_NWT*1000)),IF(AND(SX24_Start&lt;=X94,X94&lt;SX24_End),((SX24_NWT*1000)),IF(AND(SX25_Start&lt;=X94,X94&lt;SX25_End),((SX25_NWT*1000))))))))))))))))))))))))))))</f>
        <v/>
      </c>
      <c r="BE94" s="113"/>
      <c r="BF94" s="113"/>
      <c r="BG94" s="113"/>
      <c r="BH94" s="113"/>
      <c r="BI94" s="113"/>
      <c r="BJ94" s="113"/>
      <c r="BK94" s="113"/>
      <c r="BL94" s="19" t="str" cm="1">
        <f t="array" ref="BL94">IF(C94=FALSE,"",IF(AND(SX1_Start&lt;=X94,X94&lt;SX1_End),SX1_LS,IF(AND(SX2_Start&lt;=X94,X94&lt;SX2_End),SX2_LS,IF(AND(SX3_Start&lt;=X94,X94&lt;SX3_End),SX3_LS,IF(AND(SX4_Start&lt;=X94,X94&lt;SX4_End),SX4_LS,IF(AND(SX5_Start&lt;=X94,X94&lt;SX5_End),SX5_LS,IF(AND(SX6_Start&lt;=X94,X94&lt;SX6_End),SX6_LS,IF(AND(SX7_Start&lt;=X94,X94&lt;SX7_End),SX7_LS,IF(AND(SX8_Start&lt;=X94,X94&lt;SX8_End),SX8_LS,IF(AND(SX9_Start&lt;=X94,X94&lt;SX9_End),SX9_LS,IF(AND(SX10_Start&lt;=X94,X94&lt;SX10_End),SX10_LS,IF(AND(SX11_Start&lt;=X94,X94&lt;SX11_End),SX11_LS,IF(AND(SX12_Start&lt;=X94,X94&lt;SX12_End),SX12_LS,IF(AND(SX13_Start&lt;=X94,X94&lt;SX13_End),SX13_LS,IF(AND(SX14_Start&lt;=X94,X94&lt;SX14_End),SX14_LS,IF(AND(SX15_Start&lt;=X94,X94&lt;SX15_End),SX15_LS,IF(AND(SX16_Start&lt;=X94,X94&lt;SX16_End),SX16_LS,IF(AND(SX17_Start&lt;=X94,X94&lt;SX17_End),SX17_LS,IF(AND(SX18_Start&lt;=X94,X94&lt;SX18_End),SX18_LS,IF(AND(SX19_Start&lt;=X94,X94&lt;SX19_End),SX19_LS,IF(AND(SX20_Start&lt;=X94,X94&lt;SX20_End),SX20_LS,IF(AND(SX21_Start&lt;=X94,X94&lt;SX21_End),SX21_LS,IF(AND(SX22_Start&lt;=X94,X94&lt;SX22_End),SX22_LS,IF(AND(SX23_Start&lt;=X94,X94&lt;SX23_End),SX23_LS,IF(AND(SX24_Start&lt;=X94,X94&lt;SX24_End),SX24_LS)*IF(AND(SX25_Start&lt;=X94,X94&lt;SX25End),SX25_LS)))))))))))))))))))))))))</f>
        <v/>
      </c>
      <c r="BM94" s="129" t="str">
        <f t="shared" ref="BM94" si="623">IF(ISBLANK(C94),"",IF(BL94=SX1_LS,SX1_LSD,IF(BL94=SX2_LS,SX2_LSD,IF(BL94=SX3_LS,SX3_LSD,IF(BL94=SX4_LS,SX4_LSD,IF(BL94=SX5_LS,SX5_LSD,IF(BL94=SX6_LS,SX6_LSD,IF(BL94=SX7_LS,SX7_LSD,IF(BL94=SX8_LS,SX8_LSD,IF(BL94=SX9_LS,SX9_LSD,IF(BL94=SX10_LS,SX10_LSD,IF(BL94=SX11_LS,SX11_LSD,IF(BL94=SX12_LS,SX12_LSD)))))))))))))</f>
        <v/>
      </c>
      <c r="BN94" s="130"/>
      <c r="BO94" s="130"/>
      <c r="BP94" s="130"/>
      <c r="BQ94" s="130"/>
      <c r="BR94" s="131"/>
      <c r="BS94" s="119" t="str">
        <f t="shared" ref="BS94" si="624">IF(ISBLANK(C94),"",IF(NOT(ISNUMBER(station_number)),"NA",IF(MOD(station_number,1)=0,TEXT(station_number+X94,"0+00"),IF(NOT(MOD(station_number,1)=0),TEXT(station_number+X94,"0+00.00")))))</f>
        <v/>
      </c>
      <c r="BT94" s="119"/>
      <c r="BU94" s="119"/>
      <c r="BV94" s="119"/>
      <c r="BW94" s="119"/>
      <c r="BX94" s="120" t="str" cm="1">
        <f t="array" ref="BX94">IF(C94=FALSE,"",IF(AND(SX1_Start&lt;=X94,X94&lt;SX1_End),"Section 1",IF(AND(SX2_Start&lt;=X94,X94&lt;SX2_End),"Section 2",IF(AND(SX3_Start&lt;=X94,X94&lt;SX3_End),"Section 3",IF(AND(SX4_Start&lt;=X94,X94&lt;SX4_End),"Section 4",IF(AND(SX5_Start&lt;=X94,X94&lt;SX5_End),"Section 5",IF(AND(SX6_Start&lt;=X94,X94&lt;SX6_End),"Section 6",IF(AND(SX7_Start&lt;=X94,X94&lt;SX7_End),"Section 7",IF(AND(SX8_Start&lt;=X94,X94&lt;SX8_End),"Section 8",IF(AND(SX9_Start&lt;=X94,X94&lt;SX9_End),"Section 9",IF(AND(SX10_Start&lt;=X94,X94&lt;SX10_End),"Section 10",IF(AND(SX11_Start&lt;=X94,X94&lt;SX11_End),"Section 11",IF(AND(SX12_Start&lt;=X94,X94&lt;SX12_End),"Section 12",IF(AND(SX13_Start&lt;=X94,X94&lt;SX13_End),"Section 13",IF(AND(SX14_Start&lt;=X94,X94&lt;SX14_End),"Section 14",IF(AND(SX15_Start&lt;=X94,X94&lt;SX15_End),"Section 15",IF(AND(SX16_Start&lt;=X94,X94&lt;SX16_End),"Section 16",IF(AND(SX17_Start&lt;=X94,X94&lt;SX17_End),"Section 17",IF(AND(SX18_Start&lt;=X94,X94&lt;SX18_End),"Section 18",IF(AND(SX19_Start&lt;=X94,X94&lt;SX19_End),"Section 19",IF(AND(SX20_Start&lt;=X94,X94&lt;SX20_End),"Section 20",IF(AND(SX21_Start&lt;=X94,X94&lt;SX21_End),"Section 21",IF(AND(SX22_Start&lt;=X94,X94&lt;SX22_End),"Section 22",IF(AND(SX23_Start&lt;=X94,X94&lt;SX23_End),"Section 23",IF(AND(SX24_Start&lt;=X94,X94&lt;SX24_End),"Section 24")*IF(AND(SX25_Start&lt;=X94,X94&lt;SX25End),"Section 25")))))))))))))))))))))))))</f>
        <v/>
      </c>
      <c r="BY94" s="121"/>
      <c r="BZ94" s="121"/>
      <c r="CA94" s="121"/>
      <c r="CB94" s="121"/>
      <c r="CC94" s="121"/>
      <c r="CD94" s="121"/>
      <c r="CE94" s="121"/>
      <c r="CF94" s="121"/>
      <c r="CG94" s="121"/>
      <c r="CH94" s="122"/>
      <c r="CI94" s="123"/>
      <c r="CJ94" s="124"/>
      <c r="CK94" s="124"/>
      <c r="CL94" s="124"/>
      <c r="CM94" s="124"/>
      <c r="CN94" s="124"/>
      <c r="CO94" s="124"/>
      <c r="CP94" s="124"/>
      <c r="CQ94" s="124"/>
      <c r="CR94" s="124"/>
      <c r="CS94" s="125"/>
      <c r="CT94" s="123"/>
      <c r="CU94" s="124"/>
      <c r="CV94" s="124"/>
      <c r="CW94" s="124"/>
      <c r="CX94" s="124"/>
      <c r="CY94" s="124"/>
      <c r="CZ94" s="124"/>
      <c r="DA94" s="124"/>
      <c r="DB94" s="124"/>
      <c r="DC94" s="124"/>
      <c r="DD94" s="125"/>
      <c r="DE94" s="123"/>
      <c r="DF94" s="124"/>
      <c r="DG94" s="124"/>
      <c r="DH94" s="124"/>
      <c r="DI94" s="124"/>
      <c r="DJ94" s="124"/>
      <c r="DK94" s="124"/>
      <c r="DL94" s="124"/>
      <c r="DM94" s="124"/>
      <c r="DN94" s="125"/>
      <c r="DO94" s="126"/>
      <c r="DP94" s="127"/>
      <c r="DQ94" s="127"/>
      <c r="DR94" s="127"/>
      <c r="DS94" s="127"/>
      <c r="DT94" s="127"/>
      <c r="DU94" s="127"/>
      <c r="DV94" s="128"/>
      <c r="DW94" s="102"/>
      <c r="DX94" s="102"/>
      <c r="DY94" s="102"/>
      <c r="DZ94" s="115"/>
      <c r="EA94" s="115"/>
      <c r="EB94" s="115"/>
      <c r="EC94" s="115"/>
      <c r="ED94" s="115"/>
      <c r="EE94" s="132"/>
      <c r="EF94" s="132"/>
      <c r="EG94" s="132"/>
      <c r="EH94" s="102"/>
      <c r="EI94" s="102"/>
      <c r="EJ94" s="102"/>
      <c r="EK94" s="117" t="str">
        <f t="shared" si="474"/>
        <v/>
      </c>
      <c r="EL94" s="117"/>
      <c r="EM94" s="117"/>
      <c r="EN94" s="118"/>
      <c r="EO94" s="118"/>
      <c r="EP94" s="118"/>
      <c r="EQ94" s="102"/>
      <c r="ER94" s="102"/>
      <c r="ES94" s="102"/>
      <c r="ET94" s="102"/>
      <c r="EU94" s="20" t="str">
        <f t="shared" si="475"/>
        <v/>
      </c>
      <c r="EV94" s="26" t="str">
        <f t="shared" si="476"/>
        <v/>
      </c>
      <c r="EW94" s="22"/>
      <c r="EX94" s="22"/>
      <c r="EY94" s="23"/>
      <c r="EZ94" s="23"/>
      <c r="FA94" s="23"/>
      <c r="FB94" s="23"/>
      <c r="FC94" s="28"/>
      <c r="FD94" s="28"/>
      <c r="FE94" s="28"/>
      <c r="FF94" s="28"/>
      <c r="FG94" s="28"/>
      <c r="FH94" s="28"/>
      <c r="FI94" s="28"/>
      <c r="FJ94" s="28"/>
      <c r="FK94" s="28"/>
      <c r="FL94" s="28"/>
      <c r="FM94" s="28"/>
      <c r="FN94" s="30"/>
      <c r="FO94" s="30"/>
      <c r="FP94" s="30"/>
      <c r="FQ94" s="30"/>
      <c r="FR94" s="30"/>
      <c r="FS94" s="30"/>
      <c r="FT94" s="30"/>
      <c r="FU94" s="30"/>
      <c r="FV94" s="30"/>
      <c r="FW94" s="30"/>
      <c r="FX94" s="30"/>
      <c r="FY94" s="30"/>
      <c r="FZ94" s="30"/>
      <c r="GA94" s="30"/>
      <c r="GB94" s="30"/>
      <c r="GC94" s="23"/>
      <c r="GD94" s="23"/>
      <c r="GE94" s="23"/>
      <c r="GF94" s="23"/>
      <c r="GG94" s="23"/>
      <c r="GH94" s="23"/>
    </row>
    <row r="95" spans="1:190" s="25" customFormat="1" ht="57.75" customHeight="1" x14ac:dyDescent="0.25">
      <c r="A95" s="103">
        <f t="shared" si="477"/>
        <v>88</v>
      </c>
      <c r="B95" s="103"/>
      <c r="C95" s="104"/>
      <c r="D95" s="105"/>
      <c r="E95" s="105"/>
      <c r="F95" s="105"/>
      <c r="G95" s="105"/>
      <c r="H95" s="105"/>
      <c r="I95" s="105"/>
      <c r="J95" s="105"/>
      <c r="K95" s="106"/>
      <c r="L95" s="138"/>
      <c r="M95" s="138"/>
      <c r="N95" s="138"/>
      <c r="O95" s="138"/>
      <c r="P95" s="138"/>
      <c r="Q95" s="138"/>
      <c r="R95" s="138"/>
      <c r="S95" s="137"/>
      <c r="T95" s="137"/>
      <c r="U95" s="137"/>
      <c r="V95" s="137"/>
      <c r="W95" s="137"/>
      <c r="X95" s="79"/>
      <c r="Y95" s="80"/>
      <c r="Z95" s="80"/>
      <c r="AA95" s="80"/>
      <c r="AB95" s="11" t="str">
        <f t="shared" si="465"/>
        <v/>
      </c>
      <c r="AC95" s="12"/>
      <c r="AD95" s="13">
        <f t="shared" si="457"/>
        <v>0</v>
      </c>
      <c r="AE95" s="14" t="str">
        <f t="shared" ref="AE95" si="625">IF(ISBLANK(C95),"",IF(BL95=SX1_LS,SX1_PD,IF(BL95=SX2_LS,SX2_PD,IF(BL95=SX3_LS,SX3_PD,IF(BL95=SX4_LS,SX4_PD,IF(BL95=SX5_LS,SX5_PD,IF(BL95=SX6_LS,SX6_PD,IF(BL95=SX7_LS,SX7_PD,IF(BL95=SX8_LS,SX8_PD,IF(BL95=SX9_LS,SX9_PD,IF(BL95=SX10_LS,SX10_PD,IF(BL95=SX11_LS,SX11_PD,IF(BL95=SX12_LS,SX12_PD)))))))))))))</f>
        <v/>
      </c>
      <c r="AF95" s="15" t="str">
        <f t="shared" si="467"/>
        <v>!</v>
      </c>
      <c r="AG95" s="16" t="str">
        <f t="shared" ref="AG95" si="626">IF(ISBLANK(AC95),"",IF(AND(BL95=SX1_LS,AC95&gt;=0.5),(ROUND((PI()*AD95*AE95)/12,2)-PI()*SX1_PD),IF(AND(BL95=SX2_LS,AC95&gt;=0.5),(ROUND((PI()*AD95*AE95)/12,2)-PI()*SX2_PD),IF(AND(BL95=SX3_LS,AC95&gt;=0.5),(ROUND((PI()*AD95*AE95)/12,2)-PI()*SX3_PD),IF(AND(BL95=SX4_LS,AC95&gt;=0.5),(ROUND((PI()*AD95*AE95)/12,2)-PI()*SX4_PD),IF(AND(BL95=SX5_LS,AC95&gt;=0.5),(ROUND((PI()*AD95*AE95)/12,2)-PI()*SX5_PD),IF(AND(BL95=SX6_LS,AC95&gt;=0.5),(ROUND((PI()*AD95*AE95)/12,2)-PI()*SX6_PD),IF(AND(BL95=SX7_LS,AC95&gt;=0.5),(ROUND((PI()*AD95*AE95)/12,2)-PI()*SX7_PD),IF(AND(BL95=SX8_LS,AC95&gt;=0.5),(ROUND((PI()*AD95*AE95)/12,2)-PI()*SX8_PD),IF(AND(BL95=SX9_LS,AC95&gt;=0.5),(ROUND((PI()*AD95*AE95)/12,2)-PI()*SX9_PD),IF(AND(BL95=SX10_LS,AC95&gt;=0.5),(ROUND((PI()*AD95*AE95)/12,2)-PI()*SX10_PD),IF(AND(BL95=SX11_LS,AC95&gt;=0.5),(ROUND((PI()*AD95*AE95)/12,2)-PI()*SX11_PD),IF(AND(BL95=SX12_LS,AC95&gt;=0.5),(ROUND((PI()*AD95*AE95)/12,2)-PI()*SX12_PD),ROUND((PI()*AD95*AE95)/12,2))))))))))))))</f>
        <v/>
      </c>
      <c r="AH95" s="81"/>
      <c r="AI95" s="81"/>
      <c r="AJ95" s="81"/>
      <c r="AK95" s="81"/>
      <c r="AL95" s="81"/>
      <c r="AM95" s="81"/>
      <c r="AN95" s="81"/>
      <c r="AO95" s="81"/>
      <c r="AP95" s="17"/>
      <c r="AQ95" s="113"/>
      <c r="AR95" s="113"/>
      <c r="AS95" s="113"/>
      <c r="AT95" s="113"/>
      <c r="AU95" s="113"/>
      <c r="AV95" s="114" t="str">
        <f t="shared" ref="AV95" si="627">IF(C95=FALSE,"",IF(C95="DNT",(AQ95/(Nominal_Pipe_Diameter*10)),IF(AQ95="NV","NV",IF(AQ95="NA","NA",IF(BE95="","",IF(BL95="SMLS",AQ95*100/BE95,AQ95*100/BD95))))))</f>
        <v/>
      </c>
      <c r="AW95" s="114"/>
      <c r="AX95" s="114"/>
      <c r="AY95" s="114"/>
      <c r="AZ95" s="114"/>
      <c r="BA95" s="114" t="str">
        <f t="shared" ref="BA95" si="628">IF(C95=FALSE,"",IF(GW_Log_Dist="","NA",GW_Log_Dist+X95))</f>
        <v/>
      </c>
      <c r="BB95" s="114"/>
      <c r="BC95" s="114"/>
      <c r="BD95" s="18" t="str">
        <f t="shared" ref="BD95" si="629">IF(C95=FALSE,"",IF(AND(SX1_Start&lt;=X95,X95&lt;SX1_End),((SX1_NWT*1000)),IF(AND(SX2_Start&lt;=X95,X95&lt;SX2_End),((SX2_NWT*1000)),IF(AND(SX3_Start&lt;=X95,X95&lt;SX3_End),((SX3_NWT*1000)),IF(AND(SX4_Start&lt;=X95,X95&lt;SX4_End),((SX4_NWT*1000)),IF(AND(SX5_Start&lt;=X95,X95&lt;SX5_End),((SX5_NWT*1000)),IF(AND(SX6_Start&lt;=X95,X95&lt;SX6_End),((SX6_NWT*1000)),IF(AND(SX7_Start&lt;=X95,X95&lt;SX7_End),((SX7_NWT*1000)),IF(AND(SX8_Start&lt;=X95,X95&lt;SX8_End),((SX8_NWT*1000)),IF(AND(SX9_Start&lt;=X95,X95&lt;SX9_End),((SX9_NWT*1000)),IF(AND(SX10_Start&lt;=X95,X95&lt;SX10_End),((SX10_NWT*1000)),IF(AND(SX11_Start&lt;=X95,X95&lt;SX11_End),((SX11_NWT*1000)),IF(AND(SX12_Start&lt;=X95,X95&lt;SX12_End),((SX12_NWT*1000)),IF(AND(SX13_Start&lt;=X95,X95&lt;SX13_End),((SX13_NWT*1000)),IF(AND(SX14_Start&lt;=X95,X95&lt;SX14_End),((SX14_NWT*1000)),IF(AND(SX15_Start&lt;=X95,X95&lt;SX15_End),((SX15_NWT*1000)),IF(AND(SX16_Start&lt;=X95,X95&lt;SX16_End),((SX16_NWT*1000)),IF(AND(SX17_Start&lt;=X95,X95&lt;SX17_End),((SX17_NWT*1000)),IF(AND(SX18_Start&lt;=X95,X95&lt;SX18_End),((SX18_NWT*1000)),IF(AND(SX19_Start&lt;=X95,X95&lt;SX19_End),((SX19_NWT*1000)),IF(AND(SX20_Start&lt;=X95,X95&lt;SX20_End),((SX20_NWT*1000)),IF(AND(SX21_Start&lt;=X95,X95&lt;SX21_End),((SX21_NWT*1000)),IF(AND(SX22_Start&lt;=X95,X95&lt;SX22_End),((SX22_NWT*1000)),IF(AND(SX23_Start&lt;=X95,X95&lt;SX23_End),((SX23_NWT*1000)),IF(AND(SX24_Start&lt;=X95,X95&lt;SX24_End),((SX24_NWT*1000)),IF(AND(SX25_Start&lt;=X95,X95&lt;SX25_End),((SX25_NWT*1000))))))))))))))))))))))))))))</f>
        <v/>
      </c>
      <c r="BE95" s="113"/>
      <c r="BF95" s="113"/>
      <c r="BG95" s="113"/>
      <c r="BH95" s="113"/>
      <c r="BI95" s="113"/>
      <c r="BJ95" s="113"/>
      <c r="BK95" s="113"/>
      <c r="BL95" s="19" t="str" cm="1">
        <f t="array" ref="BL95">IF(C95=FALSE,"",IF(AND(SX1_Start&lt;=X95,X95&lt;SX1_End),SX1_LS,IF(AND(SX2_Start&lt;=X95,X95&lt;SX2_End),SX2_LS,IF(AND(SX3_Start&lt;=X95,X95&lt;SX3_End),SX3_LS,IF(AND(SX4_Start&lt;=X95,X95&lt;SX4_End),SX4_LS,IF(AND(SX5_Start&lt;=X95,X95&lt;SX5_End),SX5_LS,IF(AND(SX6_Start&lt;=X95,X95&lt;SX6_End),SX6_LS,IF(AND(SX7_Start&lt;=X95,X95&lt;SX7_End),SX7_LS,IF(AND(SX8_Start&lt;=X95,X95&lt;SX8_End),SX8_LS,IF(AND(SX9_Start&lt;=X95,X95&lt;SX9_End),SX9_LS,IF(AND(SX10_Start&lt;=X95,X95&lt;SX10_End),SX10_LS,IF(AND(SX11_Start&lt;=X95,X95&lt;SX11_End),SX11_LS,IF(AND(SX12_Start&lt;=X95,X95&lt;SX12_End),SX12_LS,IF(AND(SX13_Start&lt;=X95,X95&lt;SX13_End),SX13_LS,IF(AND(SX14_Start&lt;=X95,X95&lt;SX14_End),SX14_LS,IF(AND(SX15_Start&lt;=X95,X95&lt;SX15_End),SX15_LS,IF(AND(SX16_Start&lt;=X95,X95&lt;SX16_End),SX16_LS,IF(AND(SX17_Start&lt;=X95,X95&lt;SX17_End),SX17_LS,IF(AND(SX18_Start&lt;=X95,X95&lt;SX18_End),SX18_LS,IF(AND(SX19_Start&lt;=X95,X95&lt;SX19_End),SX19_LS,IF(AND(SX20_Start&lt;=X95,X95&lt;SX20_End),SX20_LS,IF(AND(SX21_Start&lt;=X95,X95&lt;SX21_End),SX21_LS,IF(AND(SX22_Start&lt;=X95,X95&lt;SX22_End),SX22_LS,IF(AND(SX23_Start&lt;=X95,X95&lt;SX23_End),SX23_LS,IF(AND(SX24_Start&lt;=X95,X95&lt;SX24_End),SX24_LS)*IF(AND(SX25_Start&lt;=X95,X95&lt;SX25End),SX25_LS)))))))))))))))))))))))))</f>
        <v/>
      </c>
      <c r="BM95" s="129" t="str">
        <f t="shared" ref="BM95" si="630">IF(ISBLANK(C95),"",IF(BL95=SX1_LS,SX1_LSD,IF(BL95=SX2_LS,SX2_LSD,IF(BL95=SX3_LS,SX3_LSD,IF(BL95=SX4_LS,SX4_LSD,IF(BL95=SX5_LS,SX5_LSD,IF(BL95=SX6_LS,SX6_LSD,IF(BL95=SX7_LS,SX7_LSD,IF(BL95=SX8_LS,SX8_LSD,IF(BL95=SX9_LS,SX9_LSD,IF(BL95=SX10_LS,SX10_LSD,IF(BL95=SX11_LS,SX11_LSD,IF(BL95=SX12_LS,SX12_LSD)))))))))))))</f>
        <v/>
      </c>
      <c r="BN95" s="130"/>
      <c r="BO95" s="130"/>
      <c r="BP95" s="130"/>
      <c r="BQ95" s="130"/>
      <c r="BR95" s="131"/>
      <c r="BS95" s="119" t="str">
        <f t="shared" ref="BS95" si="631">IF(ISBLANK(C95),"",IF(NOT(ISNUMBER(station_number)),"NA",IF(MOD(station_number,1)=0,TEXT(station_number+X95,"0+00"),IF(NOT(MOD(station_number,1)=0),TEXT(station_number+X95,"0+00.00")))))</f>
        <v/>
      </c>
      <c r="BT95" s="119"/>
      <c r="BU95" s="119"/>
      <c r="BV95" s="119"/>
      <c r="BW95" s="119"/>
      <c r="BX95" s="120" t="str" cm="1">
        <f t="array" ref="BX95">IF(C95=FALSE,"",IF(AND(SX1_Start&lt;=X95,X95&lt;SX1_End),"Section 1",IF(AND(SX2_Start&lt;=X95,X95&lt;SX2_End),"Section 2",IF(AND(SX3_Start&lt;=X95,X95&lt;SX3_End),"Section 3",IF(AND(SX4_Start&lt;=X95,X95&lt;SX4_End),"Section 4",IF(AND(SX5_Start&lt;=X95,X95&lt;SX5_End),"Section 5",IF(AND(SX6_Start&lt;=X95,X95&lt;SX6_End),"Section 6",IF(AND(SX7_Start&lt;=X95,X95&lt;SX7_End),"Section 7",IF(AND(SX8_Start&lt;=X95,X95&lt;SX8_End),"Section 8",IF(AND(SX9_Start&lt;=X95,X95&lt;SX9_End),"Section 9",IF(AND(SX10_Start&lt;=X95,X95&lt;SX10_End),"Section 10",IF(AND(SX11_Start&lt;=X95,X95&lt;SX11_End),"Section 11",IF(AND(SX12_Start&lt;=X95,X95&lt;SX12_End),"Section 12",IF(AND(SX13_Start&lt;=X95,X95&lt;SX13_End),"Section 13",IF(AND(SX14_Start&lt;=X95,X95&lt;SX14_End),"Section 14",IF(AND(SX15_Start&lt;=X95,X95&lt;SX15_End),"Section 15",IF(AND(SX16_Start&lt;=X95,X95&lt;SX16_End),"Section 16",IF(AND(SX17_Start&lt;=X95,X95&lt;SX17_End),"Section 17",IF(AND(SX18_Start&lt;=X95,X95&lt;SX18_End),"Section 18",IF(AND(SX19_Start&lt;=X95,X95&lt;SX19_End),"Section 19",IF(AND(SX20_Start&lt;=X95,X95&lt;SX20_End),"Section 20",IF(AND(SX21_Start&lt;=X95,X95&lt;SX21_End),"Section 21",IF(AND(SX22_Start&lt;=X95,X95&lt;SX22_End),"Section 22",IF(AND(SX23_Start&lt;=X95,X95&lt;SX23_End),"Section 23",IF(AND(SX24_Start&lt;=X95,X95&lt;SX24_End),"Section 24")*IF(AND(SX25_Start&lt;=X95,X95&lt;SX25End),"Section 25")))))))))))))))))))))))))</f>
        <v/>
      </c>
      <c r="BY95" s="121"/>
      <c r="BZ95" s="121"/>
      <c r="CA95" s="121"/>
      <c r="CB95" s="121"/>
      <c r="CC95" s="121"/>
      <c r="CD95" s="121"/>
      <c r="CE95" s="121"/>
      <c r="CF95" s="121"/>
      <c r="CG95" s="121"/>
      <c r="CH95" s="122"/>
      <c r="CI95" s="123"/>
      <c r="CJ95" s="124"/>
      <c r="CK95" s="124"/>
      <c r="CL95" s="124"/>
      <c r="CM95" s="124"/>
      <c r="CN95" s="124"/>
      <c r="CO95" s="124"/>
      <c r="CP95" s="124"/>
      <c r="CQ95" s="124"/>
      <c r="CR95" s="124"/>
      <c r="CS95" s="125"/>
      <c r="CT95" s="123"/>
      <c r="CU95" s="124"/>
      <c r="CV95" s="124"/>
      <c r="CW95" s="124"/>
      <c r="CX95" s="124"/>
      <c r="CY95" s="124"/>
      <c r="CZ95" s="124"/>
      <c r="DA95" s="124"/>
      <c r="DB95" s="124"/>
      <c r="DC95" s="124"/>
      <c r="DD95" s="125"/>
      <c r="DE95" s="123"/>
      <c r="DF95" s="124"/>
      <c r="DG95" s="124"/>
      <c r="DH95" s="124"/>
      <c r="DI95" s="124"/>
      <c r="DJ95" s="124"/>
      <c r="DK95" s="124"/>
      <c r="DL95" s="124"/>
      <c r="DM95" s="124"/>
      <c r="DN95" s="125"/>
      <c r="DO95" s="126"/>
      <c r="DP95" s="127"/>
      <c r="DQ95" s="127"/>
      <c r="DR95" s="127"/>
      <c r="DS95" s="127"/>
      <c r="DT95" s="127"/>
      <c r="DU95" s="127"/>
      <c r="DV95" s="128"/>
      <c r="DW95" s="102"/>
      <c r="DX95" s="102"/>
      <c r="DY95" s="102"/>
      <c r="DZ95" s="115"/>
      <c r="EA95" s="115"/>
      <c r="EB95" s="115"/>
      <c r="EC95" s="115"/>
      <c r="ED95" s="115"/>
      <c r="EE95" s="132"/>
      <c r="EF95" s="132"/>
      <c r="EG95" s="132"/>
      <c r="EH95" s="102"/>
      <c r="EI95" s="102"/>
      <c r="EJ95" s="102"/>
      <c r="EK95" s="117" t="str">
        <f t="shared" si="474"/>
        <v/>
      </c>
      <c r="EL95" s="117"/>
      <c r="EM95" s="117"/>
      <c r="EN95" s="118"/>
      <c r="EO95" s="118"/>
      <c r="EP95" s="118"/>
      <c r="EQ95" s="102"/>
      <c r="ER95" s="102"/>
      <c r="ES95" s="102"/>
      <c r="ET95" s="102"/>
      <c r="EU95" s="20" t="str">
        <f t="shared" si="475"/>
        <v/>
      </c>
      <c r="EV95" s="26" t="str">
        <f t="shared" si="476"/>
        <v/>
      </c>
      <c r="EW95" s="22"/>
      <c r="EX95" s="22"/>
      <c r="EY95" s="23"/>
      <c r="EZ95" s="23"/>
      <c r="FA95" s="23"/>
      <c r="FB95" s="23"/>
      <c r="FC95" s="28"/>
      <c r="FD95" s="28"/>
      <c r="FE95" s="28"/>
      <c r="FF95" s="28"/>
      <c r="FG95" s="28"/>
      <c r="FH95" s="28"/>
      <c r="FI95" s="28"/>
      <c r="FJ95" s="28"/>
      <c r="FK95" s="28"/>
      <c r="FL95" s="28"/>
      <c r="FM95" s="28"/>
      <c r="FN95" s="30"/>
      <c r="FO95" s="30"/>
      <c r="FP95" s="30"/>
      <c r="FQ95" s="30"/>
      <c r="FR95" s="30"/>
      <c r="FS95" s="30"/>
      <c r="FT95" s="30"/>
      <c r="FU95" s="30"/>
      <c r="FV95" s="30"/>
      <c r="FW95" s="30"/>
      <c r="FX95" s="30"/>
      <c r="FY95" s="30"/>
      <c r="FZ95" s="30"/>
      <c r="GA95" s="30"/>
      <c r="GB95" s="30"/>
      <c r="GC95" s="23"/>
      <c r="GD95" s="23"/>
      <c r="GE95" s="23"/>
      <c r="GF95" s="23"/>
      <c r="GG95" s="23"/>
      <c r="GH95" s="23"/>
    </row>
    <row r="96" spans="1:190" s="25" customFormat="1" ht="57.75" customHeight="1" x14ac:dyDescent="0.25">
      <c r="A96" s="103">
        <f t="shared" si="477"/>
        <v>89</v>
      </c>
      <c r="B96" s="103"/>
      <c r="C96" s="104"/>
      <c r="D96" s="105"/>
      <c r="E96" s="105"/>
      <c r="F96" s="105"/>
      <c r="G96" s="105"/>
      <c r="H96" s="105"/>
      <c r="I96" s="105"/>
      <c r="J96" s="105"/>
      <c r="K96" s="106"/>
      <c r="L96" s="138"/>
      <c r="M96" s="138"/>
      <c r="N96" s="138"/>
      <c r="O96" s="138"/>
      <c r="P96" s="138"/>
      <c r="Q96" s="138"/>
      <c r="R96" s="138"/>
      <c r="S96" s="137"/>
      <c r="T96" s="137"/>
      <c r="U96" s="137"/>
      <c r="V96" s="137"/>
      <c r="W96" s="137"/>
      <c r="X96" s="79"/>
      <c r="Y96" s="80"/>
      <c r="Z96" s="80"/>
      <c r="AA96" s="80"/>
      <c r="AB96" s="11" t="str">
        <f t="shared" si="465"/>
        <v/>
      </c>
      <c r="AC96" s="12"/>
      <c r="AD96" s="13">
        <f t="shared" si="457"/>
        <v>0</v>
      </c>
      <c r="AE96" s="14" t="str">
        <f t="shared" ref="AE96" si="632">IF(ISBLANK(C96),"",IF(BL96=SX1_LS,SX1_PD,IF(BL96=SX2_LS,SX2_PD,IF(BL96=SX3_LS,SX3_PD,IF(BL96=SX4_LS,SX4_PD,IF(BL96=SX5_LS,SX5_PD,IF(BL96=SX6_LS,SX6_PD,IF(BL96=SX7_LS,SX7_PD,IF(BL96=SX8_LS,SX8_PD,IF(BL96=SX9_LS,SX9_PD,IF(BL96=SX10_LS,SX10_PD,IF(BL96=SX11_LS,SX11_PD,IF(BL96=SX12_LS,SX12_PD)))))))))))))</f>
        <v/>
      </c>
      <c r="AF96" s="15" t="str">
        <f t="shared" si="467"/>
        <v>!</v>
      </c>
      <c r="AG96" s="16" t="str">
        <f t="shared" ref="AG96" si="633">IF(ISBLANK(AC96),"",IF(AND(BL96=SX1_LS,AC96&gt;=0.5),(ROUND((PI()*AD96*AE96)/12,2)-PI()*SX1_PD),IF(AND(BL96=SX2_LS,AC96&gt;=0.5),(ROUND((PI()*AD96*AE96)/12,2)-PI()*SX2_PD),IF(AND(BL96=SX3_LS,AC96&gt;=0.5),(ROUND((PI()*AD96*AE96)/12,2)-PI()*SX3_PD),IF(AND(BL96=SX4_LS,AC96&gt;=0.5),(ROUND((PI()*AD96*AE96)/12,2)-PI()*SX4_PD),IF(AND(BL96=SX5_LS,AC96&gt;=0.5),(ROUND((PI()*AD96*AE96)/12,2)-PI()*SX5_PD),IF(AND(BL96=SX6_LS,AC96&gt;=0.5),(ROUND((PI()*AD96*AE96)/12,2)-PI()*SX6_PD),IF(AND(BL96=SX7_LS,AC96&gt;=0.5),(ROUND((PI()*AD96*AE96)/12,2)-PI()*SX7_PD),IF(AND(BL96=SX8_LS,AC96&gt;=0.5),(ROUND((PI()*AD96*AE96)/12,2)-PI()*SX8_PD),IF(AND(BL96=SX9_LS,AC96&gt;=0.5),(ROUND((PI()*AD96*AE96)/12,2)-PI()*SX9_PD),IF(AND(BL96=SX10_LS,AC96&gt;=0.5),(ROUND((PI()*AD96*AE96)/12,2)-PI()*SX10_PD),IF(AND(BL96=SX11_LS,AC96&gt;=0.5),(ROUND((PI()*AD96*AE96)/12,2)-PI()*SX11_PD),IF(AND(BL96=SX12_LS,AC96&gt;=0.5),(ROUND((PI()*AD96*AE96)/12,2)-PI()*SX12_PD),ROUND((PI()*AD96*AE96)/12,2))))))))))))))</f>
        <v/>
      </c>
      <c r="AH96" s="81"/>
      <c r="AI96" s="81"/>
      <c r="AJ96" s="81"/>
      <c r="AK96" s="81"/>
      <c r="AL96" s="81"/>
      <c r="AM96" s="81"/>
      <c r="AN96" s="81"/>
      <c r="AO96" s="81"/>
      <c r="AP96" s="17"/>
      <c r="AQ96" s="113"/>
      <c r="AR96" s="113"/>
      <c r="AS96" s="113"/>
      <c r="AT96" s="113"/>
      <c r="AU96" s="113"/>
      <c r="AV96" s="114" t="str">
        <f t="shared" ref="AV96" si="634">IF(C96=FALSE,"",IF(C96="DNT",(AQ96/(Nominal_Pipe_Diameter*10)),IF(AQ96="NV","NV",IF(AQ96="NA","NA",IF(BE96="","",IF(BL96="SMLS",AQ96*100/BE96,AQ96*100/BD96))))))</f>
        <v/>
      </c>
      <c r="AW96" s="114"/>
      <c r="AX96" s="114"/>
      <c r="AY96" s="114"/>
      <c r="AZ96" s="114"/>
      <c r="BA96" s="114" t="str">
        <f t="shared" ref="BA96" si="635">IF(C96=FALSE,"",IF(GW_Log_Dist="","NA",GW_Log_Dist+X96))</f>
        <v/>
      </c>
      <c r="BB96" s="114"/>
      <c r="BC96" s="114"/>
      <c r="BD96" s="18" t="str">
        <f t="shared" ref="BD96" si="636">IF(C96=FALSE,"",IF(AND(SX1_Start&lt;=X96,X96&lt;SX1_End),((SX1_NWT*1000)),IF(AND(SX2_Start&lt;=X96,X96&lt;SX2_End),((SX2_NWT*1000)),IF(AND(SX3_Start&lt;=X96,X96&lt;SX3_End),((SX3_NWT*1000)),IF(AND(SX4_Start&lt;=X96,X96&lt;SX4_End),((SX4_NWT*1000)),IF(AND(SX5_Start&lt;=X96,X96&lt;SX5_End),((SX5_NWT*1000)),IF(AND(SX6_Start&lt;=X96,X96&lt;SX6_End),((SX6_NWT*1000)),IF(AND(SX7_Start&lt;=X96,X96&lt;SX7_End),((SX7_NWT*1000)),IF(AND(SX8_Start&lt;=X96,X96&lt;SX8_End),((SX8_NWT*1000)),IF(AND(SX9_Start&lt;=X96,X96&lt;SX9_End),((SX9_NWT*1000)),IF(AND(SX10_Start&lt;=X96,X96&lt;SX10_End),((SX10_NWT*1000)),IF(AND(SX11_Start&lt;=X96,X96&lt;SX11_End),((SX11_NWT*1000)),IF(AND(SX12_Start&lt;=X96,X96&lt;SX12_End),((SX12_NWT*1000)),IF(AND(SX13_Start&lt;=X96,X96&lt;SX13_End),((SX13_NWT*1000)),IF(AND(SX14_Start&lt;=X96,X96&lt;SX14_End),((SX14_NWT*1000)),IF(AND(SX15_Start&lt;=X96,X96&lt;SX15_End),((SX15_NWT*1000)),IF(AND(SX16_Start&lt;=X96,X96&lt;SX16_End),((SX16_NWT*1000)),IF(AND(SX17_Start&lt;=X96,X96&lt;SX17_End),((SX17_NWT*1000)),IF(AND(SX18_Start&lt;=X96,X96&lt;SX18_End),((SX18_NWT*1000)),IF(AND(SX19_Start&lt;=X96,X96&lt;SX19_End),((SX19_NWT*1000)),IF(AND(SX20_Start&lt;=X96,X96&lt;SX20_End),((SX20_NWT*1000)),IF(AND(SX21_Start&lt;=X96,X96&lt;SX21_End),((SX21_NWT*1000)),IF(AND(SX22_Start&lt;=X96,X96&lt;SX22_End),((SX22_NWT*1000)),IF(AND(SX23_Start&lt;=X96,X96&lt;SX23_End),((SX23_NWT*1000)),IF(AND(SX24_Start&lt;=X96,X96&lt;SX24_End),((SX24_NWT*1000)),IF(AND(SX25_Start&lt;=X96,X96&lt;SX25_End),((SX25_NWT*1000))))))))))))))))))))))))))))</f>
        <v/>
      </c>
      <c r="BE96" s="113"/>
      <c r="BF96" s="113"/>
      <c r="BG96" s="113"/>
      <c r="BH96" s="113"/>
      <c r="BI96" s="113"/>
      <c r="BJ96" s="113"/>
      <c r="BK96" s="113"/>
      <c r="BL96" s="19" t="str" cm="1">
        <f t="array" ref="BL96">IF(C96=FALSE,"",IF(AND(SX1_Start&lt;=X96,X96&lt;SX1_End),SX1_LS,IF(AND(SX2_Start&lt;=X96,X96&lt;SX2_End),SX2_LS,IF(AND(SX3_Start&lt;=X96,X96&lt;SX3_End),SX3_LS,IF(AND(SX4_Start&lt;=X96,X96&lt;SX4_End),SX4_LS,IF(AND(SX5_Start&lt;=X96,X96&lt;SX5_End),SX5_LS,IF(AND(SX6_Start&lt;=X96,X96&lt;SX6_End),SX6_LS,IF(AND(SX7_Start&lt;=X96,X96&lt;SX7_End),SX7_LS,IF(AND(SX8_Start&lt;=X96,X96&lt;SX8_End),SX8_LS,IF(AND(SX9_Start&lt;=X96,X96&lt;SX9_End),SX9_LS,IF(AND(SX10_Start&lt;=X96,X96&lt;SX10_End),SX10_LS,IF(AND(SX11_Start&lt;=X96,X96&lt;SX11_End),SX11_LS,IF(AND(SX12_Start&lt;=X96,X96&lt;SX12_End),SX12_LS,IF(AND(SX13_Start&lt;=X96,X96&lt;SX13_End),SX13_LS,IF(AND(SX14_Start&lt;=X96,X96&lt;SX14_End),SX14_LS,IF(AND(SX15_Start&lt;=X96,X96&lt;SX15_End),SX15_LS,IF(AND(SX16_Start&lt;=X96,X96&lt;SX16_End),SX16_LS,IF(AND(SX17_Start&lt;=X96,X96&lt;SX17_End),SX17_LS,IF(AND(SX18_Start&lt;=X96,X96&lt;SX18_End),SX18_LS,IF(AND(SX19_Start&lt;=X96,X96&lt;SX19_End),SX19_LS,IF(AND(SX20_Start&lt;=X96,X96&lt;SX20_End),SX20_LS,IF(AND(SX21_Start&lt;=X96,X96&lt;SX21_End),SX21_LS,IF(AND(SX22_Start&lt;=X96,X96&lt;SX22_End),SX22_LS,IF(AND(SX23_Start&lt;=X96,X96&lt;SX23_End),SX23_LS,IF(AND(SX24_Start&lt;=X96,X96&lt;SX24_End),SX24_LS)*IF(AND(SX25_Start&lt;=X96,X96&lt;SX25End),SX25_LS)))))))))))))))))))))))))</f>
        <v/>
      </c>
      <c r="BM96" s="129" t="str">
        <f t="shared" ref="BM96" si="637">IF(ISBLANK(C96),"",IF(BL96=SX1_LS,SX1_LSD,IF(BL96=SX2_LS,SX2_LSD,IF(BL96=SX3_LS,SX3_LSD,IF(BL96=SX4_LS,SX4_LSD,IF(BL96=SX5_LS,SX5_LSD,IF(BL96=SX6_LS,SX6_LSD,IF(BL96=SX7_LS,SX7_LSD,IF(BL96=SX8_LS,SX8_LSD,IF(BL96=SX9_LS,SX9_LSD,IF(BL96=SX10_LS,SX10_LSD,IF(BL96=SX11_LS,SX11_LSD,IF(BL96=SX12_LS,SX12_LSD)))))))))))))</f>
        <v/>
      </c>
      <c r="BN96" s="130"/>
      <c r="BO96" s="130"/>
      <c r="BP96" s="130"/>
      <c r="BQ96" s="130"/>
      <c r="BR96" s="131"/>
      <c r="BS96" s="119" t="str">
        <f t="shared" ref="BS96" si="638">IF(ISBLANK(C96),"",IF(NOT(ISNUMBER(station_number)),"NA",IF(MOD(station_number,1)=0,TEXT(station_number+X96,"0+00"),IF(NOT(MOD(station_number,1)=0),TEXT(station_number+X96,"0+00.00")))))</f>
        <v/>
      </c>
      <c r="BT96" s="119"/>
      <c r="BU96" s="119"/>
      <c r="BV96" s="119"/>
      <c r="BW96" s="119"/>
      <c r="BX96" s="120" t="str" cm="1">
        <f t="array" ref="BX96">IF(C96=FALSE,"",IF(AND(SX1_Start&lt;=X96,X96&lt;SX1_End),"Section 1",IF(AND(SX2_Start&lt;=X96,X96&lt;SX2_End),"Section 2",IF(AND(SX3_Start&lt;=X96,X96&lt;SX3_End),"Section 3",IF(AND(SX4_Start&lt;=X96,X96&lt;SX4_End),"Section 4",IF(AND(SX5_Start&lt;=X96,X96&lt;SX5_End),"Section 5",IF(AND(SX6_Start&lt;=X96,X96&lt;SX6_End),"Section 6",IF(AND(SX7_Start&lt;=X96,X96&lt;SX7_End),"Section 7",IF(AND(SX8_Start&lt;=X96,X96&lt;SX8_End),"Section 8",IF(AND(SX9_Start&lt;=X96,X96&lt;SX9_End),"Section 9",IF(AND(SX10_Start&lt;=X96,X96&lt;SX10_End),"Section 10",IF(AND(SX11_Start&lt;=X96,X96&lt;SX11_End),"Section 11",IF(AND(SX12_Start&lt;=X96,X96&lt;SX12_End),"Section 12",IF(AND(SX13_Start&lt;=X96,X96&lt;SX13_End),"Section 13",IF(AND(SX14_Start&lt;=X96,X96&lt;SX14_End),"Section 14",IF(AND(SX15_Start&lt;=X96,X96&lt;SX15_End),"Section 15",IF(AND(SX16_Start&lt;=X96,X96&lt;SX16_End),"Section 16",IF(AND(SX17_Start&lt;=X96,X96&lt;SX17_End),"Section 17",IF(AND(SX18_Start&lt;=X96,X96&lt;SX18_End),"Section 18",IF(AND(SX19_Start&lt;=X96,X96&lt;SX19_End),"Section 19",IF(AND(SX20_Start&lt;=X96,X96&lt;SX20_End),"Section 20",IF(AND(SX21_Start&lt;=X96,X96&lt;SX21_End),"Section 21",IF(AND(SX22_Start&lt;=X96,X96&lt;SX22_End),"Section 22",IF(AND(SX23_Start&lt;=X96,X96&lt;SX23_End),"Section 23",IF(AND(SX24_Start&lt;=X96,X96&lt;SX24_End),"Section 24")*IF(AND(SX25_Start&lt;=X96,X96&lt;SX25End),"Section 25")))))))))))))))))))))))))</f>
        <v/>
      </c>
      <c r="BY96" s="121"/>
      <c r="BZ96" s="121"/>
      <c r="CA96" s="121"/>
      <c r="CB96" s="121"/>
      <c r="CC96" s="121"/>
      <c r="CD96" s="121"/>
      <c r="CE96" s="121"/>
      <c r="CF96" s="121"/>
      <c r="CG96" s="121"/>
      <c r="CH96" s="122"/>
      <c r="CI96" s="123"/>
      <c r="CJ96" s="124"/>
      <c r="CK96" s="124"/>
      <c r="CL96" s="124"/>
      <c r="CM96" s="124"/>
      <c r="CN96" s="124"/>
      <c r="CO96" s="124"/>
      <c r="CP96" s="124"/>
      <c r="CQ96" s="124"/>
      <c r="CR96" s="124"/>
      <c r="CS96" s="125"/>
      <c r="CT96" s="123"/>
      <c r="CU96" s="124"/>
      <c r="CV96" s="124"/>
      <c r="CW96" s="124"/>
      <c r="CX96" s="124"/>
      <c r="CY96" s="124"/>
      <c r="CZ96" s="124"/>
      <c r="DA96" s="124"/>
      <c r="DB96" s="124"/>
      <c r="DC96" s="124"/>
      <c r="DD96" s="125"/>
      <c r="DE96" s="123"/>
      <c r="DF96" s="124"/>
      <c r="DG96" s="124"/>
      <c r="DH96" s="124"/>
      <c r="DI96" s="124"/>
      <c r="DJ96" s="124"/>
      <c r="DK96" s="124"/>
      <c r="DL96" s="124"/>
      <c r="DM96" s="124"/>
      <c r="DN96" s="125"/>
      <c r="DO96" s="126"/>
      <c r="DP96" s="127"/>
      <c r="DQ96" s="127"/>
      <c r="DR96" s="127"/>
      <c r="DS96" s="127"/>
      <c r="DT96" s="127"/>
      <c r="DU96" s="127"/>
      <c r="DV96" s="128"/>
      <c r="DW96" s="102"/>
      <c r="DX96" s="102"/>
      <c r="DY96" s="102"/>
      <c r="DZ96" s="115"/>
      <c r="EA96" s="115"/>
      <c r="EB96" s="115"/>
      <c r="EC96" s="115"/>
      <c r="ED96" s="115"/>
      <c r="EE96" s="132"/>
      <c r="EF96" s="132"/>
      <c r="EG96" s="132"/>
      <c r="EH96" s="102"/>
      <c r="EI96" s="102"/>
      <c r="EJ96" s="102"/>
      <c r="EK96" s="117" t="str">
        <f t="shared" si="474"/>
        <v/>
      </c>
      <c r="EL96" s="117"/>
      <c r="EM96" s="117"/>
      <c r="EN96" s="118"/>
      <c r="EO96" s="118"/>
      <c r="EP96" s="118"/>
      <c r="EQ96" s="102"/>
      <c r="ER96" s="102"/>
      <c r="ES96" s="102"/>
      <c r="ET96" s="102"/>
      <c r="EU96" s="20" t="str">
        <f t="shared" si="475"/>
        <v/>
      </c>
      <c r="EV96" s="26" t="str">
        <f t="shared" si="476"/>
        <v/>
      </c>
      <c r="EW96" s="22"/>
      <c r="EX96" s="22"/>
      <c r="EY96" s="23"/>
      <c r="EZ96" s="23"/>
      <c r="FA96" s="23"/>
      <c r="FB96" s="23"/>
      <c r="FC96" s="28"/>
      <c r="FD96" s="28"/>
      <c r="FE96" s="28"/>
      <c r="FF96" s="28"/>
      <c r="FG96" s="28"/>
      <c r="FH96" s="28"/>
      <c r="FI96" s="28"/>
      <c r="FJ96" s="28"/>
      <c r="FK96" s="28"/>
      <c r="FL96" s="28"/>
      <c r="FM96" s="28"/>
      <c r="FN96" s="30"/>
      <c r="FO96" s="30"/>
      <c r="FP96" s="30"/>
      <c r="FQ96" s="30"/>
      <c r="FR96" s="30"/>
      <c r="FS96" s="30"/>
      <c r="FT96" s="30"/>
      <c r="FU96" s="30"/>
      <c r="FV96" s="30"/>
      <c r="FW96" s="30"/>
      <c r="FX96" s="30"/>
      <c r="FY96" s="30"/>
      <c r="FZ96" s="30"/>
      <c r="GA96" s="30"/>
      <c r="GB96" s="30"/>
      <c r="GC96" s="23"/>
      <c r="GD96" s="23"/>
      <c r="GE96" s="23"/>
      <c r="GF96" s="23"/>
      <c r="GG96" s="23"/>
      <c r="GH96" s="23"/>
    </row>
    <row r="97" spans="1:190" s="25" customFormat="1" ht="57.75" customHeight="1" x14ac:dyDescent="0.25">
      <c r="A97" s="103">
        <f t="shared" si="477"/>
        <v>90</v>
      </c>
      <c r="B97" s="103"/>
      <c r="C97" s="104"/>
      <c r="D97" s="105"/>
      <c r="E97" s="105"/>
      <c r="F97" s="105"/>
      <c r="G97" s="105"/>
      <c r="H97" s="105"/>
      <c r="I97" s="105"/>
      <c r="J97" s="105"/>
      <c r="K97" s="106"/>
      <c r="L97" s="138"/>
      <c r="M97" s="138"/>
      <c r="N97" s="138"/>
      <c r="O97" s="138"/>
      <c r="P97" s="138"/>
      <c r="Q97" s="138"/>
      <c r="R97" s="138"/>
      <c r="S97" s="137"/>
      <c r="T97" s="137"/>
      <c r="U97" s="137"/>
      <c r="V97" s="137"/>
      <c r="W97" s="137"/>
      <c r="X97" s="79"/>
      <c r="Y97" s="80"/>
      <c r="Z97" s="80"/>
      <c r="AA97" s="80"/>
      <c r="AB97" s="11" t="str">
        <f t="shared" si="465"/>
        <v/>
      </c>
      <c r="AC97" s="12"/>
      <c r="AD97" s="13">
        <f t="shared" si="457"/>
        <v>0</v>
      </c>
      <c r="AE97" s="14" t="str">
        <f t="shared" ref="AE97" si="639">IF(ISBLANK(C97),"",IF(BL97=SX1_LS,SX1_PD,IF(BL97=SX2_LS,SX2_PD,IF(BL97=SX3_LS,SX3_PD,IF(BL97=SX4_LS,SX4_PD,IF(BL97=SX5_LS,SX5_PD,IF(BL97=SX6_LS,SX6_PD,IF(BL97=SX7_LS,SX7_PD,IF(BL97=SX8_LS,SX8_PD,IF(BL97=SX9_LS,SX9_PD,IF(BL97=SX10_LS,SX10_PD,IF(BL97=SX11_LS,SX11_PD,IF(BL97=SX12_LS,SX12_PD)))))))))))))</f>
        <v/>
      </c>
      <c r="AF97" s="15" t="str">
        <f t="shared" si="467"/>
        <v>!</v>
      </c>
      <c r="AG97" s="16" t="str">
        <f t="shared" ref="AG97" si="640">IF(ISBLANK(AC97),"",IF(AND(BL97=SX1_LS,AC97&gt;=0.5),(ROUND((PI()*AD97*AE97)/12,2)-PI()*SX1_PD),IF(AND(BL97=SX2_LS,AC97&gt;=0.5),(ROUND((PI()*AD97*AE97)/12,2)-PI()*SX2_PD),IF(AND(BL97=SX3_LS,AC97&gt;=0.5),(ROUND((PI()*AD97*AE97)/12,2)-PI()*SX3_PD),IF(AND(BL97=SX4_LS,AC97&gt;=0.5),(ROUND((PI()*AD97*AE97)/12,2)-PI()*SX4_PD),IF(AND(BL97=SX5_LS,AC97&gt;=0.5),(ROUND((PI()*AD97*AE97)/12,2)-PI()*SX5_PD),IF(AND(BL97=SX6_LS,AC97&gt;=0.5),(ROUND((PI()*AD97*AE97)/12,2)-PI()*SX6_PD),IF(AND(BL97=SX7_LS,AC97&gt;=0.5),(ROUND((PI()*AD97*AE97)/12,2)-PI()*SX7_PD),IF(AND(BL97=SX8_LS,AC97&gt;=0.5),(ROUND((PI()*AD97*AE97)/12,2)-PI()*SX8_PD),IF(AND(BL97=SX9_LS,AC97&gt;=0.5),(ROUND((PI()*AD97*AE97)/12,2)-PI()*SX9_PD),IF(AND(BL97=SX10_LS,AC97&gt;=0.5),(ROUND((PI()*AD97*AE97)/12,2)-PI()*SX10_PD),IF(AND(BL97=SX11_LS,AC97&gt;=0.5),(ROUND((PI()*AD97*AE97)/12,2)-PI()*SX11_PD),IF(AND(BL97=SX12_LS,AC97&gt;=0.5),(ROUND((PI()*AD97*AE97)/12,2)-PI()*SX12_PD),ROUND((PI()*AD97*AE97)/12,2))))))))))))))</f>
        <v/>
      </c>
      <c r="AH97" s="81"/>
      <c r="AI97" s="81"/>
      <c r="AJ97" s="81"/>
      <c r="AK97" s="81"/>
      <c r="AL97" s="81"/>
      <c r="AM97" s="81"/>
      <c r="AN97" s="81"/>
      <c r="AO97" s="81"/>
      <c r="AP97" s="17"/>
      <c r="AQ97" s="113"/>
      <c r="AR97" s="113"/>
      <c r="AS97" s="113"/>
      <c r="AT97" s="113"/>
      <c r="AU97" s="113"/>
      <c r="AV97" s="114" t="str">
        <f t="shared" ref="AV97" si="641">IF(C97=FALSE,"",IF(C97="DNT",(AQ97/(Nominal_Pipe_Diameter*10)),IF(AQ97="NV","NV",IF(AQ97="NA","NA",IF(BE97="","",IF(BL97="SMLS",AQ97*100/BE97,AQ97*100/BD97))))))</f>
        <v/>
      </c>
      <c r="AW97" s="114"/>
      <c r="AX97" s="114"/>
      <c r="AY97" s="114"/>
      <c r="AZ97" s="114"/>
      <c r="BA97" s="114" t="str">
        <f t="shared" ref="BA97" si="642">IF(C97=FALSE,"",IF(GW_Log_Dist="","NA",GW_Log_Dist+X97))</f>
        <v/>
      </c>
      <c r="BB97" s="114"/>
      <c r="BC97" s="114"/>
      <c r="BD97" s="18" t="str">
        <f t="shared" ref="BD97" si="643">IF(C97=FALSE,"",IF(AND(SX1_Start&lt;=X97,X97&lt;SX1_End),((SX1_NWT*1000)),IF(AND(SX2_Start&lt;=X97,X97&lt;SX2_End),((SX2_NWT*1000)),IF(AND(SX3_Start&lt;=X97,X97&lt;SX3_End),((SX3_NWT*1000)),IF(AND(SX4_Start&lt;=X97,X97&lt;SX4_End),((SX4_NWT*1000)),IF(AND(SX5_Start&lt;=X97,X97&lt;SX5_End),((SX5_NWT*1000)),IF(AND(SX6_Start&lt;=X97,X97&lt;SX6_End),((SX6_NWT*1000)),IF(AND(SX7_Start&lt;=X97,X97&lt;SX7_End),((SX7_NWT*1000)),IF(AND(SX8_Start&lt;=X97,X97&lt;SX8_End),((SX8_NWT*1000)),IF(AND(SX9_Start&lt;=X97,X97&lt;SX9_End),((SX9_NWT*1000)),IF(AND(SX10_Start&lt;=X97,X97&lt;SX10_End),((SX10_NWT*1000)),IF(AND(SX11_Start&lt;=X97,X97&lt;SX11_End),((SX11_NWT*1000)),IF(AND(SX12_Start&lt;=X97,X97&lt;SX12_End),((SX12_NWT*1000)),IF(AND(SX13_Start&lt;=X97,X97&lt;SX13_End),((SX13_NWT*1000)),IF(AND(SX14_Start&lt;=X97,X97&lt;SX14_End),((SX14_NWT*1000)),IF(AND(SX15_Start&lt;=X97,X97&lt;SX15_End),((SX15_NWT*1000)),IF(AND(SX16_Start&lt;=X97,X97&lt;SX16_End),((SX16_NWT*1000)),IF(AND(SX17_Start&lt;=X97,X97&lt;SX17_End),((SX17_NWT*1000)),IF(AND(SX18_Start&lt;=X97,X97&lt;SX18_End),((SX18_NWT*1000)),IF(AND(SX19_Start&lt;=X97,X97&lt;SX19_End),((SX19_NWT*1000)),IF(AND(SX20_Start&lt;=X97,X97&lt;SX20_End),((SX20_NWT*1000)),IF(AND(SX21_Start&lt;=X97,X97&lt;SX21_End),((SX21_NWT*1000)),IF(AND(SX22_Start&lt;=X97,X97&lt;SX22_End),((SX22_NWT*1000)),IF(AND(SX23_Start&lt;=X97,X97&lt;SX23_End),((SX23_NWT*1000)),IF(AND(SX24_Start&lt;=X97,X97&lt;SX24_End),((SX24_NWT*1000)),IF(AND(SX25_Start&lt;=X97,X97&lt;SX25_End),((SX25_NWT*1000))))))))))))))))))))))))))))</f>
        <v/>
      </c>
      <c r="BE97" s="113"/>
      <c r="BF97" s="113"/>
      <c r="BG97" s="113"/>
      <c r="BH97" s="113"/>
      <c r="BI97" s="113"/>
      <c r="BJ97" s="113"/>
      <c r="BK97" s="113"/>
      <c r="BL97" s="19" t="str" cm="1">
        <f t="array" ref="BL97">IF(C97=FALSE,"",IF(AND(SX1_Start&lt;=X97,X97&lt;SX1_End),SX1_LS,IF(AND(SX2_Start&lt;=X97,X97&lt;SX2_End),SX2_LS,IF(AND(SX3_Start&lt;=X97,X97&lt;SX3_End),SX3_LS,IF(AND(SX4_Start&lt;=X97,X97&lt;SX4_End),SX4_LS,IF(AND(SX5_Start&lt;=X97,X97&lt;SX5_End),SX5_LS,IF(AND(SX6_Start&lt;=X97,X97&lt;SX6_End),SX6_LS,IF(AND(SX7_Start&lt;=X97,X97&lt;SX7_End),SX7_LS,IF(AND(SX8_Start&lt;=X97,X97&lt;SX8_End),SX8_LS,IF(AND(SX9_Start&lt;=X97,X97&lt;SX9_End),SX9_LS,IF(AND(SX10_Start&lt;=X97,X97&lt;SX10_End),SX10_LS,IF(AND(SX11_Start&lt;=X97,X97&lt;SX11_End),SX11_LS,IF(AND(SX12_Start&lt;=X97,X97&lt;SX12_End),SX12_LS,IF(AND(SX13_Start&lt;=X97,X97&lt;SX13_End),SX13_LS,IF(AND(SX14_Start&lt;=X97,X97&lt;SX14_End),SX14_LS,IF(AND(SX15_Start&lt;=X97,X97&lt;SX15_End),SX15_LS,IF(AND(SX16_Start&lt;=X97,X97&lt;SX16_End),SX16_LS,IF(AND(SX17_Start&lt;=X97,X97&lt;SX17_End),SX17_LS,IF(AND(SX18_Start&lt;=X97,X97&lt;SX18_End),SX18_LS,IF(AND(SX19_Start&lt;=X97,X97&lt;SX19_End),SX19_LS,IF(AND(SX20_Start&lt;=X97,X97&lt;SX20_End),SX20_LS,IF(AND(SX21_Start&lt;=X97,X97&lt;SX21_End),SX21_LS,IF(AND(SX22_Start&lt;=X97,X97&lt;SX22_End),SX22_LS,IF(AND(SX23_Start&lt;=X97,X97&lt;SX23_End),SX23_LS,IF(AND(SX24_Start&lt;=X97,X97&lt;SX24_End),SX24_LS)*IF(AND(SX25_Start&lt;=X97,X97&lt;SX25End),SX25_LS)))))))))))))))))))))))))</f>
        <v/>
      </c>
      <c r="BM97" s="129" t="str">
        <f t="shared" ref="BM97" si="644">IF(ISBLANK(C97),"",IF(BL97=SX1_LS,SX1_LSD,IF(BL97=SX2_LS,SX2_LSD,IF(BL97=SX3_LS,SX3_LSD,IF(BL97=SX4_LS,SX4_LSD,IF(BL97=SX5_LS,SX5_LSD,IF(BL97=SX6_LS,SX6_LSD,IF(BL97=SX7_LS,SX7_LSD,IF(BL97=SX8_LS,SX8_LSD,IF(BL97=SX9_LS,SX9_LSD,IF(BL97=SX10_LS,SX10_LSD,IF(BL97=SX11_LS,SX11_LSD,IF(BL97=SX12_LS,SX12_LSD)))))))))))))</f>
        <v/>
      </c>
      <c r="BN97" s="130"/>
      <c r="BO97" s="130"/>
      <c r="BP97" s="130"/>
      <c r="BQ97" s="130"/>
      <c r="BR97" s="131"/>
      <c r="BS97" s="119" t="str">
        <f t="shared" ref="BS97" si="645">IF(ISBLANK(C97),"",IF(NOT(ISNUMBER(station_number)),"NA",IF(MOD(station_number,1)=0,TEXT(station_number+X97,"0+00"),IF(NOT(MOD(station_number,1)=0),TEXT(station_number+X97,"0+00.00")))))</f>
        <v/>
      </c>
      <c r="BT97" s="119"/>
      <c r="BU97" s="119"/>
      <c r="BV97" s="119"/>
      <c r="BW97" s="119"/>
      <c r="BX97" s="120" t="str" cm="1">
        <f t="array" ref="BX97">IF(C97=FALSE,"",IF(AND(SX1_Start&lt;=X97,X97&lt;SX1_End),"Section 1",IF(AND(SX2_Start&lt;=X97,X97&lt;SX2_End),"Section 2",IF(AND(SX3_Start&lt;=X97,X97&lt;SX3_End),"Section 3",IF(AND(SX4_Start&lt;=X97,X97&lt;SX4_End),"Section 4",IF(AND(SX5_Start&lt;=X97,X97&lt;SX5_End),"Section 5",IF(AND(SX6_Start&lt;=X97,X97&lt;SX6_End),"Section 6",IF(AND(SX7_Start&lt;=X97,X97&lt;SX7_End),"Section 7",IF(AND(SX8_Start&lt;=X97,X97&lt;SX8_End),"Section 8",IF(AND(SX9_Start&lt;=X97,X97&lt;SX9_End),"Section 9",IF(AND(SX10_Start&lt;=X97,X97&lt;SX10_End),"Section 10",IF(AND(SX11_Start&lt;=X97,X97&lt;SX11_End),"Section 11",IF(AND(SX12_Start&lt;=X97,X97&lt;SX12_End),"Section 12",IF(AND(SX13_Start&lt;=X97,X97&lt;SX13_End),"Section 13",IF(AND(SX14_Start&lt;=X97,X97&lt;SX14_End),"Section 14",IF(AND(SX15_Start&lt;=X97,X97&lt;SX15_End),"Section 15",IF(AND(SX16_Start&lt;=X97,X97&lt;SX16_End),"Section 16",IF(AND(SX17_Start&lt;=X97,X97&lt;SX17_End),"Section 17",IF(AND(SX18_Start&lt;=X97,X97&lt;SX18_End),"Section 18",IF(AND(SX19_Start&lt;=X97,X97&lt;SX19_End),"Section 19",IF(AND(SX20_Start&lt;=X97,X97&lt;SX20_End),"Section 20",IF(AND(SX21_Start&lt;=X97,X97&lt;SX21_End),"Section 21",IF(AND(SX22_Start&lt;=X97,X97&lt;SX22_End),"Section 22",IF(AND(SX23_Start&lt;=X97,X97&lt;SX23_End),"Section 23",IF(AND(SX24_Start&lt;=X97,X97&lt;SX24_End),"Section 24")*IF(AND(SX25_Start&lt;=X97,X97&lt;SX25End),"Section 25")))))))))))))))))))))))))</f>
        <v/>
      </c>
      <c r="BY97" s="121"/>
      <c r="BZ97" s="121"/>
      <c r="CA97" s="121"/>
      <c r="CB97" s="121"/>
      <c r="CC97" s="121"/>
      <c r="CD97" s="121"/>
      <c r="CE97" s="121"/>
      <c r="CF97" s="121"/>
      <c r="CG97" s="121"/>
      <c r="CH97" s="122"/>
      <c r="CI97" s="123"/>
      <c r="CJ97" s="124"/>
      <c r="CK97" s="124"/>
      <c r="CL97" s="124"/>
      <c r="CM97" s="124"/>
      <c r="CN97" s="124"/>
      <c r="CO97" s="124"/>
      <c r="CP97" s="124"/>
      <c r="CQ97" s="124"/>
      <c r="CR97" s="124"/>
      <c r="CS97" s="125"/>
      <c r="CT97" s="123"/>
      <c r="CU97" s="124"/>
      <c r="CV97" s="124"/>
      <c r="CW97" s="124"/>
      <c r="CX97" s="124"/>
      <c r="CY97" s="124"/>
      <c r="CZ97" s="124"/>
      <c r="DA97" s="124"/>
      <c r="DB97" s="124"/>
      <c r="DC97" s="124"/>
      <c r="DD97" s="125"/>
      <c r="DE97" s="123"/>
      <c r="DF97" s="124"/>
      <c r="DG97" s="124"/>
      <c r="DH97" s="124"/>
      <c r="DI97" s="124"/>
      <c r="DJ97" s="124"/>
      <c r="DK97" s="124"/>
      <c r="DL97" s="124"/>
      <c r="DM97" s="124"/>
      <c r="DN97" s="125"/>
      <c r="DO97" s="126"/>
      <c r="DP97" s="127"/>
      <c r="DQ97" s="127"/>
      <c r="DR97" s="127"/>
      <c r="DS97" s="127"/>
      <c r="DT97" s="127"/>
      <c r="DU97" s="127"/>
      <c r="DV97" s="128"/>
      <c r="DW97" s="102"/>
      <c r="DX97" s="102"/>
      <c r="DY97" s="102"/>
      <c r="DZ97" s="115"/>
      <c r="EA97" s="115"/>
      <c r="EB97" s="115"/>
      <c r="EC97" s="115"/>
      <c r="ED97" s="115"/>
      <c r="EE97" s="132"/>
      <c r="EF97" s="132"/>
      <c r="EG97" s="132"/>
      <c r="EH97" s="102"/>
      <c r="EI97" s="102"/>
      <c r="EJ97" s="102"/>
      <c r="EK97" s="117" t="str">
        <f t="shared" si="474"/>
        <v/>
      </c>
      <c r="EL97" s="117"/>
      <c r="EM97" s="117"/>
      <c r="EN97" s="118"/>
      <c r="EO97" s="118"/>
      <c r="EP97" s="118"/>
      <c r="EQ97" s="102"/>
      <c r="ER97" s="102"/>
      <c r="ES97" s="102"/>
      <c r="ET97" s="102"/>
      <c r="EU97" s="20" t="str">
        <f t="shared" si="475"/>
        <v/>
      </c>
      <c r="EV97" s="26" t="str">
        <f t="shared" si="476"/>
        <v/>
      </c>
      <c r="EW97" s="22"/>
      <c r="EX97" s="22"/>
      <c r="EY97" s="23"/>
      <c r="EZ97" s="23"/>
      <c r="FA97" s="23"/>
      <c r="FB97" s="23"/>
      <c r="FC97" s="28"/>
      <c r="FD97" s="28"/>
      <c r="FE97" s="28"/>
      <c r="FF97" s="28"/>
      <c r="FG97" s="28"/>
      <c r="FH97" s="28"/>
      <c r="FI97" s="28"/>
      <c r="FJ97" s="28"/>
      <c r="FK97" s="28"/>
      <c r="FL97" s="28"/>
      <c r="FM97" s="28"/>
      <c r="FN97" s="30"/>
      <c r="FO97" s="30"/>
      <c r="FP97" s="30"/>
      <c r="FQ97" s="30"/>
      <c r="FR97" s="30"/>
      <c r="FS97" s="30"/>
      <c r="FT97" s="30"/>
      <c r="FU97" s="30"/>
      <c r="FV97" s="30"/>
      <c r="FW97" s="30"/>
      <c r="FX97" s="30"/>
      <c r="FY97" s="30"/>
      <c r="FZ97" s="30"/>
      <c r="GA97" s="30"/>
      <c r="GB97" s="30"/>
      <c r="GC97" s="23"/>
      <c r="GD97" s="23"/>
      <c r="GE97" s="23"/>
      <c r="GF97" s="23"/>
      <c r="GG97" s="23"/>
      <c r="GH97" s="23"/>
    </row>
    <row r="98" spans="1:190" s="25" customFormat="1" ht="57.75" customHeight="1" x14ac:dyDescent="0.25">
      <c r="A98" s="103">
        <f t="shared" si="477"/>
        <v>91</v>
      </c>
      <c r="B98" s="103"/>
      <c r="C98" s="104"/>
      <c r="D98" s="105"/>
      <c r="E98" s="105"/>
      <c r="F98" s="105"/>
      <c r="G98" s="105"/>
      <c r="H98" s="105"/>
      <c r="I98" s="105"/>
      <c r="J98" s="105"/>
      <c r="K98" s="106"/>
      <c r="L98" s="138"/>
      <c r="M98" s="138"/>
      <c r="N98" s="138"/>
      <c r="O98" s="138"/>
      <c r="P98" s="138"/>
      <c r="Q98" s="138"/>
      <c r="R98" s="138"/>
      <c r="S98" s="137"/>
      <c r="T98" s="137"/>
      <c r="U98" s="137"/>
      <c r="V98" s="137"/>
      <c r="W98" s="137"/>
      <c r="X98" s="79"/>
      <c r="Y98" s="80"/>
      <c r="Z98" s="80"/>
      <c r="AA98" s="80"/>
      <c r="AB98" s="11" t="str">
        <f t="shared" si="465"/>
        <v/>
      </c>
      <c r="AC98" s="12"/>
      <c r="AD98" s="13">
        <f t="shared" si="457"/>
        <v>0</v>
      </c>
      <c r="AE98" s="14" t="str">
        <f t="shared" ref="AE98" si="646">IF(ISBLANK(C98),"",IF(BL98=SX1_LS,SX1_PD,IF(BL98=SX2_LS,SX2_PD,IF(BL98=SX3_LS,SX3_PD,IF(BL98=SX4_LS,SX4_PD,IF(BL98=SX5_LS,SX5_PD,IF(BL98=SX6_LS,SX6_PD,IF(BL98=SX7_LS,SX7_PD,IF(BL98=SX8_LS,SX8_PD,IF(BL98=SX9_LS,SX9_PD,IF(BL98=SX10_LS,SX10_PD,IF(BL98=SX11_LS,SX11_PD,IF(BL98=SX12_LS,SX12_PD)))))))))))))</f>
        <v/>
      </c>
      <c r="AF98" s="15" t="str">
        <f t="shared" si="467"/>
        <v>!</v>
      </c>
      <c r="AG98" s="16" t="str">
        <f t="shared" ref="AG98" si="647">IF(ISBLANK(AC98),"",IF(AND(BL98=SX1_LS,AC98&gt;=0.5),(ROUND((PI()*AD98*AE98)/12,2)-PI()*SX1_PD),IF(AND(BL98=SX2_LS,AC98&gt;=0.5),(ROUND((PI()*AD98*AE98)/12,2)-PI()*SX2_PD),IF(AND(BL98=SX3_LS,AC98&gt;=0.5),(ROUND((PI()*AD98*AE98)/12,2)-PI()*SX3_PD),IF(AND(BL98=SX4_LS,AC98&gt;=0.5),(ROUND((PI()*AD98*AE98)/12,2)-PI()*SX4_PD),IF(AND(BL98=SX5_LS,AC98&gt;=0.5),(ROUND((PI()*AD98*AE98)/12,2)-PI()*SX5_PD),IF(AND(BL98=SX6_LS,AC98&gt;=0.5),(ROUND((PI()*AD98*AE98)/12,2)-PI()*SX6_PD),IF(AND(BL98=SX7_LS,AC98&gt;=0.5),(ROUND((PI()*AD98*AE98)/12,2)-PI()*SX7_PD),IF(AND(BL98=SX8_LS,AC98&gt;=0.5),(ROUND((PI()*AD98*AE98)/12,2)-PI()*SX8_PD),IF(AND(BL98=SX9_LS,AC98&gt;=0.5),(ROUND((PI()*AD98*AE98)/12,2)-PI()*SX9_PD),IF(AND(BL98=SX10_LS,AC98&gt;=0.5),(ROUND((PI()*AD98*AE98)/12,2)-PI()*SX10_PD),IF(AND(BL98=SX11_LS,AC98&gt;=0.5),(ROUND((PI()*AD98*AE98)/12,2)-PI()*SX11_PD),IF(AND(BL98=SX12_LS,AC98&gt;=0.5),(ROUND((PI()*AD98*AE98)/12,2)-PI()*SX12_PD),ROUND((PI()*AD98*AE98)/12,2))))))))))))))</f>
        <v/>
      </c>
      <c r="AH98" s="81"/>
      <c r="AI98" s="81"/>
      <c r="AJ98" s="81"/>
      <c r="AK98" s="81"/>
      <c r="AL98" s="81"/>
      <c r="AM98" s="81"/>
      <c r="AN98" s="81"/>
      <c r="AO98" s="81"/>
      <c r="AP98" s="17"/>
      <c r="AQ98" s="113"/>
      <c r="AR98" s="113"/>
      <c r="AS98" s="113"/>
      <c r="AT98" s="113"/>
      <c r="AU98" s="113"/>
      <c r="AV98" s="114" t="str">
        <f t="shared" ref="AV98" si="648">IF(C98=FALSE,"",IF(C98="DNT",(AQ98/(Nominal_Pipe_Diameter*10)),IF(AQ98="NV","NV",IF(AQ98="NA","NA",IF(BE98="","",IF(BL98="SMLS",AQ98*100/BE98,AQ98*100/BD98))))))</f>
        <v/>
      </c>
      <c r="AW98" s="114"/>
      <c r="AX98" s="114"/>
      <c r="AY98" s="114"/>
      <c r="AZ98" s="114"/>
      <c r="BA98" s="114" t="str">
        <f t="shared" ref="BA98" si="649">IF(C98=FALSE,"",IF(GW_Log_Dist="","NA",GW_Log_Dist+X98))</f>
        <v/>
      </c>
      <c r="BB98" s="114"/>
      <c r="BC98" s="114"/>
      <c r="BD98" s="18" t="str">
        <f t="shared" ref="BD98" si="650">IF(C98=FALSE,"",IF(AND(SX1_Start&lt;=X98,X98&lt;SX1_End),((SX1_NWT*1000)),IF(AND(SX2_Start&lt;=X98,X98&lt;SX2_End),((SX2_NWT*1000)),IF(AND(SX3_Start&lt;=X98,X98&lt;SX3_End),((SX3_NWT*1000)),IF(AND(SX4_Start&lt;=X98,X98&lt;SX4_End),((SX4_NWT*1000)),IF(AND(SX5_Start&lt;=X98,X98&lt;SX5_End),((SX5_NWT*1000)),IF(AND(SX6_Start&lt;=X98,X98&lt;SX6_End),((SX6_NWT*1000)),IF(AND(SX7_Start&lt;=X98,X98&lt;SX7_End),((SX7_NWT*1000)),IF(AND(SX8_Start&lt;=X98,X98&lt;SX8_End),((SX8_NWT*1000)),IF(AND(SX9_Start&lt;=X98,X98&lt;SX9_End),((SX9_NWT*1000)),IF(AND(SX10_Start&lt;=X98,X98&lt;SX10_End),((SX10_NWT*1000)),IF(AND(SX11_Start&lt;=X98,X98&lt;SX11_End),((SX11_NWT*1000)),IF(AND(SX12_Start&lt;=X98,X98&lt;SX12_End),((SX12_NWT*1000)),IF(AND(SX13_Start&lt;=X98,X98&lt;SX13_End),((SX13_NWT*1000)),IF(AND(SX14_Start&lt;=X98,X98&lt;SX14_End),((SX14_NWT*1000)),IF(AND(SX15_Start&lt;=X98,X98&lt;SX15_End),((SX15_NWT*1000)),IF(AND(SX16_Start&lt;=X98,X98&lt;SX16_End),((SX16_NWT*1000)),IF(AND(SX17_Start&lt;=X98,X98&lt;SX17_End),((SX17_NWT*1000)),IF(AND(SX18_Start&lt;=X98,X98&lt;SX18_End),((SX18_NWT*1000)),IF(AND(SX19_Start&lt;=X98,X98&lt;SX19_End),((SX19_NWT*1000)),IF(AND(SX20_Start&lt;=X98,X98&lt;SX20_End),((SX20_NWT*1000)),IF(AND(SX21_Start&lt;=X98,X98&lt;SX21_End),((SX21_NWT*1000)),IF(AND(SX22_Start&lt;=X98,X98&lt;SX22_End),((SX22_NWT*1000)),IF(AND(SX23_Start&lt;=X98,X98&lt;SX23_End),((SX23_NWT*1000)),IF(AND(SX24_Start&lt;=X98,X98&lt;SX24_End),((SX24_NWT*1000)),IF(AND(SX25_Start&lt;=X98,X98&lt;SX25_End),((SX25_NWT*1000))))))))))))))))))))))))))))</f>
        <v/>
      </c>
      <c r="BE98" s="113"/>
      <c r="BF98" s="113"/>
      <c r="BG98" s="113"/>
      <c r="BH98" s="113"/>
      <c r="BI98" s="113"/>
      <c r="BJ98" s="113"/>
      <c r="BK98" s="113"/>
      <c r="BL98" s="19" t="str" cm="1">
        <f t="array" ref="BL98">IF(C98=FALSE,"",IF(AND(SX1_Start&lt;=X98,X98&lt;SX1_End),SX1_LS,IF(AND(SX2_Start&lt;=X98,X98&lt;SX2_End),SX2_LS,IF(AND(SX3_Start&lt;=X98,X98&lt;SX3_End),SX3_LS,IF(AND(SX4_Start&lt;=X98,X98&lt;SX4_End),SX4_LS,IF(AND(SX5_Start&lt;=X98,X98&lt;SX5_End),SX5_LS,IF(AND(SX6_Start&lt;=X98,X98&lt;SX6_End),SX6_LS,IF(AND(SX7_Start&lt;=X98,X98&lt;SX7_End),SX7_LS,IF(AND(SX8_Start&lt;=X98,X98&lt;SX8_End),SX8_LS,IF(AND(SX9_Start&lt;=X98,X98&lt;SX9_End),SX9_LS,IF(AND(SX10_Start&lt;=X98,X98&lt;SX10_End),SX10_LS,IF(AND(SX11_Start&lt;=X98,X98&lt;SX11_End),SX11_LS,IF(AND(SX12_Start&lt;=X98,X98&lt;SX12_End),SX12_LS,IF(AND(SX13_Start&lt;=X98,X98&lt;SX13_End),SX13_LS,IF(AND(SX14_Start&lt;=X98,X98&lt;SX14_End),SX14_LS,IF(AND(SX15_Start&lt;=X98,X98&lt;SX15_End),SX15_LS,IF(AND(SX16_Start&lt;=X98,X98&lt;SX16_End),SX16_LS,IF(AND(SX17_Start&lt;=X98,X98&lt;SX17_End),SX17_LS,IF(AND(SX18_Start&lt;=X98,X98&lt;SX18_End),SX18_LS,IF(AND(SX19_Start&lt;=X98,X98&lt;SX19_End),SX19_LS,IF(AND(SX20_Start&lt;=X98,X98&lt;SX20_End),SX20_LS,IF(AND(SX21_Start&lt;=X98,X98&lt;SX21_End),SX21_LS,IF(AND(SX22_Start&lt;=X98,X98&lt;SX22_End),SX22_LS,IF(AND(SX23_Start&lt;=X98,X98&lt;SX23_End),SX23_LS,IF(AND(SX24_Start&lt;=X98,X98&lt;SX24_End),SX24_LS)*IF(AND(SX25_Start&lt;=X98,X98&lt;SX25End),SX25_LS)))))))))))))))))))))))))</f>
        <v/>
      </c>
      <c r="BM98" s="129" t="str">
        <f t="shared" ref="BM98" si="651">IF(ISBLANK(C98),"",IF(BL98=SX1_LS,SX1_LSD,IF(BL98=SX2_LS,SX2_LSD,IF(BL98=SX3_LS,SX3_LSD,IF(BL98=SX4_LS,SX4_LSD,IF(BL98=SX5_LS,SX5_LSD,IF(BL98=SX6_LS,SX6_LSD,IF(BL98=SX7_LS,SX7_LSD,IF(BL98=SX8_LS,SX8_LSD,IF(BL98=SX9_LS,SX9_LSD,IF(BL98=SX10_LS,SX10_LSD,IF(BL98=SX11_LS,SX11_LSD,IF(BL98=SX12_LS,SX12_LSD)))))))))))))</f>
        <v/>
      </c>
      <c r="BN98" s="130"/>
      <c r="BO98" s="130"/>
      <c r="BP98" s="130"/>
      <c r="BQ98" s="130"/>
      <c r="BR98" s="131"/>
      <c r="BS98" s="119" t="str">
        <f t="shared" ref="BS98" si="652">IF(ISBLANK(C98),"",IF(NOT(ISNUMBER(station_number)),"NA",IF(MOD(station_number,1)=0,TEXT(station_number+X98,"0+00"),IF(NOT(MOD(station_number,1)=0),TEXT(station_number+X98,"0+00.00")))))</f>
        <v/>
      </c>
      <c r="BT98" s="119"/>
      <c r="BU98" s="119"/>
      <c r="BV98" s="119"/>
      <c r="BW98" s="119"/>
      <c r="BX98" s="120" t="str" cm="1">
        <f t="array" ref="BX98">IF(C98=FALSE,"",IF(AND(SX1_Start&lt;=X98,X98&lt;SX1_End),"Section 1",IF(AND(SX2_Start&lt;=X98,X98&lt;SX2_End),"Section 2",IF(AND(SX3_Start&lt;=X98,X98&lt;SX3_End),"Section 3",IF(AND(SX4_Start&lt;=X98,X98&lt;SX4_End),"Section 4",IF(AND(SX5_Start&lt;=X98,X98&lt;SX5_End),"Section 5",IF(AND(SX6_Start&lt;=X98,X98&lt;SX6_End),"Section 6",IF(AND(SX7_Start&lt;=X98,X98&lt;SX7_End),"Section 7",IF(AND(SX8_Start&lt;=X98,X98&lt;SX8_End),"Section 8",IF(AND(SX9_Start&lt;=X98,X98&lt;SX9_End),"Section 9",IF(AND(SX10_Start&lt;=X98,X98&lt;SX10_End),"Section 10",IF(AND(SX11_Start&lt;=X98,X98&lt;SX11_End),"Section 11",IF(AND(SX12_Start&lt;=X98,X98&lt;SX12_End),"Section 12",IF(AND(SX13_Start&lt;=X98,X98&lt;SX13_End),"Section 13",IF(AND(SX14_Start&lt;=X98,X98&lt;SX14_End),"Section 14",IF(AND(SX15_Start&lt;=X98,X98&lt;SX15_End),"Section 15",IF(AND(SX16_Start&lt;=X98,X98&lt;SX16_End),"Section 16",IF(AND(SX17_Start&lt;=X98,X98&lt;SX17_End),"Section 17",IF(AND(SX18_Start&lt;=X98,X98&lt;SX18_End),"Section 18",IF(AND(SX19_Start&lt;=X98,X98&lt;SX19_End),"Section 19",IF(AND(SX20_Start&lt;=X98,X98&lt;SX20_End),"Section 20",IF(AND(SX21_Start&lt;=X98,X98&lt;SX21_End),"Section 21",IF(AND(SX22_Start&lt;=X98,X98&lt;SX22_End),"Section 22",IF(AND(SX23_Start&lt;=X98,X98&lt;SX23_End),"Section 23",IF(AND(SX24_Start&lt;=X98,X98&lt;SX24_End),"Section 24")*IF(AND(SX25_Start&lt;=X98,X98&lt;SX25End),"Section 25")))))))))))))))))))))))))</f>
        <v/>
      </c>
      <c r="BY98" s="121"/>
      <c r="BZ98" s="121"/>
      <c r="CA98" s="121"/>
      <c r="CB98" s="121"/>
      <c r="CC98" s="121"/>
      <c r="CD98" s="121"/>
      <c r="CE98" s="121"/>
      <c r="CF98" s="121"/>
      <c r="CG98" s="121"/>
      <c r="CH98" s="122"/>
      <c r="CI98" s="123"/>
      <c r="CJ98" s="124"/>
      <c r="CK98" s="124"/>
      <c r="CL98" s="124"/>
      <c r="CM98" s="124"/>
      <c r="CN98" s="124"/>
      <c r="CO98" s="124"/>
      <c r="CP98" s="124"/>
      <c r="CQ98" s="124"/>
      <c r="CR98" s="124"/>
      <c r="CS98" s="125"/>
      <c r="CT98" s="123"/>
      <c r="CU98" s="124"/>
      <c r="CV98" s="124"/>
      <c r="CW98" s="124"/>
      <c r="CX98" s="124"/>
      <c r="CY98" s="124"/>
      <c r="CZ98" s="124"/>
      <c r="DA98" s="124"/>
      <c r="DB98" s="124"/>
      <c r="DC98" s="124"/>
      <c r="DD98" s="125"/>
      <c r="DE98" s="123"/>
      <c r="DF98" s="124"/>
      <c r="DG98" s="124"/>
      <c r="DH98" s="124"/>
      <c r="DI98" s="124"/>
      <c r="DJ98" s="124"/>
      <c r="DK98" s="124"/>
      <c r="DL98" s="124"/>
      <c r="DM98" s="124"/>
      <c r="DN98" s="125"/>
      <c r="DO98" s="126"/>
      <c r="DP98" s="127"/>
      <c r="DQ98" s="127"/>
      <c r="DR98" s="127"/>
      <c r="DS98" s="127"/>
      <c r="DT98" s="127"/>
      <c r="DU98" s="127"/>
      <c r="DV98" s="128"/>
      <c r="DW98" s="102"/>
      <c r="DX98" s="102"/>
      <c r="DY98" s="102"/>
      <c r="DZ98" s="115"/>
      <c r="EA98" s="115"/>
      <c r="EB98" s="115"/>
      <c r="EC98" s="115"/>
      <c r="ED98" s="115"/>
      <c r="EE98" s="132"/>
      <c r="EF98" s="132"/>
      <c r="EG98" s="132"/>
      <c r="EH98" s="102"/>
      <c r="EI98" s="102"/>
      <c r="EJ98" s="102"/>
      <c r="EK98" s="117" t="str">
        <f t="shared" si="474"/>
        <v/>
      </c>
      <c r="EL98" s="117"/>
      <c r="EM98" s="117"/>
      <c r="EN98" s="118"/>
      <c r="EO98" s="118"/>
      <c r="EP98" s="118"/>
      <c r="EQ98" s="102"/>
      <c r="ER98" s="102"/>
      <c r="ES98" s="102"/>
      <c r="ET98" s="102"/>
      <c r="EU98" s="20" t="str">
        <f t="shared" si="475"/>
        <v/>
      </c>
      <c r="EV98" s="26" t="str">
        <f t="shared" si="476"/>
        <v/>
      </c>
      <c r="EW98" s="22"/>
      <c r="EX98" s="22"/>
      <c r="EY98" s="23"/>
      <c r="EZ98" s="23"/>
      <c r="FA98" s="23"/>
      <c r="FB98" s="23"/>
      <c r="FC98" s="28"/>
      <c r="FD98" s="28"/>
      <c r="FE98" s="28"/>
      <c r="FF98" s="28"/>
      <c r="FG98" s="28"/>
      <c r="FH98" s="28"/>
      <c r="FI98" s="28"/>
      <c r="FJ98" s="28"/>
      <c r="FK98" s="28"/>
      <c r="FL98" s="28"/>
      <c r="FM98" s="28"/>
      <c r="FN98" s="31"/>
      <c r="FO98" s="31"/>
      <c r="FP98" s="31"/>
      <c r="FQ98" s="31"/>
      <c r="FR98" s="31"/>
      <c r="FS98" s="31"/>
      <c r="FT98" s="31"/>
      <c r="FU98" s="31"/>
      <c r="FV98" s="31"/>
      <c r="FW98" s="31"/>
      <c r="FX98" s="31"/>
      <c r="FY98" s="31"/>
      <c r="FZ98" s="31"/>
      <c r="GA98" s="31"/>
      <c r="GB98" s="31"/>
      <c r="GC98" s="23"/>
      <c r="GD98" s="23"/>
      <c r="GE98" s="23"/>
      <c r="GF98" s="23"/>
      <c r="GG98" s="23"/>
      <c r="GH98" s="23"/>
    </row>
    <row r="99" spans="1:190" s="25" customFormat="1" ht="57.75" customHeight="1" x14ac:dyDescent="0.25">
      <c r="A99" s="103">
        <f t="shared" si="477"/>
        <v>92</v>
      </c>
      <c r="B99" s="103"/>
      <c r="C99" s="104"/>
      <c r="D99" s="105"/>
      <c r="E99" s="105"/>
      <c r="F99" s="105"/>
      <c r="G99" s="105"/>
      <c r="H99" s="105"/>
      <c r="I99" s="105"/>
      <c r="J99" s="105"/>
      <c r="K99" s="106"/>
      <c r="L99" s="138"/>
      <c r="M99" s="138"/>
      <c r="N99" s="138"/>
      <c r="O99" s="138"/>
      <c r="P99" s="138"/>
      <c r="Q99" s="138"/>
      <c r="R99" s="138"/>
      <c r="S99" s="137"/>
      <c r="T99" s="137"/>
      <c r="U99" s="137"/>
      <c r="V99" s="137"/>
      <c r="W99" s="137"/>
      <c r="X99" s="79"/>
      <c r="Y99" s="80"/>
      <c r="Z99" s="80"/>
      <c r="AA99" s="80"/>
      <c r="AB99" s="11" t="str">
        <f t="shared" si="465"/>
        <v/>
      </c>
      <c r="AC99" s="12"/>
      <c r="AD99" s="13">
        <f t="shared" si="457"/>
        <v>0</v>
      </c>
      <c r="AE99" s="14" t="str">
        <f t="shared" ref="AE99" si="653">IF(ISBLANK(C99),"",IF(BL99=SX1_LS,SX1_PD,IF(BL99=SX2_LS,SX2_PD,IF(BL99=SX3_LS,SX3_PD,IF(BL99=SX4_LS,SX4_PD,IF(BL99=SX5_LS,SX5_PD,IF(BL99=SX6_LS,SX6_PD,IF(BL99=SX7_LS,SX7_PD,IF(BL99=SX8_LS,SX8_PD,IF(BL99=SX9_LS,SX9_PD,IF(BL99=SX10_LS,SX10_PD,IF(BL99=SX11_LS,SX11_PD,IF(BL99=SX12_LS,SX12_PD)))))))))))))</f>
        <v/>
      </c>
      <c r="AF99" s="15" t="str">
        <f t="shared" si="467"/>
        <v>!</v>
      </c>
      <c r="AG99" s="16" t="str">
        <f t="shared" ref="AG99" si="654">IF(ISBLANK(AC99),"",IF(AND(BL99=SX1_LS,AC99&gt;=0.5),(ROUND((PI()*AD99*AE99)/12,2)-PI()*SX1_PD),IF(AND(BL99=SX2_LS,AC99&gt;=0.5),(ROUND((PI()*AD99*AE99)/12,2)-PI()*SX2_PD),IF(AND(BL99=SX3_LS,AC99&gt;=0.5),(ROUND((PI()*AD99*AE99)/12,2)-PI()*SX3_PD),IF(AND(BL99=SX4_LS,AC99&gt;=0.5),(ROUND((PI()*AD99*AE99)/12,2)-PI()*SX4_PD),IF(AND(BL99=SX5_LS,AC99&gt;=0.5),(ROUND((PI()*AD99*AE99)/12,2)-PI()*SX5_PD),IF(AND(BL99=SX6_LS,AC99&gt;=0.5),(ROUND((PI()*AD99*AE99)/12,2)-PI()*SX6_PD),IF(AND(BL99=SX7_LS,AC99&gt;=0.5),(ROUND((PI()*AD99*AE99)/12,2)-PI()*SX7_PD),IF(AND(BL99=SX8_LS,AC99&gt;=0.5),(ROUND((PI()*AD99*AE99)/12,2)-PI()*SX8_PD),IF(AND(BL99=SX9_LS,AC99&gt;=0.5),(ROUND((PI()*AD99*AE99)/12,2)-PI()*SX9_PD),IF(AND(BL99=SX10_LS,AC99&gt;=0.5),(ROUND((PI()*AD99*AE99)/12,2)-PI()*SX10_PD),IF(AND(BL99=SX11_LS,AC99&gt;=0.5),(ROUND((PI()*AD99*AE99)/12,2)-PI()*SX11_PD),IF(AND(BL99=SX12_LS,AC99&gt;=0.5),(ROUND((PI()*AD99*AE99)/12,2)-PI()*SX12_PD),ROUND((PI()*AD99*AE99)/12,2))))))))))))))</f>
        <v/>
      </c>
      <c r="AH99" s="81"/>
      <c r="AI99" s="81"/>
      <c r="AJ99" s="81"/>
      <c r="AK99" s="81"/>
      <c r="AL99" s="81"/>
      <c r="AM99" s="81"/>
      <c r="AN99" s="81"/>
      <c r="AO99" s="81"/>
      <c r="AP99" s="17"/>
      <c r="AQ99" s="113"/>
      <c r="AR99" s="113"/>
      <c r="AS99" s="113"/>
      <c r="AT99" s="113"/>
      <c r="AU99" s="113"/>
      <c r="AV99" s="114" t="str">
        <f t="shared" ref="AV99" si="655">IF(C99=FALSE,"",IF(C99="DNT",(AQ99/(Nominal_Pipe_Diameter*10)),IF(AQ99="NV","NV",IF(AQ99="NA","NA",IF(BE99="","",IF(BL99="SMLS",AQ99*100/BE99,AQ99*100/BD99))))))</f>
        <v/>
      </c>
      <c r="AW99" s="114"/>
      <c r="AX99" s="114"/>
      <c r="AY99" s="114"/>
      <c r="AZ99" s="114"/>
      <c r="BA99" s="114" t="str">
        <f t="shared" ref="BA99" si="656">IF(C99=FALSE,"",IF(GW_Log_Dist="","NA",GW_Log_Dist+X99))</f>
        <v/>
      </c>
      <c r="BB99" s="114"/>
      <c r="BC99" s="114"/>
      <c r="BD99" s="18" t="str">
        <f t="shared" ref="BD99" si="657">IF(C99=FALSE,"",IF(AND(SX1_Start&lt;=X99,X99&lt;SX1_End),((SX1_NWT*1000)),IF(AND(SX2_Start&lt;=X99,X99&lt;SX2_End),((SX2_NWT*1000)),IF(AND(SX3_Start&lt;=X99,X99&lt;SX3_End),((SX3_NWT*1000)),IF(AND(SX4_Start&lt;=X99,X99&lt;SX4_End),((SX4_NWT*1000)),IF(AND(SX5_Start&lt;=X99,X99&lt;SX5_End),((SX5_NWT*1000)),IF(AND(SX6_Start&lt;=X99,X99&lt;SX6_End),((SX6_NWT*1000)),IF(AND(SX7_Start&lt;=X99,X99&lt;SX7_End),((SX7_NWT*1000)),IF(AND(SX8_Start&lt;=X99,X99&lt;SX8_End),((SX8_NWT*1000)),IF(AND(SX9_Start&lt;=X99,X99&lt;SX9_End),((SX9_NWT*1000)),IF(AND(SX10_Start&lt;=X99,X99&lt;SX10_End),((SX10_NWT*1000)),IF(AND(SX11_Start&lt;=X99,X99&lt;SX11_End),((SX11_NWT*1000)),IF(AND(SX12_Start&lt;=X99,X99&lt;SX12_End),((SX12_NWT*1000)),IF(AND(SX13_Start&lt;=X99,X99&lt;SX13_End),((SX13_NWT*1000)),IF(AND(SX14_Start&lt;=X99,X99&lt;SX14_End),((SX14_NWT*1000)),IF(AND(SX15_Start&lt;=X99,X99&lt;SX15_End),((SX15_NWT*1000)),IF(AND(SX16_Start&lt;=X99,X99&lt;SX16_End),((SX16_NWT*1000)),IF(AND(SX17_Start&lt;=X99,X99&lt;SX17_End),((SX17_NWT*1000)),IF(AND(SX18_Start&lt;=X99,X99&lt;SX18_End),((SX18_NWT*1000)),IF(AND(SX19_Start&lt;=X99,X99&lt;SX19_End),((SX19_NWT*1000)),IF(AND(SX20_Start&lt;=X99,X99&lt;SX20_End),((SX20_NWT*1000)),IF(AND(SX21_Start&lt;=X99,X99&lt;SX21_End),((SX21_NWT*1000)),IF(AND(SX22_Start&lt;=X99,X99&lt;SX22_End),((SX22_NWT*1000)),IF(AND(SX23_Start&lt;=X99,X99&lt;SX23_End),((SX23_NWT*1000)),IF(AND(SX24_Start&lt;=X99,X99&lt;SX24_End),((SX24_NWT*1000)),IF(AND(SX25_Start&lt;=X99,X99&lt;SX25_End),((SX25_NWT*1000))))))))))))))))))))))))))))</f>
        <v/>
      </c>
      <c r="BE99" s="113"/>
      <c r="BF99" s="113"/>
      <c r="BG99" s="113"/>
      <c r="BH99" s="113"/>
      <c r="BI99" s="113"/>
      <c r="BJ99" s="113"/>
      <c r="BK99" s="113"/>
      <c r="BL99" s="19" t="str" cm="1">
        <f t="array" ref="BL99">IF(C99=FALSE,"",IF(AND(SX1_Start&lt;=X99,X99&lt;SX1_End),SX1_LS,IF(AND(SX2_Start&lt;=X99,X99&lt;SX2_End),SX2_LS,IF(AND(SX3_Start&lt;=X99,X99&lt;SX3_End),SX3_LS,IF(AND(SX4_Start&lt;=X99,X99&lt;SX4_End),SX4_LS,IF(AND(SX5_Start&lt;=X99,X99&lt;SX5_End),SX5_LS,IF(AND(SX6_Start&lt;=X99,X99&lt;SX6_End),SX6_LS,IF(AND(SX7_Start&lt;=X99,X99&lt;SX7_End),SX7_LS,IF(AND(SX8_Start&lt;=X99,X99&lt;SX8_End),SX8_LS,IF(AND(SX9_Start&lt;=X99,X99&lt;SX9_End),SX9_LS,IF(AND(SX10_Start&lt;=X99,X99&lt;SX10_End),SX10_LS,IF(AND(SX11_Start&lt;=X99,X99&lt;SX11_End),SX11_LS,IF(AND(SX12_Start&lt;=X99,X99&lt;SX12_End),SX12_LS,IF(AND(SX13_Start&lt;=X99,X99&lt;SX13_End),SX13_LS,IF(AND(SX14_Start&lt;=X99,X99&lt;SX14_End),SX14_LS,IF(AND(SX15_Start&lt;=X99,X99&lt;SX15_End),SX15_LS,IF(AND(SX16_Start&lt;=X99,X99&lt;SX16_End),SX16_LS,IF(AND(SX17_Start&lt;=X99,X99&lt;SX17_End),SX17_LS,IF(AND(SX18_Start&lt;=X99,X99&lt;SX18_End),SX18_LS,IF(AND(SX19_Start&lt;=X99,X99&lt;SX19_End),SX19_LS,IF(AND(SX20_Start&lt;=X99,X99&lt;SX20_End),SX20_LS,IF(AND(SX21_Start&lt;=X99,X99&lt;SX21_End),SX21_LS,IF(AND(SX22_Start&lt;=X99,X99&lt;SX22_End),SX22_LS,IF(AND(SX23_Start&lt;=X99,X99&lt;SX23_End),SX23_LS,IF(AND(SX24_Start&lt;=X99,X99&lt;SX24_End),SX24_LS)*IF(AND(SX25_Start&lt;=X99,X99&lt;SX25End),SX25_LS)))))))))))))))))))))))))</f>
        <v/>
      </c>
      <c r="BM99" s="129" t="str">
        <f t="shared" ref="BM99" si="658">IF(ISBLANK(C99),"",IF(BL99=SX1_LS,SX1_LSD,IF(BL99=SX2_LS,SX2_LSD,IF(BL99=SX3_LS,SX3_LSD,IF(BL99=SX4_LS,SX4_LSD,IF(BL99=SX5_LS,SX5_LSD,IF(BL99=SX6_LS,SX6_LSD,IF(BL99=SX7_LS,SX7_LSD,IF(BL99=SX8_LS,SX8_LSD,IF(BL99=SX9_LS,SX9_LSD,IF(BL99=SX10_LS,SX10_LSD,IF(BL99=SX11_LS,SX11_LSD,IF(BL99=SX12_LS,SX12_LSD)))))))))))))</f>
        <v/>
      </c>
      <c r="BN99" s="130"/>
      <c r="BO99" s="130"/>
      <c r="BP99" s="130"/>
      <c r="BQ99" s="130"/>
      <c r="BR99" s="131"/>
      <c r="BS99" s="119" t="str">
        <f t="shared" ref="BS99" si="659">IF(ISBLANK(C99),"",IF(NOT(ISNUMBER(station_number)),"NA",IF(MOD(station_number,1)=0,TEXT(station_number+X99,"0+00"),IF(NOT(MOD(station_number,1)=0),TEXT(station_number+X99,"0+00.00")))))</f>
        <v/>
      </c>
      <c r="BT99" s="119"/>
      <c r="BU99" s="119"/>
      <c r="BV99" s="119"/>
      <c r="BW99" s="119"/>
      <c r="BX99" s="120" t="str" cm="1">
        <f t="array" ref="BX99">IF(C99=FALSE,"",IF(AND(SX1_Start&lt;=X99,X99&lt;SX1_End),"Section 1",IF(AND(SX2_Start&lt;=X99,X99&lt;SX2_End),"Section 2",IF(AND(SX3_Start&lt;=X99,X99&lt;SX3_End),"Section 3",IF(AND(SX4_Start&lt;=X99,X99&lt;SX4_End),"Section 4",IF(AND(SX5_Start&lt;=X99,X99&lt;SX5_End),"Section 5",IF(AND(SX6_Start&lt;=X99,X99&lt;SX6_End),"Section 6",IF(AND(SX7_Start&lt;=X99,X99&lt;SX7_End),"Section 7",IF(AND(SX8_Start&lt;=X99,X99&lt;SX8_End),"Section 8",IF(AND(SX9_Start&lt;=X99,X99&lt;SX9_End),"Section 9",IF(AND(SX10_Start&lt;=X99,X99&lt;SX10_End),"Section 10",IF(AND(SX11_Start&lt;=X99,X99&lt;SX11_End),"Section 11",IF(AND(SX12_Start&lt;=X99,X99&lt;SX12_End),"Section 12",IF(AND(SX13_Start&lt;=X99,X99&lt;SX13_End),"Section 13",IF(AND(SX14_Start&lt;=X99,X99&lt;SX14_End),"Section 14",IF(AND(SX15_Start&lt;=X99,X99&lt;SX15_End),"Section 15",IF(AND(SX16_Start&lt;=X99,X99&lt;SX16_End),"Section 16",IF(AND(SX17_Start&lt;=X99,X99&lt;SX17_End),"Section 17",IF(AND(SX18_Start&lt;=X99,X99&lt;SX18_End),"Section 18",IF(AND(SX19_Start&lt;=X99,X99&lt;SX19_End),"Section 19",IF(AND(SX20_Start&lt;=X99,X99&lt;SX20_End),"Section 20",IF(AND(SX21_Start&lt;=X99,X99&lt;SX21_End),"Section 21",IF(AND(SX22_Start&lt;=X99,X99&lt;SX22_End),"Section 22",IF(AND(SX23_Start&lt;=X99,X99&lt;SX23_End),"Section 23",IF(AND(SX24_Start&lt;=X99,X99&lt;SX24_End),"Section 24")*IF(AND(SX25_Start&lt;=X99,X99&lt;SX25End),"Section 25")))))))))))))))))))))))))</f>
        <v/>
      </c>
      <c r="BY99" s="121"/>
      <c r="BZ99" s="121"/>
      <c r="CA99" s="121"/>
      <c r="CB99" s="121"/>
      <c r="CC99" s="121"/>
      <c r="CD99" s="121"/>
      <c r="CE99" s="121"/>
      <c r="CF99" s="121"/>
      <c r="CG99" s="121"/>
      <c r="CH99" s="122"/>
      <c r="CI99" s="123"/>
      <c r="CJ99" s="124"/>
      <c r="CK99" s="124"/>
      <c r="CL99" s="124"/>
      <c r="CM99" s="124"/>
      <c r="CN99" s="124"/>
      <c r="CO99" s="124"/>
      <c r="CP99" s="124"/>
      <c r="CQ99" s="124"/>
      <c r="CR99" s="124"/>
      <c r="CS99" s="125"/>
      <c r="CT99" s="123"/>
      <c r="CU99" s="124"/>
      <c r="CV99" s="124"/>
      <c r="CW99" s="124"/>
      <c r="CX99" s="124"/>
      <c r="CY99" s="124"/>
      <c r="CZ99" s="124"/>
      <c r="DA99" s="124"/>
      <c r="DB99" s="124"/>
      <c r="DC99" s="124"/>
      <c r="DD99" s="125"/>
      <c r="DE99" s="123"/>
      <c r="DF99" s="124"/>
      <c r="DG99" s="124"/>
      <c r="DH99" s="124"/>
      <c r="DI99" s="124"/>
      <c r="DJ99" s="124"/>
      <c r="DK99" s="124"/>
      <c r="DL99" s="124"/>
      <c r="DM99" s="124"/>
      <c r="DN99" s="125"/>
      <c r="DO99" s="126"/>
      <c r="DP99" s="127"/>
      <c r="DQ99" s="127"/>
      <c r="DR99" s="127"/>
      <c r="DS99" s="127"/>
      <c r="DT99" s="127"/>
      <c r="DU99" s="127"/>
      <c r="DV99" s="128"/>
      <c r="DW99" s="102"/>
      <c r="DX99" s="102"/>
      <c r="DY99" s="102"/>
      <c r="DZ99" s="115"/>
      <c r="EA99" s="115"/>
      <c r="EB99" s="115"/>
      <c r="EC99" s="115"/>
      <c r="ED99" s="115"/>
      <c r="EE99" s="132"/>
      <c r="EF99" s="132"/>
      <c r="EG99" s="132"/>
      <c r="EH99" s="102"/>
      <c r="EI99" s="102"/>
      <c r="EJ99" s="102"/>
      <c r="EK99" s="117" t="str">
        <f t="shared" si="474"/>
        <v/>
      </c>
      <c r="EL99" s="117"/>
      <c r="EM99" s="117"/>
      <c r="EN99" s="118"/>
      <c r="EO99" s="118"/>
      <c r="EP99" s="118"/>
      <c r="EQ99" s="102"/>
      <c r="ER99" s="102"/>
      <c r="ES99" s="102"/>
      <c r="ET99" s="102"/>
      <c r="EU99" s="20" t="str">
        <f t="shared" si="475"/>
        <v/>
      </c>
      <c r="EV99" s="26" t="str">
        <f t="shared" si="476"/>
        <v/>
      </c>
      <c r="EW99" s="22"/>
      <c r="EX99" s="22"/>
      <c r="EY99" s="23"/>
      <c r="EZ99" s="23"/>
      <c r="FA99" s="23"/>
      <c r="FB99" s="23"/>
      <c r="FC99" s="28"/>
      <c r="FD99" s="28"/>
      <c r="FE99" s="28"/>
      <c r="FF99" s="28"/>
      <c r="FG99" s="28"/>
      <c r="FH99" s="28"/>
      <c r="FI99" s="28"/>
      <c r="FJ99" s="28"/>
      <c r="FK99" s="28"/>
      <c r="FL99" s="28"/>
      <c r="FM99" s="28"/>
      <c r="FN99" s="30"/>
      <c r="FO99" s="30"/>
      <c r="FP99" s="30"/>
      <c r="FQ99" s="30"/>
      <c r="FR99" s="30"/>
      <c r="FS99" s="30"/>
      <c r="FT99" s="30"/>
      <c r="FU99" s="30"/>
      <c r="FV99" s="30"/>
      <c r="FW99" s="30"/>
      <c r="FX99" s="30"/>
      <c r="FY99" s="30"/>
      <c r="FZ99" s="30"/>
      <c r="GA99" s="30"/>
      <c r="GB99" s="30"/>
      <c r="GC99" s="23"/>
      <c r="GD99" s="23"/>
      <c r="GE99" s="23"/>
      <c r="GF99" s="23"/>
      <c r="GG99" s="23"/>
      <c r="GH99" s="23"/>
    </row>
    <row r="100" spans="1:190" s="25" customFormat="1" ht="57.75" customHeight="1" x14ac:dyDescent="0.25">
      <c r="A100" s="103">
        <f t="shared" si="477"/>
        <v>93</v>
      </c>
      <c r="B100" s="103"/>
      <c r="C100" s="104"/>
      <c r="D100" s="105"/>
      <c r="E100" s="105"/>
      <c r="F100" s="105"/>
      <c r="G100" s="105"/>
      <c r="H100" s="105"/>
      <c r="I100" s="105"/>
      <c r="J100" s="105"/>
      <c r="K100" s="106"/>
      <c r="L100" s="138"/>
      <c r="M100" s="138"/>
      <c r="N100" s="138"/>
      <c r="O100" s="138"/>
      <c r="P100" s="138"/>
      <c r="Q100" s="138"/>
      <c r="R100" s="138"/>
      <c r="S100" s="137"/>
      <c r="T100" s="137"/>
      <c r="U100" s="137"/>
      <c r="V100" s="137"/>
      <c r="W100" s="137"/>
      <c r="X100" s="79"/>
      <c r="Y100" s="80"/>
      <c r="Z100" s="80"/>
      <c r="AA100" s="80"/>
      <c r="AB100" s="11" t="str">
        <f t="shared" si="465"/>
        <v/>
      </c>
      <c r="AC100" s="12"/>
      <c r="AD100" s="13">
        <f t="shared" si="457"/>
        <v>0</v>
      </c>
      <c r="AE100" s="14" t="str">
        <f t="shared" ref="AE100" si="660">IF(ISBLANK(C100),"",IF(BL100=SX1_LS,SX1_PD,IF(BL100=SX2_LS,SX2_PD,IF(BL100=SX3_LS,SX3_PD,IF(BL100=SX4_LS,SX4_PD,IF(BL100=SX5_LS,SX5_PD,IF(BL100=SX6_LS,SX6_PD,IF(BL100=SX7_LS,SX7_PD,IF(BL100=SX8_LS,SX8_PD,IF(BL100=SX9_LS,SX9_PD,IF(BL100=SX10_LS,SX10_PD,IF(BL100=SX11_LS,SX11_PD,IF(BL100=SX12_LS,SX12_PD)))))))))))))</f>
        <v/>
      </c>
      <c r="AF100" s="15" t="str">
        <f t="shared" si="467"/>
        <v>!</v>
      </c>
      <c r="AG100" s="16" t="str">
        <f t="shared" ref="AG100" si="661">IF(ISBLANK(AC100),"",IF(AND(BL100=SX1_LS,AC100&gt;=0.5),(ROUND((PI()*AD100*AE100)/12,2)-PI()*SX1_PD),IF(AND(BL100=SX2_LS,AC100&gt;=0.5),(ROUND((PI()*AD100*AE100)/12,2)-PI()*SX2_PD),IF(AND(BL100=SX3_LS,AC100&gt;=0.5),(ROUND((PI()*AD100*AE100)/12,2)-PI()*SX3_PD),IF(AND(BL100=SX4_LS,AC100&gt;=0.5),(ROUND((PI()*AD100*AE100)/12,2)-PI()*SX4_PD),IF(AND(BL100=SX5_LS,AC100&gt;=0.5),(ROUND((PI()*AD100*AE100)/12,2)-PI()*SX5_PD),IF(AND(BL100=SX6_LS,AC100&gt;=0.5),(ROUND((PI()*AD100*AE100)/12,2)-PI()*SX6_PD),IF(AND(BL100=SX7_LS,AC100&gt;=0.5),(ROUND((PI()*AD100*AE100)/12,2)-PI()*SX7_PD),IF(AND(BL100=SX8_LS,AC100&gt;=0.5),(ROUND((PI()*AD100*AE100)/12,2)-PI()*SX8_PD),IF(AND(BL100=SX9_LS,AC100&gt;=0.5),(ROUND((PI()*AD100*AE100)/12,2)-PI()*SX9_PD),IF(AND(BL100=SX10_LS,AC100&gt;=0.5),(ROUND((PI()*AD100*AE100)/12,2)-PI()*SX10_PD),IF(AND(BL100=SX11_LS,AC100&gt;=0.5),(ROUND((PI()*AD100*AE100)/12,2)-PI()*SX11_PD),IF(AND(BL100=SX12_LS,AC100&gt;=0.5),(ROUND((PI()*AD100*AE100)/12,2)-PI()*SX12_PD),ROUND((PI()*AD100*AE100)/12,2))))))))))))))</f>
        <v/>
      </c>
      <c r="AH100" s="81"/>
      <c r="AI100" s="81"/>
      <c r="AJ100" s="81"/>
      <c r="AK100" s="81"/>
      <c r="AL100" s="81"/>
      <c r="AM100" s="81"/>
      <c r="AN100" s="81"/>
      <c r="AO100" s="81"/>
      <c r="AP100" s="17"/>
      <c r="AQ100" s="113"/>
      <c r="AR100" s="113"/>
      <c r="AS100" s="113"/>
      <c r="AT100" s="113"/>
      <c r="AU100" s="113"/>
      <c r="AV100" s="114" t="str">
        <f t="shared" ref="AV100" si="662">IF(C100=FALSE,"",IF(C100="DNT",(AQ100/(Nominal_Pipe_Diameter*10)),IF(AQ100="NV","NV",IF(AQ100="NA","NA",IF(BE100="","",IF(BL100="SMLS",AQ100*100/BE100,AQ100*100/BD100))))))</f>
        <v/>
      </c>
      <c r="AW100" s="114"/>
      <c r="AX100" s="114"/>
      <c r="AY100" s="114"/>
      <c r="AZ100" s="114"/>
      <c r="BA100" s="114" t="str">
        <f t="shared" ref="BA100" si="663">IF(C100=FALSE,"",IF(GW_Log_Dist="","NA",GW_Log_Dist+X100))</f>
        <v/>
      </c>
      <c r="BB100" s="114"/>
      <c r="BC100" s="114"/>
      <c r="BD100" s="18" t="str">
        <f t="shared" ref="BD100" si="664">IF(C100=FALSE,"",IF(AND(SX1_Start&lt;=X100,X100&lt;SX1_End),((SX1_NWT*1000)),IF(AND(SX2_Start&lt;=X100,X100&lt;SX2_End),((SX2_NWT*1000)),IF(AND(SX3_Start&lt;=X100,X100&lt;SX3_End),((SX3_NWT*1000)),IF(AND(SX4_Start&lt;=X100,X100&lt;SX4_End),((SX4_NWT*1000)),IF(AND(SX5_Start&lt;=X100,X100&lt;SX5_End),((SX5_NWT*1000)),IF(AND(SX6_Start&lt;=X100,X100&lt;SX6_End),((SX6_NWT*1000)),IF(AND(SX7_Start&lt;=X100,X100&lt;SX7_End),((SX7_NWT*1000)),IF(AND(SX8_Start&lt;=X100,X100&lt;SX8_End),((SX8_NWT*1000)),IF(AND(SX9_Start&lt;=X100,X100&lt;SX9_End),((SX9_NWT*1000)),IF(AND(SX10_Start&lt;=X100,X100&lt;SX10_End),((SX10_NWT*1000)),IF(AND(SX11_Start&lt;=X100,X100&lt;SX11_End),((SX11_NWT*1000)),IF(AND(SX12_Start&lt;=X100,X100&lt;SX12_End),((SX12_NWT*1000)),IF(AND(SX13_Start&lt;=X100,X100&lt;SX13_End),((SX13_NWT*1000)),IF(AND(SX14_Start&lt;=X100,X100&lt;SX14_End),((SX14_NWT*1000)),IF(AND(SX15_Start&lt;=X100,X100&lt;SX15_End),((SX15_NWT*1000)),IF(AND(SX16_Start&lt;=X100,X100&lt;SX16_End),((SX16_NWT*1000)),IF(AND(SX17_Start&lt;=X100,X100&lt;SX17_End),((SX17_NWT*1000)),IF(AND(SX18_Start&lt;=X100,X100&lt;SX18_End),((SX18_NWT*1000)),IF(AND(SX19_Start&lt;=X100,X100&lt;SX19_End),((SX19_NWT*1000)),IF(AND(SX20_Start&lt;=X100,X100&lt;SX20_End),((SX20_NWT*1000)),IF(AND(SX21_Start&lt;=X100,X100&lt;SX21_End),((SX21_NWT*1000)),IF(AND(SX22_Start&lt;=X100,X100&lt;SX22_End),((SX22_NWT*1000)),IF(AND(SX23_Start&lt;=X100,X100&lt;SX23_End),((SX23_NWT*1000)),IF(AND(SX24_Start&lt;=X100,X100&lt;SX24_End),((SX24_NWT*1000)),IF(AND(SX25_Start&lt;=X100,X100&lt;SX25_End),((SX25_NWT*1000))))))))))))))))))))))))))))</f>
        <v/>
      </c>
      <c r="BE100" s="113"/>
      <c r="BF100" s="113"/>
      <c r="BG100" s="113"/>
      <c r="BH100" s="113"/>
      <c r="BI100" s="113"/>
      <c r="BJ100" s="113"/>
      <c r="BK100" s="113"/>
      <c r="BL100" s="19" t="str" cm="1">
        <f t="array" ref="BL100">IF(C100=FALSE,"",IF(AND(SX1_Start&lt;=X100,X100&lt;SX1_End),SX1_LS,IF(AND(SX2_Start&lt;=X100,X100&lt;SX2_End),SX2_LS,IF(AND(SX3_Start&lt;=X100,X100&lt;SX3_End),SX3_LS,IF(AND(SX4_Start&lt;=X100,X100&lt;SX4_End),SX4_LS,IF(AND(SX5_Start&lt;=X100,X100&lt;SX5_End),SX5_LS,IF(AND(SX6_Start&lt;=X100,X100&lt;SX6_End),SX6_LS,IF(AND(SX7_Start&lt;=X100,X100&lt;SX7_End),SX7_LS,IF(AND(SX8_Start&lt;=X100,X100&lt;SX8_End),SX8_LS,IF(AND(SX9_Start&lt;=X100,X100&lt;SX9_End),SX9_LS,IF(AND(SX10_Start&lt;=X100,X100&lt;SX10_End),SX10_LS,IF(AND(SX11_Start&lt;=X100,X100&lt;SX11_End),SX11_LS,IF(AND(SX12_Start&lt;=X100,X100&lt;SX12_End),SX12_LS,IF(AND(SX13_Start&lt;=X100,X100&lt;SX13_End),SX13_LS,IF(AND(SX14_Start&lt;=X100,X100&lt;SX14_End),SX14_LS,IF(AND(SX15_Start&lt;=X100,X100&lt;SX15_End),SX15_LS,IF(AND(SX16_Start&lt;=X100,X100&lt;SX16_End),SX16_LS,IF(AND(SX17_Start&lt;=X100,X100&lt;SX17_End),SX17_LS,IF(AND(SX18_Start&lt;=X100,X100&lt;SX18_End),SX18_LS,IF(AND(SX19_Start&lt;=X100,X100&lt;SX19_End),SX19_LS,IF(AND(SX20_Start&lt;=X100,X100&lt;SX20_End),SX20_LS,IF(AND(SX21_Start&lt;=X100,X100&lt;SX21_End),SX21_LS,IF(AND(SX22_Start&lt;=X100,X100&lt;SX22_End),SX22_LS,IF(AND(SX23_Start&lt;=X100,X100&lt;SX23_End),SX23_LS,IF(AND(SX24_Start&lt;=X100,X100&lt;SX24_End),SX24_LS)*IF(AND(SX25_Start&lt;=X100,X100&lt;SX25End),SX25_LS)))))))))))))))))))))))))</f>
        <v/>
      </c>
      <c r="BM100" s="129" t="str">
        <f t="shared" ref="BM100" si="665">IF(ISBLANK(C100),"",IF(BL100=SX1_LS,SX1_LSD,IF(BL100=SX2_LS,SX2_LSD,IF(BL100=SX3_LS,SX3_LSD,IF(BL100=SX4_LS,SX4_LSD,IF(BL100=SX5_LS,SX5_LSD,IF(BL100=SX6_LS,SX6_LSD,IF(BL100=SX7_LS,SX7_LSD,IF(BL100=SX8_LS,SX8_LSD,IF(BL100=SX9_LS,SX9_LSD,IF(BL100=SX10_LS,SX10_LSD,IF(BL100=SX11_LS,SX11_LSD,IF(BL100=SX12_LS,SX12_LSD)))))))))))))</f>
        <v/>
      </c>
      <c r="BN100" s="130"/>
      <c r="BO100" s="130"/>
      <c r="BP100" s="130"/>
      <c r="BQ100" s="130"/>
      <c r="BR100" s="131"/>
      <c r="BS100" s="119" t="str">
        <f t="shared" ref="BS100" si="666">IF(ISBLANK(C100),"",IF(NOT(ISNUMBER(station_number)),"NA",IF(MOD(station_number,1)=0,TEXT(station_number+X100,"0+00"),IF(NOT(MOD(station_number,1)=0),TEXT(station_number+X100,"0+00.00")))))</f>
        <v/>
      </c>
      <c r="BT100" s="119"/>
      <c r="BU100" s="119"/>
      <c r="BV100" s="119"/>
      <c r="BW100" s="119"/>
      <c r="BX100" s="120" t="str" cm="1">
        <f t="array" ref="BX100">IF(C100=FALSE,"",IF(AND(SX1_Start&lt;=X100,X100&lt;SX1_End),"Section 1",IF(AND(SX2_Start&lt;=X100,X100&lt;SX2_End),"Section 2",IF(AND(SX3_Start&lt;=X100,X100&lt;SX3_End),"Section 3",IF(AND(SX4_Start&lt;=X100,X100&lt;SX4_End),"Section 4",IF(AND(SX5_Start&lt;=X100,X100&lt;SX5_End),"Section 5",IF(AND(SX6_Start&lt;=X100,X100&lt;SX6_End),"Section 6",IF(AND(SX7_Start&lt;=X100,X100&lt;SX7_End),"Section 7",IF(AND(SX8_Start&lt;=X100,X100&lt;SX8_End),"Section 8",IF(AND(SX9_Start&lt;=X100,X100&lt;SX9_End),"Section 9",IF(AND(SX10_Start&lt;=X100,X100&lt;SX10_End),"Section 10",IF(AND(SX11_Start&lt;=X100,X100&lt;SX11_End),"Section 11",IF(AND(SX12_Start&lt;=X100,X100&lt;SX12_End),"Section 12",IF(AND(SX13_Start&lt;=X100,X100&lt;SX13_End),"Section 13",IF(AND(SX14_Start&lt;=X100,X100&lt;SX14_End),"Section 14",IF(AND(SX15_Start&lt;=X100,X100&lt;SX15_End),"Section 15",IF(AND(SX16_Start&lt;=X100,X100&lt;SX16_End),"Section 16",IF(AND(SX17_Start&lt;=X100,X100&lt;SX17_End),"Section 17",IF(AND(SX18_Start&lt;=X100,X100&lt;SX18_End),"Section 18",IF(AND(SX19_Start&lt;=X100,X100&lt;SX19_End),"Section 19",IF(AND(SX20_Start&lt;=X100,X100&lt;SX20_End),"Section 20",IF(AND(SX21_Start&lt;=X100,X100&lt;SX21_End),"Section 21",IF(AND(SX22_Start&lt;=X100,X100&lt;SX22_End),"Section 22",IF(AND(SX23_Start&lt;=X100,X100&lt;SX23_End),"Section 23",IF(AND(SX24_Start&lt;=X100,X100&lt;SX24_End),"Section 24")*IF(AND(SX25_Start&lt;=X100,X100&lt;SX25End),"Section 25")))))))))))))))))))))))))</f>
        <v/>
      </c>
      <c r="BY100" s="121"/>
      <c r="BZ100" s="121"/>
      <c r="CA100" s="121"/>
      <c r="CB100" s="121"/>
      <c r="CC100" s="121"/>
      <c r="CD100" s="121"/>
      <c r="CE100" s="121"/>
      <c r="CF100" s="121"/>
      <c r="CG100" s="121"/>
      <c r="CH100" s="122"/>
      <c r="CI100" s="123"/>
      <c r="CJ100" s="124"/>
      <c r="CK100" s="124"/>
      <c r="CL100" s="124"/>
      <c r="CM100" s="124"/>
      <c r="CN100" s="124"/>
      <c r="CO100" s="124"/>
      <c r="CP100" s="124"/>
      <c r="CQ100" s="124"/>
      <c r="CR100" s="124"/>
      <c r="CS100" s="125"/>
      <c r="CT100" s="123"/>
      <c r="CU100" s="124"/>
      <c r="CV100" s="124"/>
      <c r="CW100" s="124"/>
      <c r="CX100" s="124"/>
      <c r="CY100" s="124"/>
      <c r="CZ100" s="124"/>
      <c r="DA100" s="124"/>
      <c r="DB100" s="124"/>
      <c r="DC100" s="124"/>
      <c r="DD100" s="125"/>
      <c r="DE100" s="123"/>
      <c r="DF100" s="124"/>
      <c r="DG100" s="124"/>
      <c r="DH100" s="124"/>
      <c r="DI100" s="124"/>
      <c r="DJ100" s="124"/>
      <c r="DK100" s="124"/>
      <c r="DL100" s="124"/>
      <c r="DM100" s="124"/>
      <c r="DN100" s="125"/>
      <c r="DO100" s="126"/>
      <c r="DP100" s="127"/>
      <c r="DQ100" s="127"/>
      <c r="DR100" s="127"/>
      <c r="DS100" s="127"/>
      <c r="DT100" s="127"/>
      <c r="DU100" s="127"/>
      <c r="DV100" s="128"/>
      <c r="DW100" s="102"/>
      <c r="DX100" s="102"/>
      <c r="DY100" s="102"/>
      <c r="DZ100" s="115"/>
      <c r="EA100" s="115"/>
      <c r="EB100" s="115"/>
      <c r="EC100" s="115"/>
      <c r="ED100" s="115"/>
      <c r="EE100" s="132"/>
      <c r="EF100" s="132"/>
      <c r="EG100" s="132"/>
      <c r="EH100" s="102"/>
      <c r="EI100" s="102"/>
      <c r="EJ100" s="102"/>
      <c r="EK100" s="117" t="str">
        <f t="shared" si="474"/>
        <v/>
      </c>
      <c r="EL100" s="117"/>
      <c r="EM100" s="117"/>
      <c r="EN100" s="118"/>
      <c r="EO100" s="118"/>
      <c r="EP100" s="118"/>
      <c r="EQ100" s="102"/>
      <c r="ER100" s="102"/>
      <c r="ES100" s="102"/>
      <c r="ET100" s="102"/>
      <c r="EU100" s="20" t="str">
        <f t="shared" si="475"/>
        <v/>
      </c>
      <c r="EV100" s="26" t="str">
        <f t="shared" si="476"/>
        <v/>
      </c>
      <c r="EW100" s="22"/>
      <c r="EX100" s="22"/>
      <c r="EY100" s="23"/>
      <c r="EZ100" s="23"/>
      <c r="FA100" s="23"/>
      <c r="FB100" s="23"/>
      <c r="FC100" s="28"/>
      <c r="FD100" s="24"/>
      <c r="FE100" s="28"/>
      <c r="FF100" s="28"/>
      <c r="FG100" s="28"/>
      <c r="FH100" s="28"/>
      <c r="FI100" s="28"/>
      <c r="FJ100" s="28"/>
      <c r="FK100" s="28"/>
      <c r="FL100" s="28"/>
      <c r="FM100" s="28"/>
      <c r="FN100" s="30"/>
      <c r="FO100" s="30"/>
      <c r="FP100" s="30"/>
      <c r="FQ100" s="30"/>
      <c r="FR100" s="30"/>
      <c r="FS100" s="30"/>
      <c r="FT100" s="30"/>
      <c r="FU100" s="30"/>
      <c r="FV100" s="30"/>
      <c r="FW100" s="30"/>
      <c r="FX100" s="30"/>
      <c r="FY100" s="30"/>
      <c r="FZ100" s="30"/>
      <c r="GA100" s="30"/>
      <c r="GB100" s="30"/>
      <c r="GC100" s="23"/>
      <c r="GD100" s="23"/>
      <c r="GE100" s="23"/>
      <c r="GF100" s="23"/>
      <c r="GG100" s="23"/>
      <c r="GH100" s="23"/>
    </row>
    <row r="101" spans="1:190" s="25" customFormat="1" ht="57.75" customHeight="1" x14ac:dyDescent="0.25">
      <c r="A101" s="103">
        <f t="shared" si="477"/>
        <v>94</v>
      </c>
      <c r="B101" s="103"/>
      <c r="C101" s="104"/>
      <c r="D101" s="105"/>
      <c r="E101" s="105"/>
      <c r="F101" s="105"/>
      <c r="G101" s="105"/>
      <c r="H101" s="105"/>
      <c r="I101" s="105"/>
      <c r="J101" s="105"/>
      <c r="K101" s="106"/>
      <c r="L101" s="138"/>
      <c r="M101" s="138"/>
      <c r="N101" s="138"/>
      <c r="O101" s="138"/>
      <c r="P101" s="138"/>
      <c r="Q101" s="138"/>
      <c r="R101" s="138"/>
      <c r="S101" s="137"/>
      <c r="T101" s="137"/>
      <c r="U101" s="137"/>
      <c r="V101" s="137"/>
      <c r="W101" s="137"/>
      <c r="X101" s="79"/>
      <c r="Y101" s="80"/>
      <c r="Z101" s="80"/>
      <c r="AA101" s="80"/>
      <c r="AB101" s="11" t="str">
        <f t="shared" si="465"/>
        <v/>
      </c>
      <c r="AC101" s="12"/>
      <c r="AD101" s="13">
        <f t="shared" si="457"/>
        <v>0</v>
      </c>
      <c r="AE101" s="14" t="str">
        <f t="shared" ref="AE101" si="667">IF(ISBLANK(C101),"",IF(BL101=SX1_LS,SX1_PD,IF(BL101=SX2_LS,SX2_PD,IF(BL101=SX3_LS,SX3_PD,IF(BL101=SX4_LS,SX4_PD,IF(BL101=SX5_LS,SX5_PD,IF(BL101=SX6_LS,SX6_PD,IF(BL101=SX7_LS,SX7_PD,IF(BL101=SX8_LS,SX8_PD,IF(BL101=SX9_LS,SX9_PD,IF(BL101=SX10_LS,SX10_PD,IF(BL101=SX11_LS,SX11_PD,IF(BL101=SX12_LS,SX12_PD)))))))))))))</f>
        <v/>
      </c>
      <c r="AF101" s="15" t="str">
        <f t="shared" si="467"/>
        <v>!</v>
      </c>
      <c r="AG101" s="16" t="str">
        <f t="shared" ref="AG101" si="668">IF(ISBLANK(AC101),"",IF(AND(BL101=SX1_LS,AC101&gt;=0.5),(ROUND((PI()*AD101*AE101)/12,2)-PI()*SX1_PD),IF(AND(BL101=SX2_LS,AC101&gt;=0.5),(ROUND((PI()*AD101*AE101)/12,2)-PI()*SX2_PD),IF(AND(BL101=SX3_LS,AC101&gt;=0.5),(ROUND((PI()*AD101*AE101)/12,2)-PI()*SX3_PD),IF(AND(BL101=SX4_LS,AC101&gt;=0.5),(ROUND((PI()*AD101*AE101)/12,2)-PI()*SX4_PD),IF(AND(BL101=SX5_LS,AC101&gt;=0.5),(ROUND((PI()*AD101*AE101)/12,2)-PI()*SX5_PD),IF(AND(BL101=SX6_LS,AC101&gt;=0.5),(ROUND((PI()*AD101*AE101)/12,2)-PI()*SX6_PD),IF(AND(BL101=SX7_LS,AC101&gt;=0.5),(ROUND((PI()*AD101*AE101)/12,2)-PI()*SX7_PD),IF(AND(BL101=SX8_LS,AC101&gt;=0.5),(ROUND((PI()*AD101*AE101)/12,2)-PI()*SX8_PD),IF(AND(BL101=SX9_LS,AC101&gt;=0.5),(ROUND((PI()*AD101*AE101)/12,2)-PI()*SX9_PD),IF(AND(BL101=SX10_LS,AC101&gt;=0.5),(ROUND((PI()*AD101*AE101)/12,2)-PI()*SX10_PD),IF(AND(BL101=SX11_LS,AC101&gt;=0.5),(ROUND((PI()*AD101*AE101)/12,2)-PI()*SX11_PD),IF(AND(BL101=SX12_LS,AC101&gt;=0.5),(ROUND((PI()*AD101*AE101)/12,2)-PI()*SX12_PD),ROUND((PI()*AD101*AE101)/12,2))))))))))))))</f>
        <v/>
      </c>
      <c r="AH101" s="81"/>
      <c r="AI101" s="81"/>
      <c r="AJ101" s="81"/>
      <c r="AK101" s="81"/>
      <c r="AL101" s="81"/>
      <c r="AM101" s="81"/>
      <c r="AN101" s="81"/>
      <c r="AO101" s="81"/>
      <c r="AP101" s="17"/>
      <c r="AQ101" s="113"/>
      <c r="AR101" s="113"/>
      <c r="AS101" s="113"/>
      <c r="AT101" s="113"/>
      <c r="AU101" s="113"/>
      <c r="AV101" s="114" t="str">
        <f t="shared" ref="AV101" si="669">IF(C101=FALSE,"",IF(C101="DNT",(AQ101/(Nominal_Pipe_Diameter*10)),IF(AQ101="NV","NV",IF(AQ101="NA","NA",IF(BE101="","",IF(BL101="SMLS",AQ101*100/BE101,AQ101*100/BD101))))))</f>
        <v/>
      </c>
      <c r="AW101" s="114"/>
      <c r="AX101" s="114"/>
      <c r="AY101" s="114"/>
      <c r="AZ101" s="114"/>
      <c r="BA101" s="114" t="str">
        <f t="shared" ref="BA101" si="670">IF(C101=FALSE,"",IF(GW_Log_Dist="","NA",GW_Log_Dist+X101))</f>
        <v/>
      </c>
      <c r="BB101" s="114"/>
      <c r="BC101" s="114"/>
      <c r="BD101" s="18" t="str">
        <f t="shared" ref="BD101" si="671">IF(C101=FALSE,"",IF(AND(SX1_Start&lt;=X101,X101&lt;SX1_End),((SX1_NWT*1000)),IF(AND(SX2_Start&lt;=X101,X101&lt;SX2_End),((SX2_NWT*1000)),IF(AND(SX3_Start&lt;=X101,X101&lt;SX3_End),((SX3_NWT*1000)),IF(AND(SX4_Start&lt;=X101,X101&lt;SX4_End),((SX4_NWT*1000)),IF(AND(SX5_Start&lt;=X101,X101&lt;SX5_End),((SX5_NWT*1000)),IF(AND(SX6_Start&lt;=X101,X101&lt;SX6_End),((SX6_NWT*1000)),IF(AND(SX7_Start&lt;=X101,X101&lt;SX7_End),((SX7_NWT*1000)),IF(AND(SX8_Start&lt;=X101,X101&lt;SX8_End),((SX8_NWT*1000)),IF(AND(SX9_Start&lt;=X101,X101&lt;SX9_End),((SX9_NWT*1000)),IF(AND(SX10_Start&lt;=X101,X101&lt;SX10_End),((SX10_NWT*1000)),IF(AND(SX11_Start&lt;=X101,X101&lt;SX11_End),((SX11_NWT*1000)),IF(AND(SX12_Start&lt;=X101,X101&lt;SX12_End),((SX12_NWT*1000)),IF(AND(SX13_Start&lt;=X101,X101&lt;SX13_End),((SX13_NWT*1000)),IF(AND(SX14_Start&lt;=X101,X101&lt;SX14_End),((SX14_NWT*1000)),IF(AND(SX15_Start&lt;=X101,X101&lt;SX15_End),((SX15_NWT*1000)),IF(AND(SX16_Start&lt;=X101,X101&lt;SX16_End),((SX16_NWT*1000)),IF(AND(SX17_Start&lt;=X101,X101&lt;SX17_End),((SX17_NWT*1000)),IF(AND(SX18_Start&lt;=X101,X101&lt;SX18_End),((SX18_NWT*1000)),IF(AND(SX19_Start&lt;=X101,X101&lt;SX19_End),((SX19_NWT*1000)),IF(AND(SX20_Start&lt;=X101,X101&lt;SX20_End),((SX20_NWT*1000)),IF(AND(SX21_Start&lt;=X101,X101&lt;SX21_End),((SX21_NWT*1000)),IF(AND(SX22_Start&lt;=X101,X101&lt;SX22_End),((SX22_NWT*1000)),IF(AND(SX23_Start&lt;=X101,X101&lt;SX23_End),((SX23_NWT*1000)),IF(AND(SX24_Start&lt;=X101,X101&lt;SX24_End),((SX24_NWT*1000)),IF(AND(SX25_Start&lt;=X101,X101&lt;SX25_End),((SX25_NWT*1000))))))))))))))))))))))))))))</f>
        <v/>
      </c>
      <c r="BE101" s="113"/>
      <c r="BF101" s="113"/>
      <c r="BG101" s="113"/>
      <c r="BH101" s="113"/>
      <c r="BI101" s="113"/>
      <c r="BJ101" s="113"/>
      <c r="BK101" s="113"/>
      <c r="BL101" s="19" t="str" cm="1">
        <f t="array" ref="BL101">IF(C101=FALSE,"",IF(AND(SX1_Start&lt;=X101,X101&lt;SX1_End),SX1_LS,IF(AND(SX2_Start&lt;=X101,X101&lt;SX2_End),SX2_LS,IF(AND(SX3_Start&lt;=X101,X101&lt;SX3_End),SX3_LS,IF(AND(SX4_Start&lt;=X101,X101&lt;SX4_End),SX4_LS,IF(AND(SX5_Start&lt;=X101,X101&lt;SX5_End),SX5_LS,IF(AND(SX6_Start&lt;=X101,X101&lt;SX6_End),SX6_LS,IF(AND(SX7_Start&lt;=X101,X101&lt;SX7_End),SX7_LS,IF(AND(SX8_Start&lt;=X101,X101&lt;SX8_End),SX8_LS,IF(AND(SX9_Start&lt;=X101,X101&lt;SX9_End),SX9_LS,IF(AND(SX10_Start&lt;=X101,X101&lt;SX10_End),SX10_LS,IF(AND(SX11_Start&lt;=X101,X101&lt;SX11_End),SX11_LS,IF(AND(SX12_Start&lt;=X101,X101&lt;SX12_End),SX12_LS,IF(AND(SX13_Start&lt;=X101,X101&lt;SX13_End),SX13_LS,IF(AND(SX14_Start&lt;=X101,X101&lt;SX14_End),SX14_LS,IF(AND(SX15_Start&lt;=X101,X101&lt;SX15_End),SX15_LS,IF(AND(SX16_Start&lt;=X101,X101&lt;SX16_End),SX16_LS,IF(AND(SX17_Start&lt;=X101,X101&lt;SX17_End),SX17_LS,IF(AND(SX18_Start&lt;=X101,X101&lt;SX18_End),SX18_LS,IF(AND(SX19_Start&lt;=X101,X101&lt;SX19_End),SX19_LS,IF(AND(SX20_Start&lt;=X101,X101&lt;SX20_End),SX20_LS,IF(AND(SX21_Start&lt;=X101,X101&lt;SX21_End),SX21_LS,IF(AND(SX22_Start&lt;=X101,X101&lt;SX22_End),SX22_LS,IF(AND(SX23_Start&lt;=X101,X101&lt;SX23_End),SX23_LS,IF(AND(SX24_Start&lt;=X101,X101&lt;SX24_End),SX24_LS)*IF(AND(SX25_Start&lt;=X101,X101&lt;SX25End),SX25_LS)))))))))))))))))))))))))</f>
        <v/>
      </c>
      <c r="BM101" s="129" t="str">
        <f t="shared" ref="BM101" si="672">IF(ISBLANK(C101),"",IF(BL101=SX1_LS,SX1_LSD,IF(BL101=SX2_LS,SX2_LSD,IF(BL101=SX3_LS,SX3_LSD,IF(BL101=SX4_LS,SX4_LSD,IF(BL101=SX5_LS,SX5_LSD,IF(BL101=SX6_LS,SX6_LSD,IF(BL101=SX7_LS,SX7_LSD,IF(BL101=SX8_LS,SX8_LSD,IF(BL101=SX9_LS,SX9_LSD,IF(BL101=SX10_LS,SX10_LSD,IF(BL101=SX11_LS,SX11_LSD,IF(BL101=SX12_LS,SX12_LSD)))))))))))))</f>
        <v/>
      </c>
      <c r="BN101" s="130"/>
      <c r="BO101" s="130"/>
      <c r="BP101" s="130"/>
      <c r="BQ101" s="130"/>
      <c r="BR101" s="131"/>
      <c r="BS101" s="119" t="str">
        <f t="shared" ref="BS101" si="673">IF(ISBLANK(C101),"",IF(NOT(ISNUMBER(station_number)),"NA",IF(MOD(station_number,1)=0,TEXT(station_number+X101,"0+00"),IF(NOT(MOD(station_number,1)=0),TEXT(station_number+X101,"0+00.00")))))</f>
        <v/>
      </c>
      <c r="BT101" s="119"/>
      <c r="BU101" s="119"/>
      <c r="BV101" s="119"/>
      <c r="BW101" s="119"/>
      <c r="BX101" s="120" t="str" cm="1">
        <f t="array" ref="BX101">IF(C101=FALSE,"",IF(AND(SX1_Start&lt;=X101,X101&lt;SX1_End),"Section 1",IF(AND(SX2_Start&lt;=X101,X101&lt;SX2_End),"Section 2",IF(AND(SX3_Start&lt;=X101,X101&lt;SX3_End),"Section 3",IF(AND(SX4_Start&lt;=X101,X101&lt;SX4_End),"Section 4",IF(AND(SX5_Start&lt;=X101,X101&lt;SX5_End),"Section 5",IF(AND(SX6_Start&lt;=X101,X101&lt;SX6_End),"Section 6",IF(AND(SX7_Start&lt;=X101,X101&lt;SX7_End),"Section 7",IF(AND(SX8_Start&lt;=X101,X101&lt;SX8_End),"Section 8",IF(AND(SX9_Start&lt;=X101,X101&lt;SX9_End),"Section 9",IF(AND(SX10_Start&lt;=X101,X101&lt;SX10_End),"Section 10",IF(AND(SX11_Start&lt;=X101,X101&lt;SX11_End),"Section 11",IF(AND(SX12_Start&lt;=X101,X101&lt;SX12_End),"Section 12",IF(AND(SX13_Start&lt;=X101,X101&lt;SX13_End),"Section 13",IF(AND(SX14_Start&lt;=X101,X101&lt;SX14_End),"Section 14",IF(AND(SX15_Start&lt;=X101,X101&lt;SX15_End),"Section 15",IF(AND(SX16_Start&lt;=X101,X101&lt;SX16_End),"Section 16",IF(AND(SX17_Start&lt;=X101,X101&lt;SX17_End),"Section 17",IF(AND(SX18_Start&lt;=X101,X101&lt;SX18_End),"Section 18",IF(AND(SX19_Start&lt;=X101,X101&lt;SX19_End),"Section 19",IF(AND(SX20_Start&lt;=X101,X101&lt;SX20_End),"Section 20",IF(AND(SX21_Start&lt;=X101,X101&lt;SX21_End),"Section 21",IF(AND(SX22_Start&lt;=X101,X101&lt;SX22_End),"Section 22",IF(AND(SX23_Start&lt;=X101,X101&lt;SX23_End),"Section 23",IF(AND(SX24_Start&lt;=X101,X101&lt;SX24_End),"Section 24")*IF(AND(SX25_Start&lt;=X101,X101&lt;SX25End),"Section 25")))))))))))))))))))))))))</f>
        <v/>
      </c>
      <c r="BY101" s="121"/>
      <c r="BZ101" s="121"/>
      <c r="CA101" s="121"/>
      <c r="CB101" s="121"/>
      <c r="CC101" s="121"/>
      <c r="CD101" s="121"/>
      <c r="CE101" s="121"/>
      <c r="CF101" s="121"/>
      <c r="CG101" s="121"/>
      <c r="CH101" s="122"/>
      <c r="CI101" s="123"/>
      <c r="CJ101" s="124"/>
      <c r="CK101" s="124"/>
      <c r="CL101" s="124"/>
      <c r="CM101" s="124"/>
      <c r="CN101" s="124"/>
      <c r="CO101" s="124"/>
      <c r="CP101" s="124"/>
      <c r="CQ101" s="124"/>
      <c r="CR101" s="124"/>
      <c r="CS101" s="125"/>
      <c r="CT101" s="123"/>
      <c r="CU101" s="124"/>
      <c r="CV101" s="124"/>
      <c r="CW101" s="124"/>
      <c r="CX101" s="124"/>
      <c r="CY101" s="124"/>
      <c r="CZ101" s="124"/>
      <c r="DA101" s="124"/>
      <c r="DB101" s="124"/>
      <c r="DC101" s="124"/>
      <c r="DD101" s="125"/>
      <c r="DE101" s="123"/>
      <c r="DF101" s="124"/>
      <c r="DG101" s="124"/>
      <c r="DH101" s="124"/>
      <c r="DI101" s="124"/>
      <c r="DJ101" s="124"/>
      <c r="DK101" s="124"/>
      <c r="DL101" s="124"/>
      <c r="DM101" s="124"/>
      <c r="DN101" s="125"/>
      <c r="DO101" s="126"/>
      <c r="DP101" s="127"/>
      <c r="DQ101" s="127"/>
      <c r="DR101" s="127"/>
      <c r="DS101" s="127"/>
      <c r="DT101" s="127"/>
      <c r="DU101" s="127"/>
      <c r="DV101" s="128"/>
      <c r="DW101" s="102"/>
      <c r="DX101" s="102"/>
      <c r="DY101" s="102"/>
      <c r="DZ101" s="115"/>
      <c r="EA101" s="115"/>
      <c r="EB101" s="115"/>
      <c r="EC101" s="115"/>
      <c r="ED101" s="115"/>
      <c r="EE101" s="132"/>
      <c r="EF101" s="132"/>
      <c r="EG101" s="132"/>
      <c r="EH101" s="102"/>
      <c r="EI101" s="102"/>
      <c r="EJ101" s="102"/>
      <c r="EK101" s="117" t="str">
        <f t="shared" si="474"/>
        <v/>
      </c>
      <c r="EL101" s="117"/>
      <c r="EM101" s="117"/>
      <c r="EN101" s="118"/>
      <c r="EO101" s="118"/>
      <c r="EP101" s="118"/>
      <c r="EQ101" s="102"/>
      <c r="ER101" s="102"/>
      <c r="ES101" s="102"/>
      <c r="ET101" s="102"/>
      <c r="EU101" s="20" t="str">
        <f t="shared" si="475"/>
        <v/>
      </c>
      <c r="EV101" s="26" t="str">
        <f t="shared" si="476"/>
        <v/>
      </c>
      <c r="EW101" s="22"/>
      <c r="EX101" s="22"/>
      <c r="EY101" s="23"/>
      <c r="EZ101" s="23"/>
      <c r="FA101" s="23"/>
      <c r="FB101" s="23"/>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3"/>
      <c r="GE101" s="23"/>
      <c r="GF101" s="23"/>
      <c r="GG101" s="23"/>
      <c r="GH101" s="23"/>
    </row>
    <row r="102" spans="1:190" s="25" customFormat="1" ht="57.75" customHeight="1" x14ac:dyDescent="0.25">
      <c r="A102" s="103">
        <f t="shared" si="477"/>
        <v>95</v>
      </c>
      <c r="B102" s="103"/>
      <c r="C102" s="104"/>
      <c r="D102" s="105"/>
      <c r="E102" s="105"/>
      <c r="F102" s="105"/>
      <c r="G102" s="105"/>
      <c r="H102" s="105"/>
      <c r="I102" s="105"/>
      <c r="J102" s="105"/>
      <c r="K102" s="106"/>
      <c r="L102" s="138"/>
      <c r="M102" s="138"/>
      <c r="N102" s="138"/>
      <c r="O102" s="138"/>
      <c r="P102" s="138"/>
      <c r="Q102" s="138"/>
      <c r="R102" s="138"/>
      <c r="S102" s="137"/>
      <c r="T102" s="137"/>
      <c r="U102" s="137"/>
      <c r="V102" s="137"/>
      <c r="W102" s="137"/>
      <c r="X102" s="79"/>
      <c r="Y102" s="80"/>
      <c r="Z102" s="80"/>
      <c r="AA102" s="80"/>
      <c r="AB102" s="11" t="str">
        <f t="shared" si="465"/>
        <v/>
      </c>
      <c r="AC102" s="12"/>
      <c r="AD102" s="13">
        <f t="shared" si="457"/>
        <v>0</v>
      </c>
      <c r="AE102" s="14" t="str">
        <f t="shared" ref="AE102" si="674">IF(ISBLANK(C102),"",IF(BL102=SX1_LS,SX1_PD,IF(BL102=SX2_LS,SX2_PD,IF(BL102=SX3_LS,SX3_PD,IF(BL102=SX4_LS,SX4_PD,IF(BL102=SX5_LS,SX5_PD,IF(BL102=SX6_LS,SX6_PD,IF(BL102=SX7_LS,SX7_PD,IF(BL102=SX8_LS,SX8_PD,IF(BL102=SX9_LS,SX9_PD,IF(BL102=SX10_LS,SX10_PD,IF(BL102=SX11_LS,SX11_PD,IF(BL102=SX12_LS,SX12_PD)))))))))))))</f>
        <v/>
      </c>
      <c r="AF102" s="15" t="str">
        <f t="shared" si="467"/>
        <v>!</v>
      </c>
      <c r="AG102" s="16" t="str">
        <f t="shared" ref="AG102" si="675">IF(ISBLANK(AC102),"",IF(AND(BL102=SX1_LS,AC102&gt;=0.5),(ROUND((PI()*AD102*AE102)/12,2)-PI()*SX1_PD),IF(AND(BL102=SX2_LS,AC102&gt;=0.5),(ROUND((PI()*AD102*AE102)/12,2)-PI()*SX2_PD),IF(AND(BL102=SX3_LS,AC102&gt;=0.5),(ROUND((PI()*AD102*AE102)/12,2)-PI()*SX3_PD),IF(AND(BL102=SX4_LS,AC102&gt;=0.5),(ROUND((PI()*AD102*AE102)/12,2)-PI()*SX4_PD),IF(AND(BL102=SX5_LS,AC102&gt;=0.5),(ROUND((PI()*AD102*AE102)/12,2)-PI()*SX5_PD),IF(AND(BL102=SX6_LS,AC102&gt;=0.5),(ROUND((PI()*AD102*AE102)/12,2)-PI()*SX6_PD),IF(AND(BL102=SX7_LS,AC102&gt;=0.5),(ROUND((PI()*AD102*AE102)/12,2)-PI()*SX7_PD),IF(AND(BL102=SX8_LS,AC102&gt;=0.5),(ROUND((PI()*AD102*AE102)/12,2)-PI()*SX8_PD),IF(AND(BL102=SX9_LS,AC102&gt;=0.5),(ROUND((PI()*AD102*AE102)/12,2)-PI()*SX9_PD),IF(AND(BL102=SX10_LS,AC102&gt;=0.5),(ROUND((PI()*AD102*AE102)/12,2)-PI()*SX10_PD),IF(AND(BL102=SX11_LS,AC102&gt;=0.5),(ROUND((PI()*AD102*AE102)/12,2)-PI()*SX11_PD),IF(AND(BL102=SX12_LS,AC102&gt;=0.5),(ROUND((PI()*AD102*AE102)/12,2)-PI()*SX12_PD),ROUND((PI()*AD102*AE102)/12,2))))))))))))))</f>
        <v/>
      </c>
      <c r="AH102" s="81"/>
      <c r="AI102" s="81"/>
      <c r="AJ102" s="81"/>
      <c r="AK102" s="81"/>
      <c r="AL102" s="81"/>
      <c r="AM102" s="81"/>
      <c r="AN102" s="81"/>
      <c r="AO102" s="81"/>
      <c r="AP102" s="17"/>
      <c r="AQ102" s="113"/>
      <c r="AR102" s="113"/>
      <c r="AS102" s="113"/>
      <c r="AT102" s="113"/>
      <c r="AU102" s="113"/>
      <c r="AV102" s="114" t="str">
        <f t="shared" ref="AV102" si="676">IF(C102=FALSE,"",IF(C102="DNT",(AQ102/(Nominal_Pipe_Diameter*10)),IF(AQ102="NV","NV",IF(AQ102="NA","NA",IF(BE102="","",IF(BL102="SMLS",AQ102*100/BE102,AQ102*100/BD102))))))</f>
        <v/>
      </c>
      <c r="AW102" s="114"/>
      <c r="AX102" s="114"/>
      <c r="AY102" s="114"/>
      <c r="AZ102" s="114"/>
      <c r="BA102" s="114" t="str">
        <f t="shared" ref="BA102" si="677">IF(C102=FALSE,"",IF(GW_Log_Dist="","NA",GW_Log_Dist+X102))</f>
        <v/>
      </c>
      <c r="BB102" s="114"/>
      <c r="BC102" s="114"/>
      <c r="BD102" s="18" t="str">
        <f t="shared" ref="BD102" si="678">IF(C102=FALSE,"",IF(AND(SX1_Start&lt;=X102,X102&lt;SX1_End),((SX1_NWT*1000)),IF(AND(SX2_Start&lt;=X102,X102&lt;SX2_End),((SX2_NWT*1000)),IF(AND(SX3_Start&lt;=X102,X102&lt;SX3_End),((SX3_NWT*1000)),IF(AND(SX4_Start&lt;=X102,X102&lt;SX4_End),((SX4_NWT*1000)),IF(AND(SX5_Start&lt;=X102,X102&lt;SX5_End),((SX5_NWT*1000)),IF(AND(SX6_Start&lt;=X102,X102&lt;SX6_End),((SX6_NWT*1000)),IF(AND(SX7_Start&lt;=X102,X102&lt;SX7_End),((SX7_NWT*1000)),IF(AND(SX8_Start&lt;=X102,X102&lt;SX8_End),((SX8_NWT*1000)),IF(AND(SX9_Start&lt;=X102,X102&lt;SX9_End),((SX9_NWT*1000)),IF(AND(SX10_Start&lt;=X102,X102&lt;SX10_End),((SX10_NWT*1000)),IF(AND(SX11_Start&lt;=X102,X102&lt;SX11_End),((SX11_NWT*1000)),IF(AND(SX12_Start&lt;=X102,X102&lt;SX12_End),((SX12_NWT*1000)),IF(AND(SX13_Start&lt;=X102,X102&lt;SX13_End),((SX13_NWT*1000)),IF(AND(SX14_Start&lt;=X102,X102&lt;SX14_End),((SX14_NWT*1000)),IF(AND(SX15_Start&lt;=X102,X102&lt;SX15_End),((SX15_NWT*1000)),IF(AND(SX16_Start&lt;=X102,X102&lt;SX16_End),((SX16_NWT*1000)),IF(AND(SX17_Start&lt;=X102,X102&lt;SX17_End),((SX17_NWT*1000)),IF(AND(SX18_Start&lt;=X102,X102&lt;SX18_End),((SX18_NWT*1000)),IF(AND(SX19_Start&lt;=X102,X102&lt;SX19_End),((SX19_NWT*1000)),IF(AND(SX20_Start&lt;=X102,X102&lt;SX20_End),((SX20_NWT*1000)),IF(AND(SX21_Start&lt;=X102,X102&lt;SX21_End),((SX21_NWT*1000)),IF(AND(SX22_Start&lt;=X102,X102&lt;SX22_End),((SX22_NWT*1000)),IF(AND(SX23_Start&lt;=X102,X102&lt;SX23_End),((SX23_NWT*1000)),IF(AND(SX24_Start&lt;=X102,X102&lt;SX24_End),((SX24_NWT*1000)),IF(AND(SX25_Start&lt;=X102,X102&lt;SX25_End),((SX25_NWT*1000))))))))))))))))))))))))))))</f>
        <v/>
      </c>
      <c r="BE102" s="113"/>
      <c r="BF102" s="113"/>
      <c r="BG102" s="113"/>
      <c r="BH102" s="113"/>
      <c r="BI102" s="113"/>
      <c r="BJ102" s="113"/>
      <c r="BK102" s="113"/>
      <c r="BL102" s="19" t="str" cm="1">
        <f t="array" ref="BL102">IF(C102=FALSE,"",IF(AND(SX1_Start&lt;=X102,X102&lt;SX1_End),SX1_LS,IF(AND(SX2_Start&lt;=X102,X102&lt;SX2_End),SX2_LS,IF(AND(SX3_Start&lt;=X102,X102&lt;SX3_End),SX3_LS,IF(AND(SX4_Start&lt;=X102,X102&lt;SX4_End),SX4_LS,IF(AND(SX5_Start&lt;=X102,X102&lt;SX5_End),SX5_LS,IF(AND(SX6_Start&lt;=X102,X102&lt;SX6_End),SX6_LS,IF(AND(SX7_Start&lt;=X102,X102&lt;SX7_End),SX7_LS,IF(AND(SX8_Start&lt;=X102,X102&lt;SX8_End),SX8_LS,IF(AND(SX9_Start&lt;=X102,X102&lt;SX9_End),SX9_LS,IF(AND(SX10_Start&lt;=X102,X102&lt;SX10_End),SX10_LS,IF(AND(SX11_Start&lt;=X102,X102&lt;SX11_End),SX11_LS,IF(AND(SX12_Start&lt;=X102,X102&lt;SX12_End),SX12_LS,IF(AND(SX13_Start&lt;=X102,X102&lt;SX13_End),SX13_LS,IF(AND(SX14_Start&lt;=X102,X102&lt;SX14_End),SX14_LS,IF(AND(SX15_Start&lt;=X102,X102&lt;SX15_End),SX15_LS,IF(AND(SX16_Start&lt;=X102,X102&lt;SX16_End),SX16_LS,IF(AND(SX17_Start&lt;=X102,X102&lt;SX17_End),SX17_LS,IF(AND(SX18_Start&lt;=X102,X102&lt;SX18_End),SX18_LS,IF(AND(SX19_Start&lt;=X102,X102&lt;SX19_End),SX19_LS,IF(AND(SX20_Start&lt;=X102,X102&lt;SX20_End),SX20_LS,IF(AND(SX21_Start&lt;=X102,X102&lt;SX21_End),SX21_LS,IF(AND(SX22_Start&lt;=X102,X102&lt;SX22_End),SX22_LS,IF(AND(SX23_Start&lt;=X102,X102&lt;SX23_End),SX23_LS,IF(AND(SX24_Start&lt;=X102,X102&lt;SX24_End),SX24_LS)*IF(AND(SX25_Start&lt;=X102,X102&lt;SX25End),SX25_LS)))))))))))))))))))))))))</f>
        <v/>
      </c>
      <c r="BM102" s="129" t="str">
        <f t="shared" ref="BM102" si="679">IF(ISBLANK(C102),"",IF(BL102=SX1_LS,SX1_LSD,IF(BL102=SX2_LS,SX2_LSD,IF(BL102=SX3_LS,SX3_LSD,IF(BL102=SX4_LS,SX4_LSD,IF(BL102=SX5_LS,SX5_LSD,IF(BL102=SX6_LS,SX6_LSD,IF(BL102=SX7_LS,SX7_LSD,IF(BL102=SX8_LS,SX8_LSD,IF(BL102=SX9_LS,SX9_LSD,IF(BL102=SX10_LS,SX10_LSD,IF(BL102=SX11_LS,SX11_LSD,IF(BL102=SX12_LS,SX12_LSD)))))))))))))</f>
        <v/>
      </c>
      <c r="BN102" s="130"/>
      <c r="BO102" s="130"/>
      <c r="BP102" s="130"/>
      <c r="BQ102" s="130"/>
      <c r="BR102" s="131"/>
      <c r="BS102" s="119" t="str">
        <f t="shared" ref="BS102" si="680">IF(ISBLANK(C102),"",IF(NOT(ISNUMBER(station_number)),"NA",IF(MOD(station_number,1)=0,TEXT(station_number+X102,"0+00"),IF(NOT(MOD(station_number,1)=0),TEXT(station_number+X102,"0+00.00")))))</f>
        <v/>
      </c>
      <c r="BT102" s="119"/>
      <c r="BU102" s="119"/>
      <c r="BV102" s="119"/>
      <c r="BW102" s="119"/>
      <c r="BX102" s="120" t="str" cm="1">
        <f t="array" ref="BX102">IF(C102=FALSE,"",IF(AND(SX1_Start&lt;=X102,X102&lt;SX1_End),"Section 1",IF(AND(SX2_Start&lt;=X102,X102&lt;SX2_End),"Section 2",IF(AND(SX3_Start&lt;=X102,X102&lt;SX3_End),"Section 3",IF(AND(SX4_Start&lt;=X102,X102&lt;SX4_End),"Section 4",IF(AND(SX5_Start&lt;=X102,X102&lt;SX5_End),"Section 5",IF(AND(SX6_Start&lt;=X102,X102&lt;SX6_End),"Section 6",IF(AND(SX7_Start&lt;=X102,X102&lt;SX7_End),"Section 7",IF(AND(SX8_Start&lt;=X102,X102&lt;SX8_End),"Section 8",IF(AND(SX9_Start&lt;=X102,X102&lt;SX9_End),"Section 9",IF(AND(SX10_Start&lt;=X102,X102&lt;SX10_End),"Section 10",IF(AND(SX11_Start&lt;=X102,X102&lt;SX11_End),"Section 11",IF(AND(SX12_Start&lt;=X102,X102&lt;SX12_End),"Section 12",IF(AND(SX13_Start&lt;=X102,X102&lt;SX13_End),"Section 13",IF(AND(SX14_Start&lt;=X102,X102&lt;SX14_End),"Section 14",IF(AND(SX15_Start&lt;=X102,X102&lt;SX15_End),"Section 15",IF(AND(SX16_Start&lt;=X102,X102&lt;SX16_End),"Section 16",IF(AND(SX17_Start&lt;=X102,X102&lt;SX17_End),"Section 17",IF(AND(SX18_Start&lt;=X102,X102&lt;SX18_End),"Section 18",IF(AND(SX19_Start&lt;=X102,X102&lt;SX19_End),"Section 19",IF(AND(SX20_Start&lt;=X102,X102&lt;SX20_End),"Section 20",IF(AND(SX21_Start&lt;=X102,X102&lt;SX21_End),"Section 21",IF(AND(SX22_Start&lt;=X102,X102&lt;SX22_End),"Section 22",IF(AND(SX23_Start&lt;=X102,X102&lt;SX23_End),"Section 23",IF(AND(SX24_Start&lt;=X102,X102&lt;SX24_End),"Section 24")*IF(AND(SX25_Start&lt;=X102,X102&lt;SX25End),"Section 25")))))))))))))))))))))))))</f>
        <v/>
      </c>
      <c r="BY102" s="121"/>
      <c r="BZ102" s="121"/>
      <c r="CA102" s="121"/>
      <c r="CB102" s="121"/>
      <c r="CC102" s="121"/>
      <c r="CD102" s="121"/>
      <c r="CE102" s="121"/>
      <c r="CF102" s="121"/>
      <c r="CG102" s="121"/>
      <c r="CH102" s="122"/>
      <c r="CI102" s="123"/>
      <c r="CJ102" s="124"/>
      <c r="CK102" s="124"/>
      <c r="CL102" s="124"/>
      <c r="CM102" s="124"/>
      <c r="CN102" s="124"/>
      <c r="CO102" s="124"/>
      <c r="CP102" s="124"/>
      <c r="CQ102" s="124"/>
      <c r="CR102" s="124"/>
      <c r="CS102" s="125"/>
      <c r="CT102" s="123"/>
      <c r="CU102" s="124"/>
      <c r="CV102" s="124"/>
      <c r="CW102" s="124"/>
      <c r="CX102" s="124"/>
      <c r="CY102" s="124"/>
      <c r="CZ102" s="124"/>
      <c r="DA102" s="124"/>
      <c r="DB102" s="124"/>
      <c r="DC102" s="124"/>
      <c r="DD102" s="125"/>
      <c r="DE102" s="123"/>
      <c r="DF102" s="124"/>
      <c r="DG102" s="124"/>
      <c r="DH102" s="124"/>
      <c r="DI102" s="124"/>
      <c r="DJ102" s="124"/>
      <c r="DK102" s="124"/>
      <c r="DL102" s="124"/>
      <c r="DM102" s="124"/>
      <c r="DN102" s="125"/>
      <c r="DO102" s="126"/>
      <c r="DP102" s="127"/>
      <c r="DQ102" s="127"/>
      <c r="DR102" s="127"/>
      <c r="DS102" s="127"/>
      <c r="DT102" s="127"/>
      <c r="DU102" s="127"/>
      <c r="DV102" s="128"/>
      <c r="DW102" s="102"/>
      <c r="DX102" s="102"/>
      <c r="DY102" s="102"/>
      <c r="DZ102" s="115"/>
      <c r="EA102" s="115"/>
      <c r="EB102" s="115"/>
      <c r="EC102" s="115"/>
      <c r="ED102" s="115"/>
      <c r="EE102" s="132"/>
      <c r="EF102" s="132"/>
      <c r="EG102" s="132"/>
      <c r="EH102" s="102"/>
      <c r="EI102" s="102"/>
      <c r="EJ102" s="102"/>
      <c r="EK102" s="117" t="str">
        <f t="shared" si="474"/>
        <v/>
      </c>
      <c r="EL102" s="117"/>
      <c r="EM102" s="117"/>
      <c r="EN102" s="118"/>
      <c r="EO102" s="118"/>
      <c r="EP102" s="118"/>
      <c r="EQ102" s="102"/>
      <c r="ER102" s="102"/>
      <c r="ES102" s="102"/>
      <c r="ET102" s="102"/>
      <c r="EU102" s="20" t="str">
        <f t="shared" si="475"/>
        <v/>
      </c>
      <c r="EV102" s="26" t="str">
        <f t="shared" si="476"/>
        <v/>
      </c>
      <c r="EW102" s="22"/>
      <c r="EX102" s="22"/>
      <c r="EY102" s="23"/>
      <c r="EZ102" s="23"/>
      <c r="FA102" s="23"/>
      <c r="FB102" s="23"/>
      <c r="FC102" s="24"/>
      <c r="FD102" s="29"/>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3"/>
      <c r="GE102" s="23"/>
      <c r="GF102" s="23"/>
      <c r="GG102" s="23"/>
      <c r="GH102" s="23"/>
    </row>
    <row r="103" spans="1:190" s="25" customFormat="1" ht="57.75" customHeight="1" x14ac:dyDescent="0.25">
      <c r="A103" s="103">
        <f t="shared" si="477"/>
        <v>96</v>
      </c>
      <c r="B103" s="103"/>
      <c r="C103" s="104"/>
      <c r="D103" s="105"/>
      <c r="E103" s="105"/>
      <c r="F103" s="105"/>
      <c r="G103" s="105"/>
      <c r="H103" s="105"/>
      <c r="I103" s="105"/>
      <c r="J103" s="105"/>
      <c r="K103" s="106"/>
      <c r="L103" s="138"/>
      <c r="M103" s="138"/>
      <c r="N103" s="138"/>
      <c r="O103" s="138"/>
      <c r="P103" s="138"/>
      <c r="Q103" s="138"/>
      <c r="R103" s="138"/>
      <c r="S103" s="137"/>
      <c r="T103" s="137"/>
      <c r="U103" s="137"/>
      <c r="V103" s="137"/>
      <c r="W103" s="137"/>
      <c r="X103" s="79"/>
      <c r="Y103" s="80"/>
      <c r="Z103" s="80"/>
      <c r="AA103" s="80"/>
      <c r="AB103" s="11" t="str">
        <f t="shared" si="465"/>
        <v/>
      </c>
      <c r="AC103" s="12"/>
      <c r="AD103" s="13">
        <f t="shared" si="457"/>
        <v>0</v>
      </c>
      <c r="AE103" s="14" t="str">
        <f t="shared" ref="AE103" si="681">IF(ISBLANK(C103),"",IF(BL103=SX1_LS,SX1_PD,IF(BL103=SX2_LS,SX2_PD,IF(BL103=SX3_LS,SX3_PD,IF(BL103=SX4_LS,SX4_PD,IF(BL103=SX5_LS,SX5_PD,IF(BL103=SX6_LS,SX6_PD,IF(BL103=SX7_LS,SX7_PD,IF(BL103=SX8_LS,SX8_PD,IF(BL103=SX9_LS,SX9_PD,IF(BL103=SX10_LS,SX10_PD,IF(BL103=SX11_LS,SX11_PD,IF(BL103=SX12_LS,SX12_PD)))))))))))))</f>
        <v/>
      </c>
      <c r="AF103" s="15" t="str">
        <f t="shared" si="467"/>
        <v>!</v>
      </c>
      <c r="AG103" s="16" t="str">
        <f t="shared" ref="AG103" si="682">IF(ISBLANK(AC103),"",IF(AND(BL103=SX1_LS,AC103&gt;=0.5),(ROUND((PI()*AD103*AE103)/12,2)-PI()*SX1_PD),IF(AND(BL103=SX2_LS,AC103&gt;=0.5),(ROUND((PI()*AD103*AE103)/12,2)-PI()*SX2_PD),IF(AND(BL103=SX3_LS,AC103&gt;=0.5),(ROUND((PI()*AD103*AE103)/12,2)-PI()*SX3_PD),IF(AND(BL103=SX4_LS,AC103&gt;=0.5),(ROUND((PI()*AD103*AE103)/12,2)-PI()*SX4_PD),IF(AND(BL103=SX5_LS,AC103&gt;=0.5),(ROUND((PI()*AD103*AE103)/12,2)-PI()*SX5_PD),IF(AND(BL103=SX6_LS,AC103&gt;=0.5),(ROUND((PI()*AD103*AE103)/12,2)-PI()*SX6_PD),IF(AND(BL103=SX7_LS,AC103&gt;=0.5),(ROUND((PI()*AD103*AE103)/12,2)-PI()*SX7_PD),IF(AND(BL103=SX8_LS,AC103&gt;=0.5),(ROUND((PI()*AD103*AE103)/12,2)-PI()*SX8_PD),IF(AND(BL103=SX9_LS,AC103&gt;=0.5),(ROUND((PI()*AD103*AE103)/12,2)-PI()*SX9_PD),IF(AND(BL103=SX10_LS,AC103&gt;=0.5),(ROUND((PI()*AD103*AE103)/12,2)-PI()*SX10_PD),IF(AND(BL103=SX11_LS,AC103&gt;=0.5),(ROUND((PI()*AD103*AE103)/12,2)-PI()*SX11_PD),IF(AND(BL103=SX12_LS,AC103&gt;=0.5),(ROUND((PI()*AD103*AE103)/12,2)-PI()*SX12_PD),ROUND((PI()*AD103*AE103)/12,2))))))))))))))</f>
        <v/>
      </c>
      <c r="AH103" s="81"/>
      <c r="AI103" s="81"/>
      <c r="AJ103" s="81"/>
      <c r="AK103" s="81"/>
      <c r="AL103" s="81"/>
      <c r="AM103" s="81"/>
      <c r="AN103" s="81"/>
      <c r="AO103" s="81"/>
      <c r="AP103" s="17"/>
      <c r="AQ103" s="113"/>
      <c r="AR103" s="113"/>
      <c r="AS103" s="113"/>
      <c r="AT103" s="113"/>
      <c r="AU103" s="113"/>
      <c r="AV103" s="114" t="str">
        <f t="shared" ref="AV103" si="683">IF(C103=FALSE,"",IF(C103="DNT",(AQ103/(Nominal_Pipe_Diameter*10)),IF(AQ103="NV","NV",IF(AQ103="NA","NA",IF(BE103="","",IF(BL103="SMLS",AQ103*100/BE103,AQ103*100/BD103))))))</f>
        <v/>
      </c>
      <c r="AW103" s="114"/>
      <c r="AX103" s="114"/>
      <c r="AY103" s="114"/>
      <c r="AZ103" s="114"/>
      <c r="BA103" s="114" t="str">
        <f t="shared" ref="BA103" si="684">IF(C103=FALSE,"",IF(GW_Log_Dist="","NA",GW_Log_Dist+X103))</f>
        <v/>
      </c>
      <c r="BB103" s="114"/>
      <c r="BC103" s="114"/>
      <c r="BD103" s="18" t="str">
        <f t="shared" ref="BD103" si="685">IF(C103=FALSE,"",IF(AND(SX1_Start&lt;=X103,X103&lt;SX1_End),((SX1_NWT*1000)),IF(AND(SX2_Start&lt;=X103,X103&lt;SX2_End),((SX2_NWT*1000)),IF(AND(SX3_Start&lt;=X103,X103&lt;SX3_End),((SX3_NWT*1000)),IF(AND(SX4_Start&lt;=X103,X103&lt;SX4_End),((SX4_NWT*1000)),IF(AND(SX5_Start&lt;=X103,X103&lt;SX5_End),((SX5_NWT*1000)),IF(AND(SX6_Start&lt;=X103,X103&lt;SX6_End),((SX6_NWT*1000)),IF(AND(SX7_Start&lt;=X103,X103&lt;SX7_End),((SX7_NWT*1000)),IF(AND(SX8_Start&lt;=X103,X103&lt;SX8_End),((SX8_NWT*1000)),IF(AND(SX9_Start&lt;=X103,X103&lt;SX9_End),((SX9_NWT*1000)),IF(AND(SX10_Start&lt;=X103,X103&lt;SX10_End),((SX10_NWT*1000)),IF(AND(SX11_Start&lt;=X103,X103&lt;SX11_End),((SX11_NWT*1000)),IF(AND(SX12_Start&lt;=X103,X103&lt;SX12_End),((SX12_NWT*1000)),IF(AND(SX13_Start&lt;=X103,X103&lt;SX13_End),((SX13_NWT*1000)),IF(AND(SX14_Start&lt;=X103,X103&lt;SX14_End),((SX14_NWT*1000)),IF(AND(SX15_Start&lt;=X103,X103&lt;SX15_End),((SX15_NWT*1000)),IF(AND(SX16_Start&lt;=X103,X103&lt;SX16_End),((SX16_NWT*1000)),IF(AND(SX17_Start&lt;=X103,X103&lt;SX17_End),((SX17_NWT*1000)),IF(AND(SX18_Start&lt;=X103,X103&lt;SX18_End),((SX18_NWT*1000)),IF(AND(SX19_Start&lt;=X103,X103&lt;SX19_End),((SX19_NWT*1000)),IF(AND(SX20_Start&lt;=X103,X103&lt;SX20_End),((SX20_NWT*1000)),IF(AND(SX21_Start&lt;=X103,X103&lt;SX21_End),((SX21_NWT*1000)),IF(AND(SX22_Start&lt;=X103,X103&lt;SX22_End),((SX22_NWT*1000)),IF(AND(SX23_Start&lt;=X103,X103&lt;SX23_End),((SX23_NWT*1000)),IF(AND(SX24_Start&lt;=X103,X103&lt;SX24_End),((SX24_NWT*1000)),IF(AND(SX25_Start&lt;=X103,X103&lt;SX25_End),((SX25_NWT*1000))))))))))))))))))))))))))))</f>
        <v/>
      </c>
      <c r="BE103" s="113"/>
      <c r="BF103" s="113"/>
      <c r="BG103" s="113"/>
      <c r="BH103" s="113"/>
      <c r="BI103" s="113"/>
      <c r="BJ103" s="113"/>
      <c r="BK103" s="113"/>
      <c r="BL103" s="19" t="str" cm="1">
        <f t="array" ref="BL103">IF(C103=FALSE,"",IF(AND(SX1_Start&lt;=X103,X103&lt;SX1_End),SX1_LS,IF(AND(SX2_Start&lt;=X103,X103&lt;SX2_End),SX2_LS,IF(AND(SX3_Start&lt;=X103,X103&lt;SX3_End),SX3_LS,IF(AND(SX4_Start&lt;=X103,X103&lt;SX4_End),SX4_LS,IF(AND(SX5_Start&lt;=X103,X103&lt;SX5_End),SX5_LS,IF(AND(SX6_Start&lt;=X103,X103&lt;SX6_End),SX6_LS,IF(AND(SX7_Start&lt;=X103,X103&lt;SX7_End),SX7_LS,IF(AND(SX8_Start&lt;=X103,X103&lt;SX8_End),SX8_LS,IF(AND(SX9_Start&lt;=X103,X103&lt;SX9_End),SX9_LS,IF(AND(SX10_Start&lt;=X103,X103&lt;SX10_End),SX10_LS,IF(AND(SX11_Start&lt;=X103,X103&lt;SX11_End),SX11_LS,IF(AND(SX12_Start&lt;=X103,X103&lt;SX12_End),SX12_LS,IF(AND(SX13_Start&lt;=X103,X103&lt;SX13_End),SX13_LS,IF(AND(SX14_Start&lt;=X103,X103&lt;SX14_End),SX14_LS,IF(AND(SX15_Start&lt;=X103,X103&lt;SX15_End),SX15_LS,IF(AND(SX16_Start&lt;=X103,X103&lt;SX16_End),SX16_LS,IF(AND(SX17_Start&lt;=X103,X103&lt;SX17_End),SX17_LS,IF(AND(SX18_Start&lt;=X103,X103&lt;SX18_End),SX18_LS,IF(AND(SX19_Start&lt;=X103,X103&lt;SX19_End),SX19_LS,IF(AND(SX20_Start&lt;=X103,X103&lt;SX20_End),SX20_LS,IF(AND(SX21_Start&lt;=X103,X103&lt;SX21_End),SX21_LS,IF(AND(SX22_Start&lt;=X103,X103&lt;SX22_End),SX22_LS,IF(AND(SX23_Start&lt;=X103,X103&lt;SX23_End),SX23_LS,IF(AND(SX24_Start&lt;=X103,X103&lt;SX24_End),SX24_LS)*IF(AND(SX25_Start&lt;=X103,X103&lt;SX25End),SX25_LS)))))))))))))))))))))))))</f>
        <v/>
      </c>
      <c r="BM103" s="129" t="str">
        <f t="shared" ref="BM103" si="686">IF(ISBLANK(C103),"",IF(BL103=SX1_LS,SX1_LSD,IF(BL103=SX2_LS,SX2_LSD,IF(BL103=SX3_LS,SX3_LSD,IF(BL103=SX4_LS,SX4_LSD,IF(BL103=SX5_LS,SX5_LSD,IF(BL103=SX6_LS,SX6_LSD,IF(BL103=SX7_LS,SX7_LSD,IF(BL103=SX8_LS,SX8_LSD,IF(BL103=SX9_LS,SX9_LSD,IF(BL103=SX10_LS,SX10_LSD,IF(BL103=SX11_LS,SX11_LSD,IF(BL103=SX12_LS,SX12_LSD)))))))))))))</f>
        <v/>
      </c>
      <c r="BN103" s="130"/>
      <c r="BO103" s="130"/>
      <c r="BP103" s="130"/>
      <c r="BQ103" s="130"/>
      <c r="BR103" s="131"/>
      <c r="BS103" s="119" t="str">
        <f t="shared" ref="BS103" si="687">IF(ISBLANK(C103),"",IF(NOT(ISNUMBER(station_number)),"NA",IF(MOD(station_number,1)=0,TEXT(station_number+X103,"0+00"),IF(NOT(MOD(station_number,1)=0),TEXT(station_number+X103,"0+00.00")))))</f>
        <v/>
      </c>
      <c r="BT103" s="119"/>
      <c r="BU103" s="119"/>
      <c r="BV103" s="119"/>
      <c r="BW103" s="119"/>
      <c r="BX103" s="120" t="str" cm="1">
        <f t="array" ref="BX103">IF(C103=FALSE,"",IF(AND(SX1_Start&lt;=X103,X103&lt;SX1_End),"Section 1",IF(AND(SX2_Start&lt;=X103,X103&lt;SX2_End),"Section 2",IF(AND(SX3_Start&lt;=X103,X103&lt;SX3_End),"Section 3",IF(AND(SX4_Start&lt;=X103,X103&lt;SX4_End),"Section 4",IF(AND(SX5_Start&lt;=X103,X103&lt;SX5_End),"Section 5",IF(AND(SX6_Start&lt;=X103,X103&lt;SX6_End),"Section 6",IF(AND(SX7_Start&lt;=X103,X103&lt;SX7_End),"Section 7",IF(AND(SX8_Start&lt;=X103,X103&lt;SX8_End),"Section 8",IF(AND(SX9_Start&lt;=X103,X103&lt;SX9_End),"Section 9",IF(AND(SX10_Start&lt;=X103,X103&lt;SX10_End),"Section 10",IF(AND(SX11_Start&lt;=X103,X103&lt;SX11_End),"Section 11",IF(AND(SX12_Start&lt;=X103,X103&lt;SX12_End),"Section 12",IF(AND(SX13_Start&lt;=X103,X103&lt;SX13_End),"Section 13",IF(AND(SX14_Start&lt;=X103,X103&lt;SX14_End),"Section 14",IF(AND(SX15_Start&lt;=X103,X103&lt;SX15_End),"Section 15",IF(AND(SX16_Start&lt;=X103,X103&lt;SX16_End),"Section 16",IF(AND(SX17_Start&lt;=X103,X103&lt;SX17_End),"Section 17",IF(AND(SX18_Start&lt;=X103,X103&lt;SX18_End),"Section 18",IF(AND(SX19_Start&lt;=X103,X103&lt;SX19_End),"Section 19",IF(AND(SX20_Start&lt;=X103,X103&lt;SX20_End),"Section 20",IF(AND(SX21_Start&lt;=X103,X103&lt;SX21_End),"Section 21",IF(AND(SX22_Start&lt;=X103,X103&lt;SX22_End),"Section 22",IF(AND(SX23_Start&lt;=X103,X103&lt;SX23_End),"Section 23",IF(AND(SX24_Start&lt;=X103,X103&lt;SX24_End),"Section 24")*IF(AND(SX25_Start&lt;=X103,X103&lt;SX25End),"Section 25")))))))))))))))))))))))))</f>
        <v/>
      </c>
      <c r="BY103" s="121"/>
      <c r="BZ103" s="121"/>
      <c r="CA103" s="121"/>
      <c r="CB103" s="121"/>
      <c r="CC103" s="121"/>
      <c r="CD103" s="121"/>
      <c r="CE103" s="121"/>
      <c r="CF103" s="121"/>
      <c r="CG103" s="121"/>
      <c r="CH103" s="122"/>
      <c r="CI103" s="123"/>
      <c r="CJ103" s="124"/>
      <c r="CK103" s="124"/>
      <c r="CL103" s="124"/>
      <c r="CM103" s="124"/>
      <c r="CN103" s="124"/>
      <c r="CO103" s="124"/>
      <c r="CP103" s="124"/>
      <c r="CQ103" s="124"/>
      <c r="CR103" s="124"/>
      <c r="CS103" s="125"/>
      <c r="CT103" s="123"/>
      <c r="CU103" s="124"/>
      <c r="CV103" s="124"/>
      <c r="CW103" s="124"/>
      <c r="CX103" s="124"/>
      <c r="CY103" s="124"/>
      <c r="CZ103" s="124"/>
      <c r="DA103" s="124"/>
      <c r="DB103" s="124"/>
      <c r="DC103" s="124"/>
      <c r="DD103" s="125"/>
      <c r="DE103" s="123"/>
      <c r="DF103" s="124"/>
      <c r="DG103" s="124"/>
      <c r="DH103" s="124"/>
      <c r="DI103" s="124"/>
      <c r="DJ103" s="124"/>
      <c r="DK103" s="124"/>
      <c r="DL103" s="124"/>
      <c r="DM103" s="124"/>
      <c r="DN103" s="125"/>
      <c r="DO103" s="126"/>
      <c r="DP103" s="127"/>
      <c r="DQ103" s="127"/>
      <c r="DR103" s="127"/>
      <c r="DS103" s="127"/>
      <c r="DT103" s="127"/>
      <c r="DU103" s="127"/>
      <c r="DV103" s="128"/>
      <c r="DW103" s="102"/>
      <c r="DX103" s="102"/>
      <c r="DY103" s="102"/>
      <c r="DZ103" s="115"/>
      <c r="EA103" s="115"/>
      <c r="EB103" s="115"/>
      <c r="EC103" s="115"/>
      <c r="ED103" s="115"/>
      <c r="EE103" s="132"/>
      <c r="EF103" s="132"/>
      <c r="EG103" s="132"/>
      <c r="EH103" s="102"/>
      <c r="EI103" s="102"/>
      <c r="EJ103" s="102"/>
      <c r="EK103" s="117" t="str">
        <f t="shared" si="474"/>
        <v/>
      </c>
      <c r="EL103" s="117"/>
      <c r="EM103" s="117"/>
      <c r="EN103" s="118"/>
      <c r="EO103" s="118"/>
      <c r="EP103" s="118"/>
      <c r="EQ103" s="102"/>
      <c r="ER103" s="102"/>
      <c r="ES103" s="102"/>
      <c r="ET103" s="102"/>
      <c r="EU103" s="20" t="str">
        <f t="shared" si="475"/>
        <v/>
      </c>
      <c r="EV103" s="26" t="str">
        <f t="shared" si="476"/>
        <v/>
      </c>
      <c r="EW103" s="22"/>
      <c r="EX103" s="22"/>
      <c r="EY103" s="23"/>
      <c r="EZ103" s="23"/>
      <c r="FA103" s="27"/>
      <c r="FB103" s="27"/>
      <c r="FC103" s="28"/>
      <c r="FD103" s="28"/>
      <c r="FE103" s="29"/>
      <c r="FF103" s="29"/>
      <c r="FG103" s="29"/>
      <c r="FH103" s="29"/>
      <c r="FI103" s="29"/>
      <c r="FJ103" s="29"/>
      <c r="FK103" s="29"/>
      <c r="FL103" s="29"/>
      <c r="FM103" s="29"/>
      <c r="FN103" s="29"/>
      <c r="FO103" s="29"/>
      <c r="FP103" s="29"/>
      <c r="FQ103" s="29"/>
      <c r="FR103" s="29"/>
      <c r="FS103" s="29"/>
      <c r="FT103" s="29"/>
      <c r="FU103" s="29"/>
      <c r="FV103" s="29"/>
      <c r="FW103" s="29"/>
      <c r="FX103" s="29"/>
      <c r="FY103" s="29"/>
      <c r="FZ103" s="29"/>
      <c r="GA103" s="29"/>
      <c r="GB103" s="29"/>
      <c r="GC103" s="23"/>
      <c r="GD103" s="23"/>
      <c r="GE103" s="23"/>
      <c r="GF103" s="23"/>
      <c r="GG103" s="23"/>
      <c r="GH103" s="23"/>
    </row>
    <row r="104" spans="1:190" s="25" customFormat="1" ht="57.75" customHeight="1" x14ac:dyDescent="0.25">
      <c r="A104" s="103">
        <f t="shared" si="477"/>
        <v>97</v>
      </c>
      <c r="B104" s="103"/>
      <c r="C104" s="104"/>
      <c r="D104" s="105"/>
      <c r="E104" s="105"/>
      <c r="F104" s="105"/>
      <c r="G104" s="105"/>
      <c r="H104" s="105"/>
      <c r="I104" s="105"/>
      <c r="J104" s="105"/>
      <c r="K104" s="106"/>
      <c r="L104" s="138"/>
      <c r="M104" s="138"/>
      <c r="N104" s="138"/>
      <c r="O104" s="138"/>
      <c r="P104" s="138"/>
      <c r="Q104" s="138"/>
      <c r="R104" s="138"/>
      <c r="S104" s="137"/>
      <c r="T104" s="137"/>
      <c r="U104" s="137"/>
      <c r="V104" s="137"/>
      <c r="W104" s="137"/>
      <c r="X104" s="79"/>
      <c r="Y104" s="80"/>
      <c r="Z104" s="80"/>
      <c r="AA104" s="80"/>
      <c r="AB104" s="11" t="str">
        <f t="shared" si="465"/>
        <v/>
      </c>
      <c r="AC104" s="12"/>
      <c r="AD104" s="13">
        <f t="shared" si="457"/>
        <v>0</v>
      </c>
      <c r="AE104" s="14" t="str">
        <f t="shared" ref="AE104" si="688">IF(ISBLANK(C104),"",IF(BL104=SX1_LS,SX1_PD,IF(BL104=SX2_LS,SX2_PD,IF(BL104=SX3_LS,SX3_PD,IF(BL104=SX4_LS,SX4_PD,IF(BL104=SX5_LS,SX5_PD,IF(BL104=SX6_LS,SX6_PD,IF(BL104=SX7_LS,SX7_PD,IF(BL104=SX8_LS,SX8_PD,IF(BL104=SX9_LS,SX9_PD,IF(BL104=SX10_LS,SX10_PD,IF(BL104=SX11_LS,SX11_PD,IF(BL104=SX12_LS,SX12_PD)))))))))))))</f>
        <v/>
      </c>
      <c r="AF104" s="15" t="str">
        <f t="shared" si="467"/>
        <v>!</v>
      </c>
      <c r="AG104" s="16" t="str">
        <f t="shared" ref="AG104" si="689">IF(ISBLANK(AC104),"",IF(AND(BL104=SX1_LS,AC104&gt;=0.5),(ROUND((PI()*AD104*AE104)/12,2)-PI()*SX1_PD),IF(AND(BL104=SX2_LS,AC104&gt;=0.5),(ROUND((PI()*AD104*AE104)/12,2)-PI()*SX2_PD),IF(AND(BL104=SX3_LS,AC104&gt;=0.5),(ROUND((PI()*AD104*AE104)/12,2)-PI()*SX3_PD),IF(AND(BL104=SX4_LS,AC104&gt;=0.5),(ROUND((PI()*AD104*AE104)/12,2)-PI()*SX4_PD),IF(AND(BL104=SX5_LS,AC104&gt;=0.5),(ROUND((PI()*AD104*AE104)/12,2)-PI()*SX5_PD),IF(AND(BL104=SX6_LS,AC104&gt;=0.5),(ROUND((PI()*AD104*AE104)/12,2)-PI()*SX6_PD),IF(AND(BL104=SX7_LS,AC104&gt;=0.5),(ROUND((PI()*AD104*AE104)/12,2)-PI()*SX7_PD),IF(AND(BL104=SX8_LS,AC104&gt;=0.5),(ROUND((PI()*AD104*AE104)/12,2)-PI()*SX8_PD),IF(AND(BL104=SX9_LS,AC104&gt;=0.5),(ROUND((PI()*AD104*AE104)/12,2)-PI()*SX9_PD),IF(AND(BL104=SX10_LS,AC104&gt;=0.5),(ROUND((PI()*AD104*AE104)/12,2)-PI()*SX10_PD),IF(AND(BL104=SX11_LS,AC104&gt;=0.5),(ROUND((PI()*AD104*AE104)/12,2)-PI()*SX11_PD),IF(AND(BL104=SX12_LS,AC104&gt;=0.5),(ROUND((PI()*AD104*AE104)/12,2)-PI()*SX12_PD),ROUND((PI()*AD104*AE104)/12,2))))))))))))))</f>
        <v/>
      </c>
      <c r="AH104" s="81"/>
      <c r="AI104" s="81"/>
      <c r="AJ104" s="81"/>
      <c r="AK104" s="81"/>
      <c r="AL104" s="81"/>
      <c r="AM104" s="81"/>
      <c r="AN104" s="81"/>
      <c r="AO104" s="81"/>
      <c r="AP104" s="17"/>
      <c r="AQ104" s="133"/>
      <c r="AR104" s="134"/>
      <c r="AS104" s="134"/>
      <c r="AT104" s="134"/>
      <c r="AU104" s="135"/>
      <c r="AV104" s="114" t="str">
        <f t="shared" ref="AV104" si="690">IF(C104=FALSE,"",IF(C104="DNT",(AQ104/(Nominal_Pipe_Diameter*10)),IF(AQ104="NV","NV",IF(AQ104="NA","NA",IF(BE104="","",IF(BL104="SMLS",AQ104*100/BE104,AQ104*100/BD104))))))</f>
        <v/>
      </c>
      <c r="AW104" s="114"/>
      <c r="AX104" s="114"/>
      <c r="AY104" s="114"/>
      <c r="AZ104" s="114"/>
      <c r="BA104" s="114" t="str">
        <f t="shared" ref="BA104" si="691">IF(C104=FALSE,"",IF(GW_Log_Dist="","NA",GW_Log_Dist+X104))</f>
        <v/>
      </c>
      <c r="BB104" s="114"/>
      <c r="BC104" s="114"/>
      <c r="BD104" s="18" t="str">
        <f t="shared" ref="BD104" si="692">IF(C104=FALSE,"",IF(AND(SX1_Start&lt;=X104,X104&lt;SX1_End),((SX1_NWT*1000)),IF(AND(SX2_Start&lt;=X104,X104&lt;SX2_End),((SX2_NWT*1000)),IF(AND(SX3_Start&lt;=X104,X104&lt;SX3_End),((SX3_NWT*1000)),IF(AND(SX4_Start&lt;=X104,X104&lt;SX4_End),((SX4_NWT*1000)),IF(AND(SX5_Start&lt;=X104,X104&lt;SX5_End),((SX5_NWT*1000)),IF(AND(SX6_Start&lt;=X104,X104&lt;SX6_End),((SX6_NWT*1000)),IF(AND(SX7_Start&lt;=X104,X104&lt;SX7_End),((SX7_NWT*1000)),IF(AND(SX8_Start&lt;=X104,X104&lt;SX8_End),((SX8_NWT*1000)),IF(AND(SX9_Start&lt;=X104,X104&lt;SX9_End),((SX9_NWT*1000)),IF(AND(SX10_Start&lt;=X104,X104&lt;SX10_End),((SX10_NWT*1000)),IF(AND(SX11_Start&lt;=X104,X104&lt;SX11_End),((SX11_NWT*1000)),IF(AND(SX12_Start&lt;=X104,X104&lt;SX12_End),((SX12_NWT*1000)),IF(AND(SX13_Start&lt;=X104,X104&lt;SX13_End),((SX13_NWT*1000)),IF(AND(SX14_Start&lt;=X104,X104&lt;SX14_End),((SX14_NWT*1000)),IF(AND(SX15_Start&lt;=X104,X104&lt;SX15_End),((SX15_NWT*1000)),IF(AND(SX16_Start&lt;=X104,X104&lt;SX16_End),((SX16_NWT*1000)),IF(AND(SX17_Start&lt;=X104,X104&lt;SX17_End),((SX17_NWT*1000)),IF(AND(SX18_Start&lt;=X104,X104&lt;SX18_End),((SX18_NWT*1000)),IF(AND(SX19_Start&lt;=X104,X104&lt;SX19_End),((SX19_NWT*1000)),IF(AND(SX20_Start&lt;=X104,X104&lt;SX20_End),((SX20_NWT*1000)),IF(AND(SX21_Start&lt;=X104,X104&lt;SX21_End),((SX21_NWT*1000)),IF(AND(SX22_Start&lt;=X104,X104&lt;SX22_End),((SX22_NWT*1000)),IF(AND(SX23_Start&lt;=X104,X104&lt;SX23_End),((SX23_NWT*1000)),IF(AND(SX24_Start&lt;=X104,X104&lt;SX24_End),((SX24_NWT*1000)),IF(AND(SX25_Start&lt;=X104,X104&lt;SX25_End),((SX25_NWT*1000))))))))))))))))))))))))))))</f>
        <v/>
      </c>
      <c r="BE104" s="133"/>
      <c r="BF104" s="134"/>
      <c r="BG104" s="134"/>
      <c r="BH104" s="134"/>
      <c r="BI104" s="134"/>
      <c r="BJ104" s="134"/>
      <c r="BK104" s="135"/>
      <c r="BL104" s="19" t="str" cm="1">
        <f t="array" ref="BL104">IF(C104=FALSE,"",IF(AND(SX1_Start&lt;=X104,X104&lt;SX1_End),SX1_LS,IF(AND(SX2_Start&lt;=X104,X104&lt;SX2_End),SX2_LS,IF(AND(SX3_Start&lt;=X104,X104&lt;SX3_End),SX3_LS,IF(AND(SX4_Start&lt;=X104,X104&lt;SX4_End),SX4_LS,IF(AND(SX5_Start&lt;=X104,X104&lt;SX5_End),SX5_LS,IF(AND(SX6_Start&lt;=X104,X104&lt;SX6_End),SX6_LS,IF(AND(SX7_Start&lt;=X104,X104&lt;SX7_End),SX7_LS,IF(AND(SX8_Start&lt;=X104,X104&lt;SX8_End),SX8_LS,IF(AND(SX9_Start&lt;=X104,X104&lt;SX9_End),SX9_LS,IF(AND(SX10_Start&lt;=X104,X104&lt;SX10_End),SX10_LS,IF(AND(SX11_Start&lt;=X104,X104&lt;SX11_End),SX11_LS,IF(AND(SX12_Start&lt;=X104,X104&lt;SX12_End),SX12_LS,IF(AND(SX13_Start&lt;=X104,X104&lt;SX13_End),SX13_LS,IF(AND(SX14_Start&lt;=X104,X104&lt;SX14_End),SX14_LS,IF(AND(SX15_Start&lt;=X104,X104&lt;SX15_End),SX15_LS,IF(AND(SX16_Start&lt;=X104,X104&lt;SX16_End),SX16_LS,IF(AND(SX17_Start&lt;=X104,X104&lt;SX17_End),SX17_LS,IF(AND(SX18_Start&lt;=X104,X104&lt;SX18_End),SX18_LS,IF(AND(SX19_Start&lt;=X104,X104&lt;SX19_End),SX19_LS,IF(AND(SX20_Start&lt;=X104,X104&lt;SX20_End),SX20_LS,IF(AND(SX21_Start&lt;=X104,X104&lt;SX21_End),SX21_LS,IF(AND(SX22_Start&lt;=X104,X104&lt;SX22_End),SX22_LS,IF(AND(SX23_Start&lt;=X104,X104&lt;SX23_End),SX23_LS,IF(AND(SX24_Start&lt;=X104,X104&lt;SX24_End),SX24_LS)*IF(AND(SX25_Start&lt;=X104,X104&lt;SX25End),SX25_LS)))))))))))))))))))))))))</f>
        <v/>
      </c>
      <c r="BM104" s="129" t="str">
        <f t="shared" ref="BM104" si="693">IF(ISBLANK(C104),"",IF(BL104=SX1_LS,SX1_LSD,IF(BL104=SX2_LS,SX2_LSD,IF(BL104=SX3_LS,SX3_LSD,IF(BL104=SX4_LS,SX4_LSD,IF(BL104=SX5_LS,SX5_LSD,IF(BL104=SX6_LS,SX6_LSD,IF(BL104=SX7_LS,SX7_LSD,IF(BL104=SX8_LS,SX8_LSD,IF(BL104=SX9_LS,SX9_LSD,IF(BL104=SX10_LS,SX10_LSD,IF(BL104=SX11_LS,SX11_LSD,IF(BL104=SX12_LS,SX12_LSD)))))))))))))</f>
        <v/>
      </c>
      <c r="BN104" s="130"/>
      <c r="BO104" s="130"/>
      <c r="BP104" s="130"/>
      <c r="BQ104" s="130"/>
      <c r="BR104" s="131"/>
      <c r="BS104" s="119" t="str">
        <f t="shared" ref="BS104" si="694">IF(ISBLANK(C104),"",IF(NOT(ISNUMBER(station_number)),"NA",IF(MOD(station_number,1)=0,TEXT(station_number+X104,"0+00"),IF(NOT(MOD(station_number,1)=0),TEXT(station_number+X104,"0+00.00")))))</f>
        <v/>
      </c>
      <c r="BT104" s="119"/>
      <c r="BU104" s="119"/>
      <c r="BV104" s="119"/>
      <c r="BW104" s="119"/>
      <c r="BX104" s="120" t="str" cm="1">
        <f t="array" ref="BX104">IF(C104=FALSE,"",IF(AND(SX1_Start&lt;=X104,X104&lt;SX1_End),"Section 1",IF(AND(SX2_Start&lt;=X104,X104&lt;SX2_End),"Section 2",IF(AND(SX3_Start&lt;=X104,X104&lt;SX3_End),"Section 3",IF(AND(SX4_Start&lt;=X104,X104&lt;SX4_End),"Section 4",IF(AND(SX5_Start&lt;=X104,X104&lt;SX5_End),"Section 5",IF(AND(SX6_Start&lt;=X104,X104&lt;SX6_End),"Section 6",IF(AND(SX7_Start&lt;=X104,X104&lt;SX7_End),"Section 7",IF(AND(SX8_Start&lt;=X104,X104&lt;SX8_End),"Section 8",IF(AND(SX9_Start&lt;=X104,X104&lt;SX9_End),"Section 9",IF(AND(SX10_Start&lt;=X104,X104&lt;SX10_End),"Section 10",IF(AND(SX11_Start&lt;=X104,X104&lt;SX11_End),"Section 11",IF(AND(SX12_Start&lt;=X104,X104&lt;SX12_End),"Section 12",IF(AND(SX13_Start&lt;=X104,X104&lt;SX13_End),"Section 13",IF(AND(SX14_Start&lt;=X104,X104&lt;SX14_End),"Section 14",IF(AND(SX15_Start&lt;=X104,X104&lt;SX15_End),"Section 15",IF(AND(SX16_Start&lt;=X104,X104&lt;SX16_End),"Section 16",IF(AND(SX17_Start&lt;=X104,X104&lt;SX17_End),"Section 17",IF(AND(SX18_Start&lt;=X104,X104&lt;SX18_End),"Section 18",IF(AND(SX19_Start&lt;=X104,X104&lt;SX19_End),"Section 19",IF(AND(SX20_Start&lt;=X104,X104&lt;SX20_End),"Section 20",IF(AND(SX21_Start&lt;=X104,X104&lt;SX21_End),"Section 21",IF(AND(SX22_Start&lt;=X104,X104&lt;SX22_End),"Section 22",IF(AND(SX23_Start&lt;=X104,X104&lt;SX23_End),"Section 23",IF(AND(SX24_Start&lt;=X104,X104&lt;SX24_End),"Section 24")*IF(AND(SX25_Start&lt;=X104,X104&lt;SX25End),"Section 25")))))))))))))))))))))))))</f>
        <v/>
      </c>
      <c r="BY104" s="121"/>
      <c r="BZ104" s="121"/>
      <c r="CA104" s="121"/>
      <c r="CB104" s="121"/>
      <c r="CC104" s="121"/>
      <c r="CD104" s="121"/>
      <c r="CE104" s="121"/>
      <c r="CF104" s="121"/>
      <c r="CG104" s="121"/>
      <c r="CH104" s="122"/>
      <c r="CI104" s="123"/>
      <c r="CJ104" s="124"/>
      <c r="CK104" s="124"/>
      <c r="CL104" s="124"/>
      <c r="CM104" s="124"/>
      <c r="CN104" s="124"/>
      <c r="CO104" s="124"/>
      <c r="CP104" s="124"/>
      <c r="CQ104" s="124"/>
      <c r="CR104" s="124"/>
      <c r="CS104" s="125"/>
      <c r="CT104" s="123"/>
      <c r="CU104" s="124"/>
      <c r="CV104" s="124"/>
      <c r="CW104" s="124"/>
      <c r="CX104" s="124"/>
      <c r="CY104" s="124"/>
      <c r="CZ104" s="124"/>
      <c r="DA104" s="124"/>
      <c r="DB104" s="124"/>
      <c r="DC104" s="124"/>
      <c r="DD104" s="125"/>
      <c r="DE104" s="123"/>
      <c r="DF104" s="124"/>
      <c r="DG104" s="124"/>
      <c r="DH104" s="124"/>
      <c r="DI104" s="124"/>
      <c r="DJ104" s="124"/>
      <c r="DK104" s="124"/>
      <c r="DL104" s="124"/>
      <c r="DM104" s="124"/>
      <c r="DN104" s="125"/>
      <c r="DO104" s="126"/>
      <c r="DP104" s="127"/>
      <c r="DQ104" s="127"/>
      <c r="DR104" s="127"/>
      <c r="DS104" s="127"/>
      <c r="DT104" s="127"/>
      <c r="DU104" s="127"/>
      <c r="DV104" s="128"/>
      <c r="DW104" s="102"/>
      <c r="DX104" s="102"/>
      <c r="DY104" s="102"/>
      <c r="DZ104" s="115"/>
      <c r="EA104" s="115"/>
      <c r="EB104" s="115"/>
      <c r="EC104" s="115"/>
      <c r="ED104" s="115"/>
      <c r="EE104" s="132"/>
      <c r="EF104" s="132"/>
      <c r="EG104" s="132"/>
      <c r="EH104" s="102"/>
      <c r="EI104" s="102"/>
      <c r="EJ104" s="102"/>
      <c r="EK104" s="117" t="str">
        <f t="shared" si="474"/>
        <v/>
      </c>
      <c r="EL104" s="117"/>
      <c r="EM104" s="117"/>
      <c r="EN104" s="118"/>
      <c r="EO104" s="118"/>
      <c r="EP104" s="118"/>
      <c r="EQ104" s="102"/>
      <c r="ER104" s="102"/>
      <c r="ES104" s="102"/>
      <c r="ET104" s="102"/>
      <c r="EU104" s="20" t="str">
        <f t="shared" si="475"/>
        <v/>
      </c>
      <c r="EV104" s="26" t="str">
        <f t="shared" si="476"/>
        <v/>
      </c>
      <c r="EW104" s="22"/>
      <c r="EX104" s="22"/>
      <c r="EY104" s="23"/>
      <c r="EZ104" s="23"/>
      <c r="FA104" s="27"/>
      <c r="FB104" s="27"/>
      <c r="FC104" s="28"/>
      <c r="FD104" s="28"/>
      <c r="FE104" s="28"/>
      <c r="FF104" s="28"/>
      <c r="FG104" s="28"/>
      <c r="FH104" s="28"/>
      <c r="FI104" s="28"/>
      <c r="FJ104" s="28"/>
      <c r="FK104" s="28"/>
      <c r="FL104" s="28"/>
      <c r="FM104" s="28"/>
      <c r="FN104" s="29"/>
      <c r="FO104" s="29"/>
      <c r="FP104" s="29"/>
      <c r="FQ104" s="29"/>
      <c r="FR104" s="29"/>
      <c r="FS104" s="29"/>
      <c r="FT104" s="29"/>
      <c r="FU104" s="29"/>
      <c r="FV104" s="29"/>
      <c r="FW104" s="29"/>
      <c r="FX104" s="29"/>
      <c r="FY104" s="29"/>
      <c r="FZ104" s="29"/>
      <c r="GA104" s="29"/>
      <c r="GB104" s="29"/>
      <c r="GC104" s="23"/>
      <c r="GD104" s="23"/>
      <c r="GE104" s="23"/>
      <c r="GF104" s="23"/>
      <c r="GG104" s="23"/>
      <c r="GH104" s="23"/>
    </row>
    <row r="105" spans="1:190" s="25" customFormat="1" ht="57.75" customHeight="1" x14ac:dyDescent="0.25">
      <c r="A105" s="103">
        <f t="shared" si="477"/>
        <v>98</v>
      </c>
      <c r="B105" s="103"/>
      <c r="C105" s="104"/>
      <c r="D105" s="105"/>
      <c r="E105" s="105"/>
      <c r="F105" s="105"/>
      <c r="G105" s="105"/>
      <c r="H105" s="105"/>
      <c r="I105" s="105"/>
      <c r="J105" s="105"/>
      <c r="K105" s="106"/>
      <c r="L105" s="138"/>
      <c r="M105" s="138"/>
      <c r="N105" s="138"/>
      <c r="O105" s="138"/>
      <c r="P105" s="138"/>
      <c r="Q105" s="138"/>
      <c r="R105" s="138"/>
      <c r="S105" s="137"/>
      <c r="T105" s="137"/>
      <c r="U105" s="137"/>
      <c r="V105" s="137"/>
      <c r="W105" s="137"/>
      <c r="X105" s="79"/>
      <c r="Y105" s="80"/>
      <c r="Z105" s="80"/>
      <c r="AA105" s="80"/>
      <c r="AB105" s="11" t="str">
        <f t="shared" si="465"/>
        <v/>
      </c>
      <c r="AC105" s="12"/>
      <c r="AD105" s="13">
        <f t="shared" si="457"/>
        <v>0</v>
      </c>
      <c r="AE105" s="14" t="str">
        <f t="shared" ref="AE105" si="695">IF(ISBLANK(C105),"",IF(BL105=SX1_LS,SX1_PD,IF(BL105=SX2_LS,SX2_PD,IF(BL105=SX3_LS,SX3_PD,IF(BL105=SX4_LS,SX4_PD,IF(BL105=SX5_LS,SX5_PD,IF(BL105=SX6_LS,SX6_PD,IF(BL105=SX7_LS,SX7_PD,IF(BL105=SX8_LS,SX8_PD,IF(BL105=SX9_LS,SX9_PD,IF(BL105=SX10_LS,SX10_PD,IF(BL105=SX11_LS,SX11_PD,IF(BL105=SX12_LS,SX12_PD)))))))))))))</f>
        <v/>
      </c>
      <c r="AF105" s="15" t="str">
        <f t="shared" si="467"/>
        <v>!</v>
      </c>
      <c r="AG105" s="16" t="str">
        <f t="shared" ref="AG105" si="696">IF(ISBLANK(AC105),"",IF(AND(BL105=SX1_LS,AC105&gt;=0.5),(ROUND((PI()*AD105*AE105)/12,2)-PI()*SX1_PD),IF(AND(BL105=SX2_LS,AC105&gt;=0.5),(ROUND((PI()*AD105*AE105)/12,2)-PI()*SX2_PD),IF(AND(BL105=SX3_LS,AC105&gt;=0.5),(ROUND((PI()*AD105*AE105)/12,2)-PI()*SX3_PD),IF(AND(BL105=SX4_LS,AC105&gt;=0.5),(ROUND((PI()*AD105*AE105)/12,2)-PI()*SX4_PD),IF(AND(BL105=SX5_LS,AC105&gt;=0.5),(ROUND((PI()*AD105*AE105)/12,2)-PI()*SX5_PD),IF(AND(BL105=SX6_LS,AC105&gt;=0.5),(ROUND((PI()*AD105*AE105)/12,2)-PI()*SX6_PD),IF(AND(BL105=SX7_LS,AC105&gt;=0.5),(ROUND((PI()*AD105*AE105)/12,2)-PI()*SX7_PD),IF(AND(BL105=SX8_LS,AC105&gt;=0.5),(ROUND((PI()*AD105*AE105)/12,2)-PI()*SX8_PD),IF(AND(BL105=SX9_LS,AC105&gt;=0.5),(ROUND((PI()*AD105*AE105)/12,2)-PI()*SX9_PD),IF(AND(BL105=SX10_LS,AC105&gt;=0.5),(ROUND((PI()*AD105*AE105)/12,2)-PI()*SX10_PD),IF(AND(BL105=SX11_LS,AC105&gt;=0.5),(ROUND((PI()*AD105*AE105)/12,2)-PI()*SX11_PD),IF(AND(BL105=SX12_LS,AC105&gt;=0.5),(ROUND((PI()*AD105*AE105)/12,2)-PI()*SX12_PD),ROUND((PI()*AD105*AE105)/12,2))))))))))))))</f>
        <v/>
      </c>
      <c r="AH105" s="81"/>
      <c r="AI105" s="81"/>
      <c r="AJ105" s="81"/>
      <c r="AK105" s="81"/>
      <c r="AL105" s="81"/>
      <c r="AM105" s="81"/>
      <c r="AN105" s="81"/>
      <c r="AO105" s="81"/>
      <c r="AP105" s="17"/>
      <c r="AQ105" s="113"/>
      <c r="AR105" s="113"/>
      <c r="AS105" s="113"/>
      <c r="AT105" s="113"/>
      <c r="AU105" s="113"/>
      <c r="AV105" s="114" t="str">
        <f t="shared" ref="AV105" si="697">IF(C105=FALSE,"",IF(C105="DNT",(AQ105/(Nominal_Pipe_Diameter*10)),IF(AQ105="NV","NV",IF(AQ105="NA","NA",IF(BE105="","",IF(BL105="SMLS",AQ105*100/BE105,AQ105*100/BD105))))))</f>
        <v/>
      </c>
      <c r="AW105" s="114"/>
      <c r="AX105" s="114"/>
      <c r="AY105" s="114"/>
      <c r="AZ105" s="114"/>
      <c r="BA105" s="114" t="str">
        <f t="shared" ref="BA105" si="698">IF(C105=FALSE,"",IF(GW_Log_Dist="","NA",GW_Log_Dist+X105))</f>
        <v/>
      </c>
      <c r="BB105" s="114"/>
      <c r="BC105" s="114"/>
      <c r="BD105" s="18" t="str">
        <f t="shared" ref="BD105" si="699">IF(C105=FALSE,"",IF(AND(SX1_Start&lt;=X105,X105&lt;SX1_End),((SX1_NWT*1000)),IF(AND(SX2_Start&lt;=X105,X105&lt;SX2_End),((SX2_NWT*1000)),IF(AND(SX3_Start&lt;=X105,X105&lt;SX3_End),((SX3_NWT*1000)),IF(AND(SX4_Start&lt;=X105,X105&lt;SX4_End),((SX4_NWT*1000)),IF(AND(SX5_Start&lt;=X105,X105&lt;SX5_End),((SX5_NWT*1000)),IF(AND(SX6_Start&lt;=X105,X105&lt;SX6_End),((SX6_NWT*1000)),IF(AND(SX7_Start&lt;=X105,X105&lt;SX7_End),((SX7_NWT*1000)),IF(AND(SX8_Start&lt;=X105,X105&lt;SX8_End),((SX8_NWT*1000)),IF(AND(SX9_Start&lt;=X105,X105&lt;SX9_End),((SX9_NWT*1000)),IF(AND(SX10_Start&lt;=X105,X105&lt;SX10_End),((SX10_NWT*1000)),IF(AND(SX11_Start&lt;=X105,X105&lt;SX11_End),((SX11_NWT*1000)),IF(AND(SX12_Start&lt;=X105,X105&lt;SX12_End),((SX12_NWT*1000)),IF(AND(SX13_Start&lt;=X105,X105&lt;SX13_End),((SX13_NWT*1000)),IF(AND(SX14_Start&lt;=X105,X105&lt;SX14_End),((SX14_NWT*1000)),IF(AND(SX15_Start&lt;=X105,X105&lt;SX15_End),((SX15_NWT*1000)),IF(AND(SX16_Start&lt;=X105,X105&lt;SX16_End),((SX16_NWT*1000)),IF(AND(SX17_Start&lt;=X105,X105&lt;SX17_End),((SX17_NWT*1000)),IF(AND(SX18_Start&lt;=X105,X105&lt;SX18_End),((SX18_NWT*1000)),IF(AND(SX19_Start&lt;=X105,X105&lt;SX19_End),((SX19_NWT*1000)),IF(AND(SX20_Start&lt;=X105,X105&lt;SX20_End),((SX20_NWT*1000)),IF(AND(SX21_Start&lt;=X105,X105&lt;SX21_End),((SX21_NWT*1000)),IF(AND(SX22_Start&lt;=X105,X105&lt;SX22_End),((SX22_NWT*1000)),IF(AND(SX23_Start&lt;=X105,X105&lt;SX23_End),((SX23_NWT*1000)),IF(AND(SX24_Start&lt;=X105,X105&lt;SX24_End),((SX24_NWT*1000)),IF(AND(SX25_Start&lt;=X105,X105&lt;SX25_End),((SX25_NWT*1000))))))))))))))))))))))))))))</f>
        <v/>
      </c>
      <c r="BE105" s="113"/>
      <c r="BF105" s="113"/>
      <c r="BG105" s="113"/>
      <c r="BH105" s="113"/>
      <c r="BI105" s="113"/>
      <c r="BJ105" s="113"/>
      <c r="BK105" s="113"/>
      <c r="BL105" s="19" t="str" cm="1">
        <f t="array" ref="BL105">IF(C105=FALSE,"",IF(AND(SX1_Start&lt;=X105,X105&lt;SX1_End),SX1_LS,IF(AND(SX2_Start&lt;=X105,X105&lt;SX2_End),SX2_LS,IF(AND(SX3_Start&lt;=X105,X105&lt;SX3_End),SX3_LS,IF(AND(SX4_Start&lt;=X105,X105&lt;SX4_End),SX4_LS,IF(AND(SX5_Start&lt;=X105,X105&lt;SX5_End),SX5_LS,IF(AND(SX6_Start&lt;=X105,X105&lt;SX6_End),SX6_LS,IF(AND(SX7_Start&lt;=X105,X105&lt;SX7_End),SX7_LS,IF(AND(SX8_Start&lt;=X105,X105&lt;SX8_End),SX8_LS,IF(AND(SX9_Start&lt;=X105,X105&lt;SX9_End),SX9_LS,IF(AND(SX10_Start&lt;=X105,X105&lt;SX10_End),SX10_LS,IF(AND(SX11_Start&lt;=X105,X105&lt;SX11_End),SX11_LS,IF(AND(SX12_Start&lt;=X105,X105&lt;SX12_End),SX12_LS,IF(AND(SX13_Start&lt;=X105,X105&lt;SX13_End),SX13_LS,IF(AND(SX14_Start&lt;=X105,X105&lt;SX14_End),SX14_LS,IF(AND(SX15_Start&lt;=X105,X105&lt;SX15_End),SX15_LS,IF(AND(SX16_Start&lt;=X105,X105&lt;SX16_End),SX16_LS,IF(AND(SX17_Start&lt;=X105,X105&lt;SX17_End),SX17_LS,IF(AND(SX18_Start&lt;=X105,X105&lt;SX18_End),SX18_LS,IF(AND(SX19_Start&lt;=X105,X105&lt;SX19_End),SX19_LS,IF(AND(SX20_Start&lt;=X105,X105&lt;SX20_End),SX20_LS,IF(AND(SX21_Start&lt;=X105,X105&lt;SX21_End),SX21_LS,IF(AND(SX22_Start&lt;=X105,X105&lt;SX22_End),SX22_LS,IF(AND(SX23_Start&lt;=X105,X105&lt;SX23_End),SX23_LS,IF(AND(SX24_Start&lt;=X105,X105&lt;SX24_End),SX24_LS)*IF(AND(SX25_Start&lt;=X105,X105&lt;SX25End),SX25_LS)))))))))))))))))))))))))</f>
        <v/>
      </c>
      <c r="BM105" s="129" t="str">
        <f t="shared" ref="BM105" si="700">IF(ISBLANK(C105),"",IF(BL105=SX1_LS,SX1_LSD,IF(BL105=SX2_LS,SX2_LSD,IF(BL105=SX3_LS,SX3_LSD,IF(BL105=SX4_LS,SX4_LSD,IF(BL105=SX5_LS,SX5_LSD,IF(BL105=SX6_LS,SX6_LSD,IF(BL105=SX7_LS,SX7_LSD,IF(BL105=SX8_LS,SX8_LSD,IF(BL105=SX9_LS,SX9_LSD,IF(BL105=SX10_LS,SX10_LSD,IF(BL105=SX11_LS,SX11_LSD,IF(BL105=SX12_LS,SX12_LSD)))))))))))))</f>
        <v/>
      </c>
      <c r="BN105" s="130"/>
      <c r="BO105" s="130"/>
      <c r="BP105" s="130"/>
      <c r="BQ105" s="130"/>
      <c r="BR105" s="131"/>
      <c r="BS105" s="119" t="str">
        <f t="shared" ref="BS105" si="701">IF(ISBLANK(C105),"",IF(NOT(ISNUMBER(station_number)),"NA",IF(MOD(station_number,1)=0,TEXT(station_number+X105,"0+00"),IF(NOT(MOD(station_number,1)=0),TEXT(station_number+X105,"0+00.00")))))</f>
        <v/>
      </c>
      <c r="BT105" s="119"/>
      <c r="BU105" s="119"/>
      <c r="BV105" s="119"/>
      <c r="BW105" s="119"/>
      <c r="BX105" s="120" t="str" cm="1">
        <f t="array" ref="BX105">IF(C105=FALSE,"",IF(AND(SX1_Start&lt;=X105,X105&lt;SX1_End),"Section 1",IF(AND(SX2_Start&lt;=X105,X105&lt;SX2_End),"Section 2",IF(AND(SX3_Start&lt;=X105,X105&lt;SX3_End),"Section 3",IF(AND(SX4_Start&lt;=X105,X105&lt;SX4_End),"Section 4",IF(AND(SX5_Start&lt;=X105,X105&lt;SX5_End),"Section 5",IF(AND(SX6_Start&lt;=X105,X105&lt;SX6_End),"Section 6",IF(AND(SX7_Start&lt;=X105,X105&lt;SX7_End),"Section 7",IF(AND(SX8_Start&lt;=X105,X105&lt;SX8_End),"Section 8",IF(AND(SX9_Start&lt;=X105,X105&lt;SX9_End),"Section 9",IF(AND(SX10_Start&lt;=X105,X105&lt;SX10_End),"Section 10",IF(AND(SX11_Start&lt;=X105,X105&lt;SX11_End),"Section 11",IF(AND(SX12_Start&lt;=X105,X105&lt;SX12_End),"Section 12",IF(AND(SX13_Start&lt;=X105,X105&lt;SX13_End),"Section 13",IF(AND(SX14_Start&lt;=X105,X105&lt;SX14_End),"Section 14",IF(AND(SX15_Start&lt;=X105,X105&lt;SX15_End),"Section 15",IF(AND(SX16_Start&lt;=X105,X105&lt;SX16_End),"Section 16",IF(AND(SX17_Start&lt;=X105,X105&lt;SX17_End),"Section 17",IF(AND(SX18_Start&lt;=X105,X105&lt;SX18_End),"Section 18",IF(AND(SX19_Start&lt;=X105,X105&lt;SX19_End),"Section 19",IF(AND(SX20_Start&lt;=X105,X105&lt;SX20_End),"Section 20",IF(AND(SX21_Start&lt;=X105,X105&lt;SX21_End),"Section 21",IF(AND(SX22_Start&lt;=X105,X105&lt;SX22_End),"Section 22",IF(AND(SX23_Start&lt;=X105,X105&lt;SX23_End),"Section 23",IF(AND(SX24_Start&lt;=X105,X105&lt;SX24_End),"Section 24")*IF(AND(SX25_Start&lt;=X105,X105&lt;SX25End),"Section 25")))))))))))))))))))))))))</f>
        <v/>
      </c>
      <c r="BY105" s="121"/>
      <c r="BZ105" s="121"/>
      <c r="CA105" s="121"/>
      <c r="CB105" s="121"/>
      <c r="CC105" s="121"/>
      <c r="CD105" s="121"/>
      <c r="CE105" s="121"/>
      <c r="CF105" s="121"/>
      <c r="CG105" s="121"/>
      <c r="CH105" s="122"/>
      <c r="CI105" s="123"/>
      <c r="CJ105" s="124"/>
      <c r="CK105" s="124"/>
      <c r="CL105" s="124"/>
      <c r="CM105" s="124"/>
      <c r="CN105" s="124"/>
      <c r="CO105" s="124"/>
      <c r="CP105" s="124"/>
      <c r="CQ105" s="124"/>
      <c r="CR105" s="124"/>
      <c r="CS105" s="125"/>
      <c r="CT105" s="123"/>
      <c r="CU105" s="124"/>
      <c r="CV105" s="124"/>
      <c r="CW105" s="124"/>
      <c r="CX105" s="124"/>
      <c r="CY105" s="124"/>
      <c r="CZ105" s="124"/>
      <c r="DA105" s="124"/>
      <c r="DB105" s="124"/>
      <c r="DC105" s="124"/>
      <c r="DD105" s="125"/>
      <c r="DE105" s="123"/>
      <c r="DF105" s="124"/>
      <c r="DG105" s="124"/>
      <c r="DH105" s="124"/>
      <c r="DI105" s="124"/>
      <c r="DJ105" s="124"/>
      <c r="DK105" s="124"/>
      <c r="DL105" s="124"/>
      <c r="DM105" s="124"/>
      <c r="DN105" s="125"/>
      <c r="DO105" s="126"/>
      <c r="DP105" s="127"/>
      <c r="DQ105" s="127"/>
      <c r="DR105" s="127"/>
      <c r="DS105" s="127"/>
      <c r="DT105" s="127"/>
      <c r="DU105" s="127"/>
      <c r="DV105" s="128"/>
      <c r="DW105" s="102"/>
      <c r="DX105" s="102"/>
      <c r="DY105" s="102"/>
      <c r="DZ105" s="115"/>
      <c r="EA105" s="115"/>
      <c r="EB105" s="115"/>
      <c r="EC105" s="115"/>
      <c r="ED105" s="115"/>
      <c r="EE105" s="132"/>
      <c r="EF105" s="132"/>
      <c r="EG105" s="132"/>
      <c r="EH105" s="102"/>
      <c r="EI105" s="102"/>
      <c r="EJ105" s="102"/>
      <c r="EK105" s="117" t="str">
        <f t="shared" si="474"/>
        <v/>
      </c>
      <c r="EL105" s="117"/>
      <c r="EM105" s="117"/>
      <c r="EN105" s="118"/>
      <c r="EO105" s="118"/>
      <c r="EP105" s="118"/>
      <c r="EQ105" s="102"/>
      <c r="ER105" s="102"/>
      <c r="ES105" s="102"/>
      <c r="ET105" s="102"/>
      <c r="EU105" s="20" t="str">
        <f t="shared" si="475"/>
        <v/>
      </c>
      <c r="EV105" s="26" t="str">
        <f t="shared" si="476"/>
        <v/>
      </c>
      <c r="EW105" s="22"/>
      <c r="EX105" s="22"/>
      <c r="EY105" s="23"/>
      <c r="EZ105" s="23"/>
      <c r="FA105" s="27"/>
      <c r="FB105" s="27"/>
      <c r="FC105" s="28"/>
      <c r="FD105" s="28"/>
      <c r="FE105" s="28"/>
      <c r="FF105" s="28"/>
      <c r="FG105" s="28"/>
      <c r="FH105" s="28"/>
      <c r="FI105" s="28"/>
      <c r="FJ105" s="28"/>
      <c r="FK105" s="28"/>
      <c r="FL105" s="28"/>
      <c r="FM105" s="28"/>
      <c r="FN105" s="29"/>
      <c r="FO105" s="29"/>
      <c r="FP105" s="29"/>
      <c r="FQ105" s="29"/>
      <c r="FR105" s="29"/>
      <c r="FS105" s="29"/>
      <c r="FT105" s="29"/>
      <c r="FU105" s="29"/>
      <c r="FV105" s="29"/>
      <c r="FW105" s="29"/>
      <c r="FX105" s="29"/>
      <c r="FY105" s="29"/>
      <c r="FZ105" s="29"/>
      <c r="GA105" s="29"/>
      <c r="GB105" s="29"/>
      <c r="GC105" s="23"/>
      <c r="GD105" s="23"/>
      <c r="GE105" s="23"/>
      <c r="GF105" s="23"/>
      <c r="GG105" s="23"/>
      <c r="GH105" s="23"/>
    </row>
    <row r="106" spans="1:190" s="25" customFormat="1" ht="57.75" customHeight="1" x14ac:dyDescent="0.25">
      <c r="A106" s="103">
        <f t="shared" si="477"/>
        <v>99</v>
      </c>
      <c r="B106" s="103"/>
      <c r="C106" s="104"/>
      <c r="D106" s="105"/>
      <c r="E106" s="105"/>
      <c r="F106" s="105"/>
      <c r="G106" s="105"/>
      <c r="H106" s="105"/>
      <c r="I106" s="105"/>
      <c r="J106" s="105"/>
      <c r="K106" s="106"/>
      <c r="L106" s="138"/>
      <c r="M106" s="138"/>
      <c r="N106" s="138"/>
      <c r="O106" s="138"/>
      <c r="P106" s="138"/>
      <c r="Q106" s="138"/>
      <c r="R106" s="138"/>
      <c r="S106" s="137"/>
      <c r="T106" s="137"/>
      <c r="U106" s="137"/>
      <c r="V106" s="137"/>
      <c r="W106" s="137"/>
      <c r="X106" s="79"/>
      <c r="Y106" s="80"/>
      <c r="Z106" s="80"/>
      <c r="AA106" s="80"/>
      <c r="AB106" s="11" t="str">
        <f t="shared" si="465"/>
        <v/>
      </c>
      <c r="AC106" s="12"/>
      <c r="AD106" s="13">
        <f t="shared" si="457"/>
        <v>0</v>
      </c>
      <c r="AE106" s="14" t="str">
        <f t="shared" ref="AE106" si="702">IF(ISBLANK(C106),"",IF(BL106=SX1_LS,SX1_PD,IF(BL106=SX2_LS,SX2_PD,IF(BL106=SX3_LS,SX3_PD,IF(BL106=SX4_LS,SX4_PD,IF(BL106=SX5_LS,SX5_PD,IF(BL106=SX6_LS,SX6_PD,IF(BL106=SX7_LS,SX7_PD,IF(BL106=SX8_LS,SX8_PD,IF(BL106=SX9_LS,SX9_PD,IF(BL106=SX10_LS,SX10_PD,IF(BL106=SX11_LS,SX11_PD,IF(BL106=SX12_LS,SX12_PD)))))))))))))</f>
        <v/>
      </c>
      <c r="AF106" s="15" t="str">
        <f t="shared" si="467"/>
        <v>!</v>
      </c>
      <c r="AG106" s="16" t="str">
        <f t="shared" ref="AG106" si="703">IF(ISBLANK(AC106),"",IF(AND(BL106=SX1_LS,AC106&gt;=0.5),(ROUND((PI()*AD106*AE106)/12,2)-PI()*SX1_PD),IF(AND(BL106=SX2_LS,AC106&gt;=0.5),(ROUND((PI()*AD106*AE106)/12,2)-PI()*SX2_PD),IF(AND(BL106=SX3_LS,AC106&gt;=0.5),(ROUND((PI()*AD106*AE106)/12,2)-PI()*SX3_PD),IF(AND(BL106=SX4_LS,AC106&gt;=0.5),(ROUND((PI()*AD106*AE106)/12,2)-PI()*SX4_PD),IF(AND(BL106=SX5_LS,AC106&gt;=0.5),(ROUND((PI()*AD106*AE106)/12,2)-PI()*SX5_PD),IF(AND(BL106=SX6_LS,AC106&gt;=0.5),(ROUND((PI()*AD106*AE106)/12,2)-PI()*SX6_PD),IF(AND(BL106=SX7_LS,AC106&gt;=0.5),(ROUND((PI()*AD106*AE106)/12,2)-PI()*SX7_PD),IF(AND(BL106=SX8_LS,AC106&gt;=0.5),(ROUND((PI()*AD106*AE106)/12,2)-PI()*SX8_PD),IF(AND(BL106=SX9_LS,AC106&gt;=0.5),(ROUND((PI()*AD106*AE106)/12,2)-PI()*SX9_PD),IF(AND(BL106=SX10_LS,AC106&gt;=0.5),(ROUND((PI()*AD106*AE106)/12,2)-PI()*SX10_PD),IF(AND(BL106=SX11_LS,AC106&gt;=0.5),(ROUND((PI()*AD106*AE106)/12,2)-PI()*SX11_PD),IF(AND(BL106=SX12_LS,AC106&gt;=0.5),(ROUND((PI()*AD106*AE106)/12,2)-PI()*SX12_PD),ROUND((PI()*AD106*AE106)/12,2))))))))))))))</f>
        <v/>
      </c>
      <c r="AH106" s="81"/>
      <c r="AI106" s="81"/>
      <c r="AJ106" s="81"/>
      <c r="AK106" s="81"/>
      <c r="AL106" s="81"/>
      <c r="AM106" s="81"/>
      <c r="AN106" s="81"/>
      <c r="AO106" s="81"/>
      <c r="AP106" s="17"/>
      <c r="AQ106" s="113"/>
      <c r="AR106" s="113"/>
      <c r="AS106" s="113"/>
      <c r="AT106" s="113"/>
      <c r="AU106" s="113"/>
      <c r="AV106" s="114" t="str">
        <f t="shared" ref="AV106" si="704">IF(C106=FALSE,"",IF(C106="DNT",(AQ106/(Nominal_Pipe_Diameter*10)),IF(AQ106="NV","NV",IF(AQ106="NA","NA",IF(BE106="","",IF(BL106="SMLS",AQ106*100/BE106,AQ106*100/BD106))))))</f>
        <v/>
      </c>
      <c r="AW106" s="114"/>
      <c r="AX106" s="114"/>
      <c r="AY106" s="114"/>
      <c r="AZ106" s="114"/>
      <c r="BA106" s="114" t="str">
        <f t="shared" ref="BA106" si="705">IF(C106=FALSE,"",IF(GW_Log_Dist="","NA",GW_Log_Dist+X106))</f>
        <v/>
      </c>
      <c r="BB106" s="114"/>
      <c r="BC106" s="114"/>
      <c r="BD106" s="18" t="str">
        <f t="shared" ref="BD106" si="706">IF(C106=FALSE,"",IF(AND(SX1_Start&lt;=X106,X106&lt;SX1_End),((SX1_NWT*1000)),IF(AND(SX2_Start&lt;=X106,X106&lt;SX2_End),((SX2_NWT*1000)),IF(AND(SX3_Start&lt;=X106,X106&lt;SX3_End),((SX3_NWT*1000)),IF(AND(SX4_Start&lt;=X106,X106&lt;SX4_End),((SX4_NWT*1000)),IF(AND(SX5_Start&lt;=X106,X106&lt;SX5_End),((SX5_NWT*1000)),IF(AND(SX6_Start&lt;=X106,X106&lt;SX6_End),((SX6_NWT*1000)),IF(AND(SX7_Start&lt;=X106,X106&lt;SX7_End),((SX7_NWT*1000)),IF(AND(SX8_Start&lt;=X106,X106&lt;SX8_End),((SX8_NWT*1000)),IF(AND(SX9_Start&lt;=X106,X106&lt;SX9_End),((SX9_NWT*1000)),IF(AND(SX10_Start&lt;=X106,X106&lt;SX10_End),((SX10_NWT*1000)),IF(AND(SX11_Start&lt;=X106,X106&lt;SX11_End),((SX11_NWT*1000)),IF(AND(SX12_Start&lt;=X106,X106&lt;SX12_End),((SX12_NWT*1000)),IF(AND(SX13_Start&lt;=X106,X106&lt;SX13_End),((SX13_NWT*1000)),IF(AND(SX14_Start&lt;=X106,X106&lt;SX14_End),((SX14_NWT*1000)),IF(AND(SX15_Start&lt;=X106,X106&lt;SX15_End),((SX15_NWT*1000)),IF(AND(SX16_Start&lt;=X106,X106&lt;SX16_End),((SX16_NWT*1000)),IF(AND(SX17_Start&lt;=X106,X106&lt;SX17_End),((SX17_NWT*1000)),IF(AND(SX18_Start&lt;=X106,X106&lt;SX18_End),((SX18_NWT*1000)),IF(AND(SX19_Start&lt;=X106,X106&lt;SX19_End),((SX19_NWT*1000)),IF(AND(SX20_Start&lt;=X106,X106&lt;SX20_End),((SX20_NWT*1000)),IF(AND(SX21_Start&lt;=X106,X106&lt;SX21_End),((SX21_NWT*1000)),IF(AND(SX22_Start&lt;=X106,X106&lt;SX22_End),((SX22_NWT*1000)),IF(AND(SX23_Start&lt;=X106,X106&lt;SX23_End),((SX23_NWT*1000)),IF(AND(SX24_Start&lt;=X106,X106&lt;SX24_End),((SX24_NWT*1000)),IF(AND(SX25_Start&lt;=X106,X106&lt;SX25_End),((SX25_NWT*1000))))))))))))))))))))))))))))</f>
        <v/>
      </c>
      <c r="BE106" s="113"/>
      <c r="BF106" s="113"/>
      <c r="BG106" s="113"/>
      <c r="BH106" s="113"/>
      <c r="BI106" s="113"/>
      <c r="BJ106" s="113"/>
      <c r="BK106" s="113"/>
      <c r="BL106" s="19" t="str" cm="1">
        <f t="array" ref="BL106">IF(C106=FALSE,"",IF(AND(SX1_Start&lt;=X106,X106&lt;SX1_End),SX1_LS,IF(AND(SX2_Start&lt;=X106,X106&lt;SX2_End),SX2_LS,IF(AND(SX3_Start&lt;=X106,X106&lt;SX3_End),SX3_LS,IF(AND(SX4_Start&lt;=X106,X106&lt;SX4_End),SX4_LS,IF(AND(SX5_Start&lt;=X106,X106&lt;SX5_End),SX5_LS,IF(AND(SX6_Start&lt;=X106,X106&lt;SX6_End),SX6_LS,IF(AND(SX7_Start&lt;=X106,X106&lt;SX7_End),SX7_LS,IF(AND(SX8_Start&lt;=X106,X106&lt;SX8_End),SX8_LS,IF(AND(SX9_Start&lt;=X106,X106&lt;SX9_End),SX9_LS,IF(AND(SX10_Start&lt;=X106,X106&lt;SX10_End),SX10_LS,IF(AND(SX11_Start&lt;=X106,X106&lt;SX11_End),SX11_LS,IF(AND(SX12_Start&lt;=X106,X106&lt;SX12_End),SX12_LS,IF(AND(SX13_Start&lt;=X106,X106&lt;SX13_End),SX13_LS,IF(AND(SX14_Start&lt;=X106,X106&lt;SX14_End),SX14_LS,IF(AND(SX15_Start&lt;=X106,X106&lt;SX15_End),SX15_LS,IF(AND(SX16_Start&lt;=X106,X106&lt;SX16_End),SX16_LS,IF(AND(SX17_Start&lt;=X106,X106&lt;SX17_End),SX17_LS,IF(AND(SX18_Start&lt;=X106,X106&lt;SX18_End),SX18_LS,IF(AND(SX19_Start&lt;=X106,X106&lt;SX19_End),SX19_LS,IF(AND(SX20_Start&lt;=X106,X106&lt;SX20_End),SX20_LS,IF(AND(SX21_Start&lt;=X106,X106&lt;SX21_End),SX21_LS,IF(AND(SX22_Start&lt;=X106,X106&lt;SX22_End),SX22_LS,IF(AND(SX23_Start&lt;=X106,X106&lt;SX23_End),SX23_LS,IF(AND(SX24_Start&lt;=X106,X106&lt;SX24_End),SX24_LS)*IF(AND(SX25_Start&lt;=X106,X106&lt;SX25End),SX25_LS)))))))))))))))))))))))))</f>
        <v/>
      </c>
      <c r="BM106" s="129" t="str">
        <f t="shared" ref="BM106" si="707">IF(ISBLANK(C106),"",IF(BL106=SX1_LS,SX1_LSD,IF(BL106=SX2_LS,SX2_LSD,IF(BL106=SX3_LS,SX3_LSD,IF(BL106=SX4_LS,SX4_LSD,IF(BL106=SX5_LS,SX5_LSD,IF(BL106=SX6_LS,SX6_LSD,IF(BL106=SX7_LS,SX7_LSD,IF(BL106=SX8_LS,SX8_LSD,IF(BL106=SX9_LS,SX9_LSD,IF(BL106=SX10_LS,SX10_LSD,IF(BL106=SX11_LS,SX11_LSD,IF(BL106=SX12_LS,SX12_LSD)))))))))))))</f>
        <v/>
      </c>
      <c r="BN106" s="130"/>
      <c r="BO106" s="130"/>
      <c r="BP106" s="130"/>
      <c r="BQ106" s="130"/>
      <c r="BR106" s="131"/>
      <c r="BS106" s="119" t="str">
        <f t="shared" ref="BS106" si="708">IF(ISBLANK(C106),"",IF(NOT(ISNUMBER(station_number)),"NA",IF(MOD(station_number,1)=0,TEXT(station_number+X106,"0+00"),IF(NOT(MOD(station_number,1)=0),TEXT(station_number+X106,"0+00.00")))))</f>
        <v/>
      </c>
      <c r="BT106" s="119"/>
      <c r="BU106" s="119"/>
      <c r="BV106" s="119"/>
      <c r="BW106" s="119"/>
      <c r="BX106" s="120" t="str" cm="1">
        <f t="array" ref="BX106">IF(C106=FALSE,"",IF(AND(SX1_Start&lt;=X106,X106&lt;SX1_End),"Section 1",IF(AND(SX2_Start&lt;=X106,X106&lt;SX2_End),"Section 2",IF(AND(SX3_Start&lt;=X106,X106&lt;SX3_End),"Section 3",IF(AND(SX4_Start&lt;=X106,X106&lt;SX4_End),"Section 4",IF(AND(SX5_Start&lt;=X106,X106&lt;SX5_End),"Section 5",IF(AND(SX6_Start&lt;=X106,X106&lt;SX6_End),"Section 6",IF(AND(SX7_Start&lt;=X106,X106&lt;SX7_End),"Section 7",IF(AND(SX8_Start&lt;=X106,X106&lt;SX8_End),"Section 8",IF(AND(SX9_Start&lt;=X106,X106&lt;SX9_End),"Section 9",IF(AND(SX10_Start&lt;=X106,X106&lt;SX10_End),"Section 10",IF(AND(SX11_Start&lt;=X106,X106&lt;SX11_End),"Section 11",IF(AND(SX12_Start&lt;=X106,X106&lt;SX12_End),"Section 12",IF(AND(SX13_Start&lt;=X106,X106&lt;SX13_End),"Section 13",IF(AND(SX14_Start&lt;=X106,X106&lt;SX14_End),"Section 14",IF(AND(SX15_Start&lt;=X106,X106&lt;SX15_End),"Section 15",IF(AND(SX16_Start&lt;=X106,X106&lt;SX16_End),"Section 16",IF(AND(SX17_Start&lt;=X106,X106&lt;SX17_End),"Section 17",IF(AND(SX18_Start&lt;=X106,X106&lt;SX18_End),"Section 18",IF(AND(SX19_Start&lt;=X106,X106&lt;SX19_End),"Section 19",IF(AND(SX20_Start&lt;=X106,X106&lt;SX20_End),"Section 20",IF(AND(SX21_Start&lt;=X106,X106&lt;SX21_End),"Section 21",IF(AND(SX22_Start&lt;=X106,X106&lt;SX22_End),"Section 22",IF(AND(SX23_Start&lt;=X106,X106&lt;SX23_End),"Section 23",IF(AND(SX24_Start&lt;=X106,X106&lt;SX24_End),"Section 24")*IF(AND(SX25_Start&lt;=X106,X106&lt;SX25End),"Section 25")))))))))))))))))))))))))</f>
        <v/>
      </c>
      <c r="BY106" s="121"/>
      <c r="BZ106" s="121"/>
      <c r="CA106" s="121"/>
      <c r="CB106" s="121"/>
      <c r="CC106" s="121"/>
      <c r="CD106" s="121"/>
      <c r="CE106" s="121"/>
      <c r="CF106" s="121"/>
      <c r="CG106" s="121"/>
      <c r="CH106" s="122"/>
      <c r="CI106" s="123"/>
      <c r="CJ106" s="124"/>
      <c r="CK106" s="124"/>
      <c r="CL106" s="124"/>
      <c r="CM106" s="124"/>
      <c r="CN106" s="124"/>
      <c r="CO106" s="124"/>
      <c r="CP106" s="124"/>
      <c r="CQ106" s="124"/>
      <c r="CR106" s="124"/>
      <c r="CS106" s="125"/>
      <c r="CT106" s="123"/>
      <c r="CU106" s="124"/>
      <c r="CV106" s="124"/>
      <c r="CW106" s="124"/>
      <c r="CX106" s="124"/>
      <c r="CY106" s="124"/>
      <c r="CZ106" s="124"/>
      <c r="DA106" s="124"/>
      <c r="DB106" s="124"/>
      <c r="DC106" s="124"/>
      <c r="DD106" s="125"/>
      <c r="DE106" s="123"/>
      <c r="DF106" s="124"/>
      <c r="DG106" s="124"/>
      <c r="DH106" s="124"/>
      <c r="DI106" s="124"/>
      <c r="DJ106" s="124"/>
      <c r="DK106" s="124"/>
      <c r="DL106" s="124"/>
      <c r="DM106" s="124"/>
      <c r="DN106" s="125"/>
      <c r="DO106" s="126"/>
      <c r="DP106" s="127"/>
      <c r="DQ106" s="127"/>
      <c r="DR106" s="127"/>
      <c r="DS106" s="127"/>
      <c r="DT106" s="127"/>
      <c r="DU106" s="127"/>
      <c r="DV106" s="128"/>
      <c r="DW106" s="102"/>
      <c r="DX106" s="102"/>
      <c r="DY106" s="102"/>
      <c r="DZ106" s="115"/>
      <c r="EA106" s="115"/>
      <c r="EB106" s="115"/>
      <c r="EC106" s="115"/>
      <c r="ED106" s="115"/>
      <c r="EE106" s="132"/>
      <c r="EF106" s="132"/>
      <c r="EG106" s="132"/>
      <c r="EH106" s="102"/>
      <c r="EI106" s="102"/>
      <c r="EJ106" s="102"/>
      <c r="EK106" s="117" t="str">
        <f t="shared" si="474"/>
        <v/>
      </c>
      <c r="EL106" s="117"/>
      <c r="EM106" s="117"/>
      <c r="EN106" s="118"/>
      <c r="EO106" s="118"/>
      <c r="EP106" s="118"/>
      <c r="EQ106" s="102"/>
      <c r="ER106" s="102"/>
      <c r="ES106" s="102"/>
      <c r="ET106" s="102"/>
      <c r="EU106" s="20" t="str">
        <f t="shared" si="475"/>
        <v/>
      </c>
      <c r="EV106" s="26" t="str">
        <f t="shared" si="476"/>
        <v/>
      </c>
      <c r="EW106" s="22"/>
      <c r="EX106" s="22"/>
      <c r="EY106" s="23"/>
      <c r="EZ106" s="23"/>
      <c r="FA106" s="27"/>
      <c r="FB106" s="27"/>
      <c r="FC106" s="29"/>
      <c r="FD106" s="28"/>
      <c r="FE106" s="28"/>
      <c r="FF106" s="28"/>
      <c r="FG106" s="28"/>
      <c r="FH106" s="28"/>
      <c r="FI106" s="28"/>
      <c r="FJ106" s="28"/>
      <c r="FK106" s="28"/>
      <c r="FL106" s="28"/>
      <c r="FM106" s="28"/>
      <c r="FN106" s="29"/>
      <c r="FO106" s="29"/>
      <c r="FP106" s="29"/>
      <c r="FQ106" s="29"/>
      <c r="FR106" s="29"/>
      <c r="FS106" s="29"/>
      <c r="FT106" s="29"/>
      <c r="FU106" s="29"/>
      <c r="FV106" s="29"/>
      <c r="FW106" s="29"/>
      <c r="FX106" s="29"/>
      <c r="FY106" s="29"/>
      <c r="FZ106" s="29"/>
      <c r="GA106" s="29"/>
      <c r="GB106" s="29"/>
      <c r="GC106" s="23"/>
      <c r="GD106" s="23"/>
      <c r="GE106" s="23"/>
      <c r="GF106" s="23"/>
      <c r="GG106" s="23"/>
      <c r="GH106" s="23"/>
    </row>
    <row r="107" spans="1:190" s="25" customFormat="1" ht="57.75" customHeight="1" x14ac:dyDescent="0.25">
      <c r="A107" s="103">
        <f t="shared" si="477"/>
        <v>100</v>
      </c>
      <c r="B107" s="103"/>
      <c r="C107" s="104"/>
      <c r="D107" s="105"/>
      <c r="E107" s="105"/>
      <c r="F107" s="105"/>
      <c r="G107" s="105"/>
      <c r="H107" s="105"/>
      <c r="I107" s="105"/>
      <c r="J107" s="105"/>
      <c r="K107" s="106"/>
      <c r="L107" s="138"/>
      <c r="M107" s="138"/>
      <c r="N107" s="138"/>
      <c r="O107" s="138"/>
      <c r="P107" s="138"/>
      <c r="Q107" s="138"/>
      <c r="R107" s="138"/>
      <c r="S107" s="137"/>
      <c r="T107" s="137"/>
      <c r="U107" s="137"/>
      <c r="V107" s="137"/>
      <c r="W107" s="137"/>
      <c r="X107" s="79"/>
      <c r="Y107" s="80"/>
      <c r="Z107" s="80"/>
      <c r="AA107" s="80"/>
      <c r="AB107" s="11" t="str">
        <f t="shared" si="465"/>
        <v/>
      </c>
      <c r="AC107" s="12"/>
      <c r="AD107" s="13">
        <f t="shared" si="457"/>
        <v>0</v>
      </c>
      <c r="AE107" s="14" t="str">
        <f t="shared" ref="AE107" si="709">IF(ISBLANK(C107),"",IF(BL107=SX1_LS,SX1_PD,IF(BL107=SX2_LS,SX2_PD,IF(BL107=SX3_LS,SX3_PD,IF(BL107=SX4_LS,SX4_PD,IF(BL107=SX5_LS,SX5_PD,IF(BL107=SX6_LS,SX6_PD,IF(BL107=SX7_LS,SX7_PD,IF(BL107=SX8_LS,SX8_PD,IF(BL107=SX9_LS,SX9_PD,IF(BL107=SX10_LS,SX10_PD,IF(BL107=SX11_LS,SX11_PD,IF(BL107=SX12_LS,SX12_PD)))))))))))))</f>
        <v/>
      </c>
      <c r="AF107" s="15" t="str">
        <f t="shared" si="467"/>
        <v>!</v>
      </c>
      <c r="AG107" s="16" t="str">
        <f t="shared" ref="AG107" si="710">IF(ISBLANK(AC107),"",IF(AND(BL107=SX1_LS,AC107&gt;=0.5),(ROUND((PI()*AD107*AE107)/12,2)-PI()*SX1_PD),IF(AND(BL107=SX2_LS,AC107&gt;=0.5),(ROUND((PI()*AD107*AE107)/12,2)-PI()*SX2_PD),IF(AND(BL107=SX3_LS,AC107&gt;=0.5),(ROUND((PI()*AD107*AE107)/12,2)-PI()*SX3_PD),IF(AND(BL107=SX4_LS,AC107&gt;=0.5),(ROUND((PI()*AD107*AE107)/12,2)-PI()*SX4_PD),IF(AND(BL107=SX5_LS,AC107&gt;=0.5),(ROUND((PI()*AD107*AE107)/12,2)-PI()*SX5_PD),IF(AND(BL107=SX6_LS,AC107&gt;=0.5),(ROUND((PI()*AD107*AE107)/12,2)-PI()*SX6_PD),IF(AND(BL107=SX7_LS,AC107&gt;=0.5),(ROUND((PI()*AD107*AE107)/12,2)-PI()*SX7_PD),IF(AND(BL107=SX8_LS,AC107&gt;=0.5),(ROUND((PI()*AD107*AE107)/12,2)-PI()*SX8_PD),IF(AND(BL107=SX9_LS,AC107&gt;=0.5),(ROUND((PI()*AD107*AE107)/12,2)-PI()*SX9_PD),IF(AND(BL107=SX10_LS,AC107&gt;=0.5),(ROUND((PI()*AD107*AE107)/12,2)-PI()*SX10_PD),IF(AND(BL107=SX11_LS,AC107&gt;=0.5),(ROUND((PI()*AD107*AE107)/12,2)-PI()*SX11_PD),IF(AND(BL107=SX12_LS,AC107&gt;=0.5),(ROUND((PI()*AD107*AE107)/12,2)-PI()*SX12_PD),ROUND((PI()*AD107*AE107)/12,2))))))))))))))</f>
        <v/>
      </c>
      <c r="AH107" s="81"/>
      <c r="AI107" s="81"/>
      <c r="AJ107" s="81"/>
      <c r="AK107" s="81"/>
      <c r="AL107" s="81"/>
      <c r="AM107" s="81"/>
      <c r="AN107" s="81"/>
      <c r="AO107" s="81"/>
      <c r="AP107" s="17"/>
      <c r="AQ107" s="113"/>
      <c r="AR107" s="113"/>
      <c r="AS107" s="113"/>
      <c r="AT107" s="113"/>
      <c r="AU107" s="113"/>
      <c r="AV107" s="114" t="str">
        <f t="shared" ref="AV107" si="711">IF(C107=FALSE,"",IF(C107="DNT",(AQ107/(Nominal_Pipe_Diameter*10)),IF(AQ107="NV","NV",IF(AQ107="NA","NA",IF(BE107="","",IF(BL107="SMLS",AQ107*100/BE107,AQ107*100/BD107))))))</f>
        <v/>
      </c>
      <c r="AW107" s="114"/>
      <c r="AX107" s="114"/>
      <c r="AY107" s="114"/>
      <c r="AZ107" s="114"/>
      <c r="BA107" s="114" t="str">
        <f t="shared" ref="BA107" si="712">IF(C107=FALSE,"",IF(GW_Log_Dist="","NA",GW_Log_Dist+X107))</f>
        <v/>
      </c>
      <c r="BB107" s="114"/>
      <c r="BC107" s="114"/>
      <c r="BD107" s="18" t="str">
        <f t="shared" ref="BD107" si="713">IF(C107=FALSE,"",IF(AND(SX1_Start&lt;=X107,X107&lt;SX1_End),((SX1_NWT*1000)),IF(AND(SX2_Start&lt;=X107,X107&lt;SX2_End),((SX2_NWT*1000)),IF(AND(SX3_Start&lt;=X107,X107&lt;SX3_End),((SX3_NWT*1000)),IF(AND(SX4_Start&lt;=X107,X107&lt;SX4_End),((SX4_NWT*1000)),IF(AND(SX5_Start&lt;=X107,X107&lt;SX5_End),((SX5_NWT*1000)),IF(AND(SX6_Start&lt;=X107,X107&lt;SX6_End),((SX6_NWT*1000)),IF(AND(SX7_Start&lt;=X107,X107&lt;SX7_End),((SX7_NWT*1000)),IF(AND(SX8_Start&lt;=X107,X107&lt;SX8_End),((SX8_NWT*1000)),IF(AND(SX9_Start&lt;=X107,X107&lt;SX9_End),((SX9_NWT*1000)),IF(AND(SX10_Start&lt;=X107,X107&lt;SX10_End),((SX10_NWT*1000)),IF(AND(SX11_Start&lt;=X107,X107&lt;SX11_End),((SX11_NWT*1000)),IF(AND(SX12_Start&lt;=X107,X107&lt;SX12_End),((SX12_NWT*1000)),IF(AND(SX13_Start&lt;=X107,X107&lt;SX13_End),((SX13_NWT*1000)),IF(AND(SX14_Start&lt;=X107,X107&lt;SX14_End),((SX14_NWT*1000)),IF(AND(SX15_Start&lt;=X107,X107&lt;SX15_End),((SX15_NWT*1000)),IF(AND(SX16_Start&lt;=X107,X107&lt;SX16_End),((SX16_NWT*1000)),IF(AND(SX17_Start&lt;=X107,X107&lt;SX17_End),((SX17_NWT*1000)),IF(AND(SX18_Start&lt;=X107,X107&lt;SX18_End),((SX18_NWT*1000)),IF(AND(SX19_Start&lt;=X107,X107&lt;SX19_End),((SX19_NWT*1000)),IF(AND(SX20_Start&lt;=X107,X107&lt;SX20_End),((SX20_NWT*1000)),IF(AND(SX21_Start&lt;=X107,X107&lt;SX21_End),((SX21_NWT*1000)),IF(AND(SX22_Start&lt;=X107,X107&lt;SX22_End),((SX22_NWT*1000)),IF(AND(SX23_Start&lt;=X107,X107&lt;SX23_End),((SX23_NWT*1000)),IF(AND(SX24_Start&lt;=X107,X107&lt;SX24_End),((SX24_NWT*1000)),IF(AND(SX25_Start&lt;=X107,X107&lt;SX25_End),((SX25_NWT*1000))))))))))))))))))))))))))))</f>
        <v/>
      </c>
      <c r="BE107" s="113"/>
      <c r="BF107" s="113"/>
      <c r="BG107" s="113"/>
      <c r="BH107" s="113"/>
      <c r="BI107" s="113"/>
      <c r="BJ107" s="113"/>
      <c r="BK107" s="113"/>
      <c r="BL107" s="19" t="str" cm="1">
        <f t="array" ref="BL107">IF(C107=FALSE,"",IF(AND(SX1_Start&lt;=X107,X107&lt;SX1_End),SX1_LS,IF(AND(SX2_Start&lt;=X107,X107&lt;SX2_End),SX2_LS,IF(AND(SX3_Start&lt;=X107,X107&lt;SX3_End),SX3_LS,IF(AND(SX4_Start&lt;=X107,X107&lt;SX4_End),SX4_LS,IF(AND(SX5_Start&lt;=X107,X107&lt;SX5_End),SX5_LS,IF(AND(SX6_Start&lt;=X107,X107&lt;SX6_End),SX6_LS,IF(AND(SX7_Start&lt;=X107,X107&lt;SX7_End),SX7_LS,IF(AND(SX8_Start&lt;=X107,X107&lt;SX8_End),SX8_LS,IF(AND(SX9_Start&lt;=X107,X107&lt;SX9_End),SX9_LS,IF(AND(SX10_Start&lt;=X107,X107&lt;SX10_End),SX10_LS,IF(AND(SX11_Start&lt;=X107,X107&lt;SX11_End),SX11_LS,IF(AND(SX12_Start&lt;=X107,X107&lt;SX12_End),SX12_LS,IF(AND(SX13_Start&lt;=X107,X107&lt;SX13_End),SX13_LS,IF(AND(SX14_Start&lt;=X107,X107&lt;SX14_End),SX14_LS,IF(AND(SX15_Start&lt;=X107,X107&lt;SX15_End),SX15_LS,IF(AND(SX16_Start&lt;=X107,X107&lt;SX16_End),SX16_LS,IF(AND(SX17_Start&lt;=X107,X107&lt;SX17_End),SX17_LS,IF(AND(SX18_Start&lt;=X107,X107&lt;SX18_End),SX18_LS,IF(AND(SX19_Start&lt;=X107,X107&lt;SX19_End),SX19_LS,IF(AND(SX20_Start&lt;=X107,X107&lt;SX20_End),SX20_LS,IF(AND(SX21_Start&lt;=X107,X107&lt;SX21_End),SX21_LS,IF(AND(SX22_Start&lt;=X107,X107&lt;SX22_End),SX22_LS,IF(AND(SX23_Start&lt;=X107,X107&lt;SX23_End),SX23_LS,IF(AND(SX24_Start&lt;=X107,X107&lt;SX24_End),SX24_LS)*IF(AND(SX25_Start&lt;=X107,X107&lt;SX25End),SX25_LS)))))))))))))))))))))))))</f>
        <v/>
      </c>
      <c r="BM107" s="129" t="str">
        <f t="shared" ref="BM107" si="714">IF(ISBLANK(C107),"",IF(BL107=SX1_LS,SX1_LSD,IF(BL107=SX2_LS,SX2_LSD,IF(BL107=SX3_LS,SX3_LSD,IF(BL107=SX4_LS,SX4_LSD,IF(BL107=SX5_LS,SX5_LSD,IF(BL107=SX6_LS,SX6_LSD,IF(BL107=SX7_LS,SX7_LSD,IF(BL107=SX8_LS,SX8_LSD,IF(BL107=SX9_LS,SX9_LSD,IF(BL107=SX10_LS,SX10_LSD,IF(BL107=SX11_LS,SX11_LSD,IF(BL107=SX12_LS,SX12_LSD)))))))))))))</f>
        <v/>
      </c>
      <c r="BN107" s="130"/>
      <c r="BO107" s="130"/>
      <c r="BP107" s="130"/>
      <c r="BQ107" s="130"/>
      <c r="BR107" s="131"/>
      <c r="BS107" s="119" t="str">
        <f t="shared" ref="BS107" si="715">IF(ISBLANK(C107),"",IF(NOT(ISNUMBER(station_number)),"NA",IF(MOD(station_number,1)=0,TEXT(station_number+X107,"0+00"),IF(NOT(MOD(station_number,1)=0),TEXT(station_number+X107,"0+00.00")))))</f>
        <v/>
      </c>
      <c r="BT107" s="119"/>
      <c r="BU107" s="119"/>
      <c r="BV107" s="119"/>
      <c r="BW107" s="119"/>
      <c r="BX107" s="120" t="str" cm="1">
        <f t="array" ref="BX107">IF(C107=FALSE,"",IF(AND(SX1_Start&lt;=X107,X107&lt;SX1_End),"Section 1",IF(AND(SX2_Start&lt;=X107,X107&lt;SX2_End),"Section 2",IF(AND(SX3_Start&lt;=X107,X107&lt;SX3_End),"Section 3",IF(AND(SX4_Start&lt;=X107,X107&lt;SX4_End),"Section 4",IF(AND(SX5_Start&lt;=X107,X107&lt;SX5_End),"Section 5",IF(AND(SX6_Start&lt;=X107,X107&lt;SX6_End),"Section 6",IF(AND(SX7_Start&lt;=X107,X107&lt;SX7_End),"Section 7",IF(AND(SX8_Start&lt;=X107,X107&lt;SX8_End),"Section 8",IF(AND(SX9_Start&lt;=X107,X107&lt;SX9_End),"Section 9",IF(AND(SX10_Start&lt;=X107,X107&lt;SX10_End),"Section 10",IF(AND(SX11_Start&lt;=X107,X107&lt;SX11_End),"Section 11",IF(AND(SX12_Start&lt;=X107,X107&lt;SX12_End),"Section 12",IF(AND(SX13_Start&lt;=X107,X107&lt;SX13_End),"Section 13",IF(AND(SX14_Start&lt;=X107,X107&lt;SX14_End),"Section 14",IF(AND(SX15_Start&lt;=X107,X107&lt;SX15_End),"Section 15",IF(AND(SX16_Start&lt;=X107,X107&lt;SX16_End),"Section 16",IF(AND(SX17_Start&lt;=X107,X107&lt;SX17_End),"Section 17",IF(AND(SX18_Start&lt;=X107,X107&lt;SX18_End),"Section 18",IF(AND(SX19_Start&lt;=X107,X107&lt;SX19_End),"Section 19",IF(AND(SX20_Start&lt;=X107,X107&lt;SX20_End),"Section 20",IF(AND(SX21_Start&lt;=X107,X107&lt;SX21_End),"Section 21",IF(AND(SX22_Start&lt;=X107,X107&lt;SX22_End),"Section 22",IF(AND(SX23_Start&lt;=X107,X107&lt;SX23_End),"Section 23",IF(AND(SX24_Start&lt;=X107,X107&lt;SX24_End),"Section 24")*IF(AND(SX25_Start&lt;=X107,X107&lt;SX25End),"Section 25")))))))))))))))))))))))))</f>
        <v/>
      </c>
      <c r="BY107" s="121"/>
      <c r="BZ107" s="121"/>
      <c r="CA107" s="121"/>
      <c r="CB107" s="121"/>
      <c r="CC107" s="121"/>
      <c r="CD107" s="121"/>
      <c r="CE107" s="121"/>
      <c r="CF107" s="121"/>
      <c r="CG107" s="121"/>
      <c r="CH107" s="122"/>
      <c r="CI107" s="123"/>
      <c r="CJ107" s="124"/>
      <c r="CK107" s="124"/>
      <c r="CL107" s="124"/>
      <c r="CM107" s="124"/>
      <c r="CN107" s="124"/>
      <c r="CO107" s="124"/>
      <c r="CP107" s="124"/>
      <c r="CQ107" s="124"/>
      <c r="CR107" s="124"/>
      <c r="CS107" s="125"/>
      <c r="CT107" s="123"/>
      <c r="CU107" s="124"/>
      <c r="CV107" s="124"/>
      <c r="CW107" s="124"/>
      <c r="CX107" s="124"/>
      <c r="CY107" s="124"/>
      <c r="CZ107" s="124"/>
      <c r="DA107" s="124"/>
      <c r="DB107" s="124"/>
      <c r="DC107" s="124"/>
      <c r="DD107" s="125"/>
      <c r="DE107" s="123"/>
      <c r="DF107" s="124"/>
      <c r="DG107" s="124"/>
      <c r="DH107" s="124"/>
      <c r="DI107" s="124"/>
      <c r="DJ107" s="124"/>
      <c r="DK107" s="124"/>
      <c r="DL107" s="124"/>
      <c r="DM107" s="124"/>
      <c r="DN107" s="125"/>
      <c r="DO107" s="126"/>
      <c r="DP107" s="127"/>
      <c r="DQ107" s="127"/>
      <c r="DR107" s="127"/>
      <c r="DS107" s="127"/>
      <c r="DT107" s="127"/>
      <c r="DU107" s="127"/>
      <c r="DV107" s="128"/>
      <c r="DW107" s="102"/>
      <c r="DX107" s="102"/>
      <c r="DY107" s="102"/>
      <c r="DZ107" s="115"/>
      <c r="EA107" s="115"/>
      <c r="EB107" s="115"/>
      <c r="EC107" s="115"/>
      <c r="ED107" s="115"/>
      <c r="EE107" s="132"/>
      <c r="EF107" s="132"/>
      <c r="EG107" s="132"/>
      <c r="EH107" s="102"/>
      <c r="EI107" s="102"/>
      <c r="EJ107" s="102"/>
      <c r="EK107" s="117" t="str">
        <f t="shared" si="474"/>
        <v/>
      </c>
      <c r="EL107" s="117"/>
      <c r="EM107" s="117"/>
      <c r="EN107" s="118"/>
      <c r="EO107" s="118"/>
      <c r="EP107" s="118"/>
      <c r="EQ107" s="102"/>
      <c r="ER107" s="102"/>
      <c r="ES107" s="102"/>
      <c r="ET107" s="102"/>
      <c r="EU107" s="20" t="str">
        <f t="shared" si="475"/>
        <v/>
      </c>
      <c r="EV107" s="26" t="str">
        <f t="shared" si="476"/>
        <v/>
      </c>
      <c r="EW107" s="22"/>
      <c r="EX107" s="22"/>
      <c r="EY107" s="23"/>
      <c r="EZ107" s="23"/>
      <c r="FA107" s="27"/>
      <c r="FB107" s="27"/>
      <c r="FC107" s="28"/>
      <c r="FD107" s="28"/>
      <c r="FE107" s="28"/>
      <c r="FF107" s="28"/>
      <c r="FG107" s="28"/>
      <c r="FH107" s="28"/>
      <c r="FI107" s="28"/>
      <c r="FJ107" s="28"/>
      <c r="FK107" s="28"/>
      <c r="FL107" s="28"/>
      <c r="FM107" s="28"/>
      <c r="FN107" s="29"/>
      <c r="FO107" s="29"/>
      <c r="FP107" s="29"/>
      <c r="FQ107" s="29"/>
      <c r="FR107" s="29"/>
      <c r="FS107" s="29"/>
      <c r="FT107" s="29"/>
      <c r="FU107" s="29"/>
      <c r="FV107" s="29"/>
      <c r="FW107" s="29"/>
      <c r="FX107" s="29"/>
      <c r="FY107" s="29"/>
      <c r="FZ107" s="29"/>
      <c r="GA107" s="29"/>
      <c r="GB107" s="29"/>
      <c r="GC107" s="23"/>
      <c r="GD107" s="23"/>
      <c r="GE107" s="23"/>
      <c r="GF107" s="23"/>
      <c r="GG107" s="23"/>
      <c r="GH107" s="23"/>
    </row>
    <row r="108" spans="1:190" s="25" customFormat="1" ht="57.75" customHeight="1" x14ac:dyDescent="0.25">
      <c r="A108" s="103">
        <f t="shared" si="477"/>
        <v>101</v>
      </c>
      <c r="B108" s="103"/>
      <c r="C108" s="104"/>
      <c r="D108" s="105"/>
      <c r="E108" s="105"/>
      <c r="F108" s="105"/>
      <c r="G108" s="105"/>
      <c r="H108" s="105"/>
      <c r="I108" s="105"/>
      <c r="J108" s="105"/>
      <c r="K108" s="106"/>
      <c r="L108" s="138"/>
      <c r="M108" s="138"/>
      <c r="N108" s="138"/>
      <c r="O108" s="138"/>
      <c r="P108" s="138"/>
      <c r="Q108" s="138"/>
      <c r="R108" s="138"/>
      <c r="S108" s="137"/>
      <c r="T108" s="137"/>
      <c r="U108" s="137"/>
      <c r="V108" s="137"/>
      <c r="W108" s="137"/>
      <c r="X108" s="79"/>
      <c r="Y108" s="80"/>
      <c r="Z108" s="80"/>
      <c r="AA108" s="80"/>
      <c r="AB108" s="11" t="str">
        <f t="shared" si="465"/>
        <v/>
      </c>
      <c r="AC108" s="12"/>
      <c r="AD108" s="13">
        <f t="shared" si="457"/>
        <v>0</v>
      </c>
      <c r="AE108" s="14" t="str">
        <f t="shared" ref="AE108" si="716">IF(ISBLANK(C108),"",IF(BL108=SX1_LS,SX1_PD,IF(BL108=SX2_LS,SX2_PD,IF(BL108=SX3_LS,SX3_PD,IF(BL108=SX4_LS,SX4_PD,IF(BL108=SX5_LS,SX5_PD,IF(BL108=SX6_LS,SX6_PD,IF(BL108=SX7_LS,SX7_PD,IF(BL108=SX8_LS,SX8_PD,IF(BL108=SX9_LS,SX9_PD,IF(BL108=SX10_LS,SX10_PD,IF(BL108=SX11_LS,SX11_PD,IF(BL108=SX12_LS,SX12_PD)))))))))))))</f>
        <v/>
      </c>
      <c r="AF108" s="15" t="str">
        <f t="shared" si="467"/>
        <v>!</v>
      </c>
      <c r="AG108" s="16" t="str">
        <f t="shared" ref="AG108" si="717">IF(ISBLANK(AC108),"",IF(AND(BL108=SX1_LS,AC108&gt;=0.5),(ROUND((PI()*AD108*AE108)/12,2)-PI()*SX1_PD),IF(AND(BL108=SX2_LS,AC108&gt;=0.5),(ROUND((PI()*AD108*AE108)/12,2)-PI()*SX2_PD),IF(AND(BL108=SX3_LS,AC108&gt;=0.5),(ROUND((PI()*AD108*AE108)/12,2)-PI()*SX3_PD),IF(AND(BL108=SX4_LS,AC108&gt;=0.5),(ROUND((PI()*AD108*AE108)/12,2)-PI()*SX4_PD),IF(AND(BL108=SX5_LS,AC108&gt;=0.5),(ROUND((PI()*AD108*AE108)/12,2)-PI()*SX5_PD),IF(AND(BL108=SX6_LS,AC108&gt;=0.5),(ROUND((PI()*AD108*AE108)/12,2)-PI()*SX6_PD),IF(AND(BL108=SX7_LS,AC108&gt;=0.5),(ROUND((PI()*AD108*AE108)/12,2)-PI()*SX7_PD),IF(AND(BL108=SX8_LS,AC108&gt;=0.5),(ROUND((PI()*AD108*AE108)/12,2)-PI()*SX8_PD),IF(AND(BL108=SX9_LS,AC108&gt;=0.5),(ROUND((PI()*AD108*AE108)/12,2)-PI()*SX9_PD),IF(AND(BL108=SX10_LS,AC108&gt;=0.5),(ROUND((PI()*AD108*AE108)/12,2)-PI()*SX10_PD),IF(AND(BL108=SX11_LS,AC108&gt;=0.5),(ROUND((PI()*AD108*AE108)/12,2)-PI()*SX11_PD),IF(AND(BL108=SX12_LS,AC108&gt;=0.5),(ROUND((PI()*AD108*AE108)/12,2)-PI()*SX12_PD),ROUND((PI()*AD108*AE108)/12,2))))))))))))))</f>
        <v/>
      </c>
      <c r="AH108" s="81"/>
      <c r="AI108" s="81"/>
      <c r="AJ108" s="81"/>
      <c r="AK108" s="81"/>
      <c r="AL108" s="81"/>
      <c r="AM108" s="81"/>
      <c r="AN108" s="81"/>
      <c r="AO108" s="81"/>
      <c r="AP108" s="17"/>
      <c r="AQ108" s="133"/>
      <c r="AR108" s="134"/>
      <c r="AS108" s="134"/>
      <c r="AT108" s="134"/>
      <c r="AU108" s="135"/>
      <c r="AV108" s="114" t="str">
        <f t="shared" ref="AV108" si="718">IF(C108=FALSE,"",IF(C108="DNT",(AQ108/(Nominal_Pipe_Diameter*10)),IF(AQ108="NV","NV",IF(AQ108="NA","NA",IF(BE108="","",IF(BL108="SMLS",AQ108*100/BE108,AQ108*100/BD108))))))</f>
        <v/>
      </c>
      <c r="AW108" s="114"/>
      <c r="AX108" s="114"/>
      <c r="AY108" s="114"/>
      <c r="AZ108" s="114"/>
      <c r="BA108" s="114" t="str">
        <f t="shared" ref="BA108" si="719">IF(C108=FALSE,"",IF(GW_Log_Dist="","NA",GW_Log_Dist+X108))</f>
        <v/>
      </c>
      <c r="BB108" s="114"/>
      <c r="BC108" s="114"/>
      <c r="BD108" s="18" t="str">
        <f t="shared" ref="BD108" si="720">IF(C108=FALSE,"",IF(AND(SX1_Start&lt;=X108,X108&lt;SX1_End),((SX1_NWT*1000)),IF(AND(SX2_Start&lt;=X108,X108&lt;SX2_End),((SX2_NWT*1000)),IF(AND(SX3_Start&lt;=X108,X108&lt;SX3_End),((SX3_NWT*1000)),IF(AND(SX4_Start&lt;=X108,X108&lt;SX4_End),((SX4_NWT*1000)),IF(AND(SX5_Start&lt;=X108,X108&lt;SX5_End),((SX5_NWT*1000)),IF(AND(SX6_Start&lt;=X108,X108&lt;SX6_End),((SX6_NWT*1000)),IF(AND(SX7_Start&lt;=X108,X108&lt;SX7_End),((SX7_NWT*1000)),IF(AND(SX8_Start&lt;=X108,X108&lt;SX8_End),((SX8_NWT*1000)),IF(AND(SX9_Start&lt;=X108,X108&lt;SX9_End),((SX9_NWT*1000)),IF(AND(SX10_Start&lt;=X108,X108&lt;SX10_End),((SX10_NWT*1000)),IF(AND(SX11_Start&lt;=X108,X108&lt;SX11_End),((SX11_NWT*1000)),IF(AND(SX12_Start&lt;=X108,X108&lt;SX12_End),((SX12_NWT*1000)),IF(AND(SX13_Start&lt;=X108,X108&lt;SX13_End),((SX13_NWT*1000)),IF(AND(SX14_Start&lt;=X108,X108&lt;SX14_End),((SX14_NWT*1000)),IF(AND(SX15_Start&lt;=X108,X108&lt;SX15_End),((SX15_NWT*1000)),IF(AND(SX16_Start&lt;=X108,X108&lt;SX16_End),((SX16_NWT*1000)),IF(AND(SX17_Start&lt;=X108,X108&lt;SX17_End),((SX17_NWT*1000)),IF(AND(SX18_Start&lt;=X108,X108&lt;SX18_End),((SX18_NWT*1000)),IF(AND(SX19_Start&lt;=X108,X108&lt;SX19_End),((SX19_NWT*1000)),IF(AND(SX20_Start&lt;=X108,X108&lt;SX20_End),((SX20_NWT*1000)),IF(AND(SX21_Start&lt;=X108,X108&lt;SX21_End),((SX21_NWT*1000)),IF(AND(SX22_Start&lt;=X108,X108&lt;SX22_End),((SX22_NWT*1000)),IF(AND(SX23_Start&lt;=X108,X108&lt;SX23_End),((SX23_NWT*1000)),IF(AND(SX24_Start&lt;=X108,X108&lt;SX24_End),((SX24_NWT*1000)),IF(AND(SX25_Start&lt;=X108,X108&lt;SX25_End),((SX25_NWT*1000))))))))))))))))))))))))))))</f>
        <v/>
      </c>
      <c r="BE108" s="113"/>
      <c r="BF108" s="113"/>
      <c r="BG108" s="113"/>
      <c r="BH108" s="113"/>
      <c r="BI108" s="113"/>
      <c r="BJ108" s="113"/>
      <c r="BK108" s="113"/>
      <c r="BL108" s="19" t="str" cm="1">
        <f t="array" ref="BL108">IF(C108=FALSE,"",IF(AND(SX1_Start&lt;=X108,X108&lt;SX1_End),SX1_LS,IF(AND(SX2_Start&lt;=X108,X108&lt;SX2_End),SX2_LS,IF(AND(SX3_Start&lt;=X108,X108&lt;SX3_End),SX3_LS,IF(AND(SX4_Start&lt;=X108,X108&lt;SX4_End),SX4_LS,IF(AND(SX5_Start&lt;=X108,X108&lt;SX5_End),SX5_LS,IF(AND(SX6_Start&lt;=X108,X108&lt;SX6_End),SX6_LS,IF(AND(SX7_Start&lt;=X108,X108&lt;SX7_End),SX7_LS,IF(AND(SX8_Start&lt;=X108,X108&lt;SX8_End),SX8_LS,IF(AND(SX9_Start&lt;=X108,X108&lt;SX9_End),SX9_LS,IF(AND(SX10_Start&lt;=X108,X108&lt;SX10_End),SX10_LS,IF(AND(SX11_Start&lt;=X108,X108&lt;SX11_End),SX11_LS,IF(AND(SX12_Start&lt;=X108,X108&lt;SX12_End),SX12_LS,IF(AND(SX13_Start&lt;=X108,X108&lt;SX13_End),SX13_LS,IF(AND(SX14_Start&lt;=X108,X108&lt;SX14_End),SX14_LS,IF(AND(SX15_Start&lt;=X108,X108&lt;SX15_End),SX15_LS,IF(AND(SX16_Start&lt;=X108,X108&lt;SX16_End),SX16_LS,IF(AND(SX17_Start&lt;=X108,X108&lt;SX17_End),SX17_LS,IF(AND(SX18_Start&lt;=X108,X108&lt;SX18_End),SX18_LS,IF(AND(SX19_Start&lt;=X108,X108&lt;SX19_End),SX19_LS,IF(AND(SX20_Start&lt;=X108,X108&lt;SX20_End),SX20_LS,IF(AND(SX21_Start&lt;=X108,X108&lt;SX21_End),SX21_LS,IF(AND(SX22_Start&lt;=X108,X108&lt;SX22_End),SX22_LS,IF(AND(SX23_Start&lt;=X108,X108&lt;SX23_End),SX23_LS,IF(AND(SX24_Start&lt;=X108,X108&lt;SX24_End),SX24_LS)*IF(AND(SX25_Start&lt;=X108,X108&lt;SX25End),SX25_LS)))))))))))))))))))))))))</f>
        <v/>
      </c>
      <c r="BM108" s="129" t="str">
        <f t="shared" ref="BM108" si="721">IF(ISBLANK(C108),"",IF(BL108=SX1_LS,SX1_LSD,IF(BL108=SX2_LS,SX2_LSD,IF(BL108=SX3_LS,SX3_LSD,IF(BL108=SX4_LS,SX4_LSD,IF(BL108=SX5_LS,SX5_LSD,IF(BL108=SX6_LS,SX6_LSD,IF(BL108=SX7_LS,SX7_LSD,IF(BL108=SX8_LS,SX8_LSD,IF(BL108=SX9_LS,SX9_LSD,IF(BL108=SX10_LS,SX10_LSD,IF(BL108=SX11_LS,SX11_LSD,IF(BL108=SX12_LS,SX12_LSD)))))))))))))</f>
        <v/>
      </c>
      <c r="BN108" s="130"/>
      <c r="BO108" s="130"/>
      <c r="BP108" s="130"/>
      <c r="BQ108" s="130"/>
      <c r="BR108" s="131"/>
      <c r="BS108" s="119" t="str">
        <f t="shared" ref="BS108" si="722">IF(ISBLANK(C108),"",IF(NOT(ISNUMBER(station_number)),"NA",IF(MOD(station_number,1)=0,TEXT(station_number+X108,"0+00"),IF(NOT(MOD(station_number,1)=0),TEXT(station_number+X108,"0+00.00")))))</f>
        <v/>
      </c>
      <c r="BT108" s="119"/>
      <c r="BU108" s="119"/>
      <c r="BV108" s="119"/>
      <c r="BW108" s="119"/>
      <c r="BX108" s="120" t="str" cm="1">
        <f t="array" ref="BX108">IF(C108=FALSE,"",IF(AND(SX1_Start&lt;=X108,X108&lt;SX1_End),"Section 1",IF(AND(SX2_Start&lt;=X108,X108&lt;SX2_End),"Section 2",IF(AND(SX3_Start&lt;=X108,X108&lt;SX3_End),"Section 3",IF(AND(SX4_Start&lt;=X108,X108&lt;SX4_End),"Section 4",IF(AND(SX5_Start&lt;=X108,X108&lt;SX5_End),"Section 5",IF(AND(SX6_Start&lt;=X108,X108&lt;SX6_End),"Section 6",IF(AND(SX7_Start&lt;=X108,X108&lt;SX7_End),"Section 7",IF(AND(SX8_Start&lt;=X108,X108&lt;SX8_End),"Section 8",IF(AND(SX9_Start&lt;=X108,X108&lt;SX9_End),"Section 9",IF(AND(SX10_Start&lt;=X108,X108&lt;SX10_End),"Section 10",IF(AND(SX11_Start&lt;=X108,X108&lt;SX11_End),"Section 11",IF(AND(SX12_Start&lt;=X108,X108&lt;SX12_End),"Section 12",IF(AND(SX13_Start&lt;=X108,X108&lt;SX13_End),"Section 13",IF(AND(SX14_Start&lt;=X108,X108&lt;SX14_End),"Section 14",IF(AND(SX15_Start&lt;=X108,X108&lt;SX15_End),"Section 15",IF(AND(SX16_Start&lt;=X108,X108&lt;SX16_End),"Section 16",IF(AND(SX17_Start&lt;=X108,X108&lt;SX17_End),"Section 17",IF(AND(SX18_Start&lt;=X108,X108&lt;SX18_End),"Section 18",IF(AND(SX19_Start&lt;=X108,X108&lt;SX19_End),"Section 19",IF(AND(SX20_Start&lt;=X108,X108&lt;SX20_End),"Section 20",IF(AND(SX21_Start&lt;=X108,X108&lt;SX21_End),"Section 21",IF(AND(SX22_Start&lt;=X108,X108&lt;SX22_End),"Section 22",IF(AND(SX23_Start&lt;=X108,X108&lt;SX23_End),"Section 23",IF(AND(SX24_Start&lt;=X108,X108&lt;SX24_End),"Section 24")*IF(AND(SX25_Start&lt;=X108,X108&lt;SX25End),"Section 25")))))))))))))))))))))))))</f>
        <v/>
      </c>
      <c r="BY108" s="121"/>
      <c r="BZ108" s="121"/>
      <c r="CA108" s="121"/>
      <c r="CB108" s="121"/>
      <c r="CC108" s="121"/>
      <c r="CD108" s="121"/>
      <c r="CE108" s="121"/>
      <c r="CF108" s="121"/>
      <c r="CG108" s="121"/>
      <c r="CH108" s="122"/>
      <c r="CI108" s="123"/>
      <c r="CJ108" s="124"/>
      <c r="CK108" s="124"/>
      <c r="CL108" s="124"/>
      <c r="CM108" s="124"/>
      <c r="CN108" s="124"/>
      <c r="CO108" s="124"/>
      <c r="CP108" s="124"/>
      <c r="CQ108" s="124"/>
      <c r="CR108" s="124"/>
      <c r="CS108" s="125"/>
      <c r="CT108" s="123"/>
      <c r="CU108" s="124"/>
      <c r="CV108" s="124"/>
      <c r="CW108" s="124"/>
      <c r="CX108" s="124"/>
      <c r="CY108" s="124"/>
      <c r="CZ108" s="124"/>
      <c r="DA108" s="124"/>
      <c r="DB108" s="124"/>
      <c r="DC108" s="124"/>
      <c r="DD108" s="125"/>
      <c r="DE108" s="123"/>
      <c r="DF108" s="124"/>
      <c r="DG108" s="124"/>
      <c r="DH108" s="124"/>
      <c r="DI108" s="124"/>
      <c r="DJ108" s="124"/>
      <c r="DK108" s="124"/>
      <c r="DL108" s="124"/>
      <c r="DM108" s="124"/>
      <c r="DN108" s="125"/>
      <c r="DO108" s="126"/>
      <c r="DP108" s="127"/>
      <c r="DQ108" s="127"/>
      <c r="DR108" s="127"/>
      <c r="DS108" s="127"/>
      <c r="DT108" s="127"/>
      <c r="DU108" s="127"/>
      <c r="DV108" s="128"/>
      <c r="DW108" s="102"/>
      <c r="DX108" s="102"/>
      <c r="DY108" s="102"/>
      <c r="DZ108" s="115"/>
      <c r="EA108" s="115"/>
      <c r="EB108" s="115"/>
      <c r="EC108" s="115"/>
      <c r="ED108" s="115"/>
      <c r="EE108" s="132"/>
      <c r="EF108" s="132"/>
      <c r="EG108" s="132"/>
      <c r="EH108" s="102"/>
      <c r="EI108" s="102"/>
      <c r="EJ108" s="102"/>
      <c r="EK108" s="117" t="str">
        <f t="shared" si="474"/>
        <v/>
      </c>
      <c r="EL108" s="117"/>
      <c r="EM108" s="117"/>
      <c r="EN108" s="118"/>
      <c r="EO108" s="118"/>
      <c r="EP108" s="118"/>
      <c r="EQ108" s="102"/>
      <c r="ER108" s="102"/>
      <c r="ES108" s="102"/>
      <c r="ET108" s="102"/>
      <c r="EU108" s="20" t="str">
        <f t="shared" si="475"/>
        <v/>
      </c>
      <c r="EV108" s="26" t="str">
        <f t="shared" si="476"/>
        <v/>
      </c>
      <c r="EW108" s="22"/>
      <c r="EX108" s="22"/>
      <c r="EY108" s="23"/>
      <c r="EZ108" s="23"/>
      <c r="FA108" s="27"/>
      <c r="FB108" s="27"/>
      <c r="FC108" s="28"/>
      <c r="FD108" s="28"/>
      <c r="FE108" s="28"/>
      <c r="FF108" s="28"/>
      <c r="FG108" s="28"/>
      <c r="FH108" s="28"/>
      <c r="FI108" s="28"/>
      <c r="FJ108" s="28"/>
      <c r="FK108" s="28"/>
      <c r="FL108" s="28"/>
      <c r="FM108" s="28"/>
      <c r="FN108" s="29"/>
      <c r="FO108" s="29"/>
      <c r="FP108" s="29"/>
      <c r="FQ108" s="29"/>
      <c r="FR108" s="29"/>
      <c r="FS108" s="29"/>
      <c r="FT108" s="29"/>
      <c r="FU108" s="29"/>
      <c r="FV108" s="29"/>
      <c r="FW108" s="29"/>
      <c r="FX108" s="29"/>
      <c r="FY108" s="29"/>
      <c r="FZ108" s="29"/>
      <c r="GA108" s="29"/>
      <c r="GB108" s="29"/>
      <c r="GC108" s="23"/>
      <c r="GD108" s="23"/>
      <c r="GE108" s="23"/>
      <c r="GF108" s="23"/>
      <c r="GG108" s="23"/>
      <c r="GH108" s="23"/>
    </row>
    <row r="109" spans="1:190" s="25" customFormat="1" ht="57.75" customHeight="1" x14ac:dyDescent="0.25">
      <c r="A109" s="103">
        <f t="shared" si="477"/>
        <v>102</v>
      </c>
      <c r="B109" s="103"/>
      <c r="C109" s="104"/>
      <c r="D109" s="105"/>
      <c r="E109" s="105"/>
      <c r="F109" s="105"/>
      <c r="G109" s="105"/>
      <c r="H109" s="105"/>
      <c r="I109" s="105"/>
      <c r="J109" s="105"/>
      <c r="K109" s="106"/>
      <c r="L109" s="138"/>
      <c r="M109" s="138"/>
      <c r="N109" s="138"/>
      <c r="O109" s="138"/>
      <c r="P109" s="138"/>
      <c r="Q109" s="138"/>
      <c r="R109" s="138"/>
      <c r="S109" s="137"/>
      <c r="T109" s="137"/>
      <c r="U109" s="137"/>
      <c r="V109" s="137"/>
      <c r="W109" s="137"/>
      <c r="X109" s="79"/>
      <c r="Y109" s="80"/>
      <c r="Z109" s="80"/>
      <c r="AA109" s="80"/>
      <c r="AB109" s="11" t="str">
        <f t="shared" si="465"/>
        <v/>
      </c>
      <c r="AC109" s="12"/>
      <c r="AD109" s="13">
        <f t="shared" si="457"/>
        <v>0</v>
      </c>
      <c r="AE109" s="14" t="str">
        <f t="shared" ref="AE109" si="723">IF(ISBLANK(C109),"",IF(BL109=SX1_LS,SX1_PD,IF(BL109=SX2_LS,SX2_PD,IF(BL109=SX3_LS,SX3_PD,IF(BL109=SX4_LS,SX4_PD,IF(BL109=SX5_LS,SX5_PD,IF(BL109=SX6_LS,SX6_PD,IF(BL109=SX7_LS,SX7_PD,IF(BL109=SX8_LS,SX8_PD,IF(BL109=SX9_LS,SX9_PD,IF(BL109=SX10_LS,SX10_PD,IF(BL109=SX11_LS,SX11_PD,IF(BL109=SX12_LS,SX12_PD)))))))))))))</f>
        <v/>
      </c>
      <c r="AF109" s="15" t="str">
        <f t="shared" si="467"/>
        <v>!</v>
      </c>
      <c r="AG109" s="16" t="str">
        <f t="shared" ref="AG109" si="724">IF(ISBLANK(AC109),"",IF(AND(BL109=SX1_LS,AC109&gt;=0.5),(ROUND((PI()*AD109*AE109)/12,2)-PI()*SX1_PD),IF(AND(BL109=SX2_LS,AC109&gt;=0.5),(ROUND((PI()*AD109*AE109)/12,2)-PI()*SX2_PD),IF(AND(BL109=SX3_LS,AC109&gt;=0.5),(ROUND((PI()*AD109*AE109)/12,2)-PI()*SX3_PD),IF(AND(BL109=SX4_LS,AC109&gt;=0.5),(ROUND((PI()*AD109*AE109)/12,2)-PI()*SX4_PD),IF(AND(BL109=SX5_LS,AC109&gt;=0.5),(ROUND((PI()*AD109*AE109)/12,2)-PI()*SX5_PD),IF(AND(BL109=SX6_LS,AC109&gt;=0.5),(ROUND((PI()*AD109*AE109)/12,2)-PI()*SX6_PD),IF(AND(BL109=SX7_LS,AC109&gt;=0.5),(ROUND((PI()*AD109*AE109)/12,2)-PI()*SX7_PD),IF(AND(BL109=SX8_LS,AC109&gt;=0.5),(ROUND((PI()*AD109*AE109)/12,2)-PI()*SX8_PD),IF(AND(BL109=SX9_LS,AC109&gt;=0.5),(ROUND((PI()*AD109*AE109)/12,2)-PI()*SX9_PD),IF(AND(BL109=SX10_LS,AC109&gt;=0.5),(ROUND((PI()*AD109*AE109)/12,2)-PI()*SX10_PD),IF(AND(BL109=SX11_LS,AC109&gt;=0.5),(ROUND((PI()*AD109*AE109)/12,2)-PI()*SX11_PD),IF(AND(BL109=SX12_LS,AC109&gt;=0.5),(ROUND((PI()*AD109*AE109)/12,2)-PI()*SX12_PD),ROUND((PI()*AD109*AE109)/12,2))))))))))))))</f>
        <v/>
      </c>
      <c r="AH109" s="81"/>
      <c r="AI109" s="81"/>
      <c r="AJ109" s="81"/>
      <c r="AK109" s="81"/>
      <c r="AL109" s="81"/>
      <c r="AM109" s="81"/>
      <c r="AN109" s="81"/>
      <c r="AO109" s="81"/>
      <c r="AP109" s="17"/>
      <c r="AQ109" s="113"/>
      <c r="AR109" s="113"/>
      <c r="AS109" s="113"/>
      <c r="AT109" s="113"/>
      <c r="AU109" s="113"/>
      <c r="AV109" s="114" t="str">
        <f t="shared" ref="AV109" si="725">IF(C109=FALSE,"",IF(C109="DNT",(AQ109/(Nominal_Pipe_Diameter*10)),IF(AQ109="NV","NV",IF(AQ109="NA","NA",IF(BE109="","",IF(BL109="SMLS",AQ109*100/BE109,AQ109*100/BD109))))))</f>
        <v/>
      </c>
      <c r="AW109" s="114"/>
      <c r="AX109" s="114"/>
      <c r="AY109" s="114"/>
      <c r="AZ109" s="114"/>
      <c r="BA109" s="114" t="str">
        <f t="shared" ref="BA109" si="726">IF(C109=FALSE,"",IF(GW_Log_Dist="","NA",GW_Log_Dist+X109))</f>
        <v/>
      </c>
      <c r="BB109" s="114"/>
      <c r="BC109" s="114"/>
      <c r="BD109" s="18" t="str">
        <f t="shared" ref="BD109" si="727">IF(C109=FALSE,"",IF(AND(SX1_Start&lt;=X109,X109&lt;SX1_End),((SX1_NWT*1000)),IF(AND(SX2_Start&lt;=X109,X109&lt;SX2_End),((SX2_NWT*1000)),IF(AND(SX3_Start&lt;=X109,X109&lt;SX3_End),((SX3_NWT*1000)),IF(AND(SX4_Start&lt;=X109,X109&lt;SX4_End),((SX4_NWT*1000)),IF(AND(SX5_Start&lt;=X109,X109&lt;SX5_End),((SX5_NWT*1000)),IF(AND(SX6_Start&lt;=X109,X109&lt;SX6_End),((SX6_NWT*1000)),IF(AND(SX7_Start&lt;=X109,X109&lt;SX7_End),((SX7_NWT*1000)),IF(AND(SX8_Start&lt;=X109,X109&lt;SX8_End),((SX8_NWT*1000)),IF(AND(SX9_Start&lt;=X109,X109&lt;SX9_End),((SX9_NWT*1000)),IF(AND(SX10_Start&lt;=X109,X109&lt;SX10_End),((SX10_NWT*1000)),IF(AND(SX11_Start&lt;=X109,X109&lt;SX11_End),((SX11_NWT*1000)),IF(AND(SX12_Start&lt;=X109,X109&lt;SX12_End),((SX12_NWT*1000)),IF(AND(SX13_Start&lt;=X109,X109&lt;SX13_End),((SX13_NWT*1000)),IF(AND(SX14_Start&lt;=X109,X109&lt;SX14_End),((SX14_NWT*1000)),IF(AND(SX15_Start&lt;=X109,X109&lt;SX15_End),((SX15_NWT*1000)),IF(AND(SX16_Start&lt;=X109,X109&lt;SX16_End),((SX16_NWT*1000)),IF(AND(SX17_Start&lt;=X109,X109&lt;SX17_End),((SX17_NWT*1000)),IF(AND(SX18_Start&lt;=X109,X109&lt;SX18_End),((SX18_NWT*1000)),IF(AND(SX19_Start&lt;=X109,X109&lt;SX19_End),((SX19_NWT*1000)),IF(AND(SX20_Start&lt;=X109,X109&lt;SX20_End),((SX20_NWT*1000)),IF(AND(SX21_Start&lt;=X109,X109&lt;SX21_End),((SX21_NWT*1000)),IF(AND(SX22_Start&lt;=X109,X109&lt;SX22_End),((SX22_NWT*1000)),IF(AND(SX23_Start&lt;=X109,X109&lt;SX23_End),((SX23_NWT*1000)),IF(AND(SX24_Start&lt;=X109,X109&lt;SX24_End),((SX24_NWT*1000)),IF(AND(SX25_Start&lt;=X109,X109&lt;SX25_End),((SX25_NWT*1000))))))))))))))))))))))))))))</f>
        <v/>
      </c>
      <c r="BE109" s="113"/>
      <c r="BF109" s="113"/>
      <c r="BG109" s="113"/>
      <c r="BH109" s="113"/>
      <c r="BI109" s="113"/>
      <c r="BJ109" s="113"/>
      <c r="BK109" s="113"/>
      <c r="BL109" s="19" t="str" cm="1">
        <f t="array" ref="BL109">IF(C109=FALSE,"",IF(AND(SX1_Start&lt;=X109,X109&lt;SX1_End),SX1_LS,IF(AND(SX2_Start&lt;=X109,X109&lt;SX2_End),SX2_LS,IF(AND(SX3_Start&lt;=X109,X109&lt;SX3_End),SX3_LS,IF(AND(SX4_Start&lt;=X109,X109&lt;SX4_End),SX4_LS,IF(AND(SX5_Start&lt;=X109,X109&lt;SX5_End),SX5_LS,IF(AND(SX6_Start&lt;=X109,X109&lt;SX6_End),SX6_LS,IF(AND(SX7_Start&lt;=X109,X109&lt;SX7_End),SX7_LS,IF(AND(SX8_Start&lt;=X109,X109&lt;SX8_End),SX8_LS,IF(AND(SX9_Start&lt;=X109,X109&lt;SX9_End),SX9_LS,IF(AND(SX10_Start&lt;=X109,X109&lt;SX10_End),SX10_LS,IF(AND(SX11_Start&lt;=X109,X109&lt;SX11_End),SX11_LS,IF(AND(SX12_Start&lt;=X109,X109&lt;SX12_End),SX12_LS,IF(AND(SX13_Start&lt;=X109,X109&lt;SX13_End),SX13_LS,IF(AND(SX14_Start&lt;=X109,X109&lt;SX14_End),SX14_LS,IF(AND(SX15_Start&lt;=X109,X109&lt;SX15_End),SX15_LS,IF(AND(SX16_Start&lt;=X109,X109&lt;SX16_End),SX16_LS,IF(AND(SX17_Start&lt;=X109,X109&lt;SX17_End),SX17_LS,IF(AND(SX18_Start&lt;=X109,X109&lt;SX18_End),SX18_LS,IF(AND(SX19_Start&lt;=X109,X109&lt;SX19_End),SX19_LS,IF(AND(SX20_Start&lt;=X109,X109&lt;SX20_End),SX20_LS,IF(AND(SX21_Start&lt;=X109,X109&lt;SX21_End),SX21_LS,IF(AND(SX22_Start&lt;=X109,X109&lt;SX22_End),SX22_LS,IF(AND(SX23_Start&lt;=X109,X109&lt;SX23_End),SX23_LS,IF(AND(SX24_Start&lt;=X109,X109&lt;SX24_End),SX24_LS)*IF(AND(SX25_Start&lt;=X109,X109&lt;SX25End),SX25_LS)))))))))))))))))))))))))</f>
        <v/>
      </c>
      <c r="BM109" s="129" t="str">
        <f t="shared" ref="BM109" si="728">IF(ISBLANK(C109),"",IF(BL109=SX1_LS,SX1_LSD,IF(BL109=SX2_LS,SX2_LSD,IF(BL109=SX3_LS,SX3_LSD,IF(BL109=SX4_LS,SX4_LSD,IF(BL109=SX5_LS,SX5_LSD,IF(BL109=SX6_LS,SX6_LSD,IF(BL109=SX7_LS,SX7_LSD,IF(BL109=SX8_LS,SX8_LSD,IF(BL109=SX9_LS,SX9_LSD,IF(BL109=SX10_LS,SX10_LSD,IF(BL109=SX11_LS,SX11_LSD,IF(BL109=SX12_LS,SX12_LSD)))))))))))))</f>
        <v/>
      </c>
      <c r="BN109" s="130"/>
      <c r="BO109" s="130"/>
      <c r="BP109" s="130"/>
      <c r="BQ109" s="130"/>
      <c r="BR109" s="131"/>
      <c r="BS109" s="119" t="str">
        <f t="shared" ref="BS109" si="729">IF(ISBLANK(C109),"",IF(NOT(ISNUMBER(station_number)),"NA",IF(MOD(station_number,1)=0,TEXT(station_number+X109,"0+00"),IF(NOT(MOD(station_number,1)=0),TEXT(station_number+X109,"0+00.00")))))</f>
        <v/>
      </c>
      <c r="BT109" s="119"/>
      <c r="BU109" s="119"/>
      <c r="BV109" s="119"/>
      <c r="BW109" s="119"/>
      <c r="BX109" s="120" t="str" cm="1">
        <f t="array" ref="BX109">IF(C109=FALSE,"",IF(AND(SX1_Start&lt;=X109,X109&lt;SX1_End),"Section 1",IF(AND(SX2_Start&lt;=X109,X109&lt;SX2_End),"Section 2",IF(AND(SX3_Start&lt;=X109,X109&lt;SX3_End),"Section 3",IF(AND(SX4_Start&lt;=X109,X109&lt;SX4_End),"Section 4",IF(AND(SX5_Start&lt;=X109,X109&lt;SX5_End),"Section 5",IF(AND(SX6_Start&lt;=X109,X109&lt;SX6_End),"Section 6",IF(AND(SX7_Start&lt;=X109,X109&lt;SX7_End),"Section 7",IF(AND(SX8_Start&lt;=X109,X109&lt;SX8_End),"Section 8",IF(AND(SX9_Start&lt;=X109,X109&lt;SX9_End),"Section 9",IF(AND(SX10_Start&lt;=X109,X109&lt;SX10_End),"Section 10",IF(AND(SX11_Start&lt;=X109,X109&lt;SX11_End),"Section 11",IF(AND(SX12_Start&lt;=X109,X109&lt;SX12_End),"Section 12",IF(AND(SX13_Start&lt;=X109,X109&lt;SX13_End),"Section 13",IF(AND(SX14_Start&lt;=X109,X109&lt;SX14_End),"Section 14",IF(AND(SX15_Start&lt;=X109,X109&lt;SX15_End),"Section 15",IF(AND(SX16_Start&lt;=X109,X109&lt;SX16_End),"Section 16",IF(AND(SX17_Start&lt;=X109,X109&lt;SX17_End),"Section 17",IF(AND(SX18_Start&lt;=X109,X109&lt;SX18_End),"Section 18",IF(AND(SX19_Start&lt;=X109,X109&lt;SX19_End),"Section 19",IF(AND(SX20_Start&lt;=X109,X109&lt;SX20_End),"Section 20",IF(AND(SX21_Start&lt;=X109,X109&lt;SX21_End),"Section 21",IF(AND(SX22_Start&lt;=X109,X109&lt;SX22_End),"Section 22",IF(AND(SX23_Start&lt;=X109,X109&lt;SX23_End),"Section 23",IF(AND(SX24_Start&lt;=X109,X109&lt;SX24_End),"Section 24")*IF(AND(SX25_Start&lt;=X109,X109&lt;SX25End),"Section 25")))))))))))))))))))))))))</f>
        <v/>
      </c>
      <c r="BY109" s="121"/>
      <c r="BZ109" s="121"/>
      <c r="CA109" s="121"/>
      <c r="CB109" s="121"/>
      <c r="CC109" s="121"/>
      <c r="CD109" s="121"/>
      <c r="CE109" s="121"/>
      <c r="CF109" s="121"/>
      <c r="CG109" s="121"/>
      <c r="CH109" s="122"/>
      <c r="CI109" s="123"/>
      <c r="CJ109" s="124"/>
      <c r="CK109" s="124"/>
      <c r="CL109" s="124"/>
      <c r="CM109" s="124"/>
      <c r="CN109" s="124"/>
      <c r="CO109" s="124"/>
      <c r="CP109" s="124"/>
      <c r="CQ109" s="124"/>
      <c r="CR109" s="124"/>
      <c r="CS109" s="125"/>
      <c r="CT109" s="123"/>
      <c r="CU109" s="124"/>
      <c r="CV109" s="124"/>
      <c r="CW109" s="124"/>
      <c r="CX109" s="124"/>
      <c r="CY109" s="124"/>
      <c r="CZ109" s="124"/>
      <c r="DA109" s="124"/>
      <c r="DB109" s="124"/>
      <c r="DC109" s="124"/>
      <c r="DD109" s="125"/>
      <c r="DE109" s="123"/>
      <c r="DF109" s="124"/>
      <c r="DG109" s="124"/>
      <c r="DH109" s="124"/>
      <c r="DI109" s="124"/>
      <c r="DJ109" s="124"/>
      <c r="DK109" s="124"/>
      <c r="DL109" s="124"/>
      <c r="DM109" s="124"/>
      <c r="DN109" s="125"/>
      <c r="DO109" s="126"/>
      <c r="DP109" s="127"/>
      <c r="DQ109" s="127"/>
      <c r="DR109" s="127"/>
      <c r="DS109" s="127"/>
      <c r="DT109" s="127"/>
      <c r="DU109" s="127"/>
      <c r="DV109" s="128"/>
      <c r="DW109" s="102"/>
      <c r="DX109" s="102"/>
      <c r="DY109" s="102"/>
      <c r="DZ109" s="115"/>
      <c r="EA109" s="115"/>
      <c r="EB109" s="115"/>
      <c r="EC109" s="115"/>
      <c r="ED109" s="115"/>
      <c r="EE109" s="132"/>
      <c r="EF109" s="132"/>
      <c r="EG109" s="132"/>
      <c r="EH109" s="102"/>
      <c r="EI109" s="102"/>
      <c r="EJ109" s="102"/>
      <c r="EK109" s="117" t="str">
        <f t="shared" si="474"/>
        <v/>
      </c>
      <c r="EL109" s="117"/>
      <c r="EM109" s="117"/>
      <c r="EN109" s="118"/>
      <c r="EO109" s="118"/>
      <c r="EP109" s="118"/>
      <c r="EQ109" s="102"/>
      <c r="ER109" s="102"/>
      <c r="ES109" s="102"/>
      <c r="ET109" s="102"/>
      <c r="EU109" s="20" t="str">
        <f t="shared" si="475"/>
        <v/>
      </c>
      <c r="EV109" s="26" t="str">
        <f t="shared" si="476"/>
        <v/>
      </c>
      <c r="EW109" s="22"/>
      <c r="EX109" s="22"/>
      <c r="EY109" s="23"/>
      <c r="EZ109" s="23"/>
      <c r="FA109" s="27"/>
      <c r="FB109" s="27"/>
      <c r="FC109" s="28"/>
      <c r="FD109" s="28"/>
      <c r="FE109" s="28"/>
      <c r="FF109" s="28"/>
      <c r="FG109" s="28"/>
      <c r="FH109" s="28"/>
      <c r="FI109" s="28"/>
      <c r="FJ109" s="28"/>
      <c r="FK109" s="28"/>
      <c r="FL109" s="28"/>
      <c r="FM109" s="28"/>
      <c r="FN109" s="29"/>
      <c r="FO109" s="29"/>
      <c r="FP109" s="29"/>
      <c r="FQ109" s="29"/>
      <c r="FR109" s="29"/>
      <c r="FS109" s="29"/>
      <c r="FT109" s="29"/>
      <c r="FU109" s="29"/>
      <c r="FV109" s="29"/>
      <c r="FW109" s="29"/>
      <c r="FX109" s="29"/>
      <c r="FY109" s="29"/>
      <c r="FZ109" s="29"/>
      <c r="GA109" s="29"/>
      <c r="GB109" s="29"/>
      <c r="GC109" s="23"/>
      <c r="GD109" s="23"/>
      <c r="GE109" s="23"/>
      <c r="GF109" s="23"/>
      <c r="GG109" s="23"/>
      <c r="GH109" s="23"/>
    </row>
    <row r="110" spans="1:190" s="25" customFormat="1" ht="57.75" customHeight="1" x14ac:dyDescent="0.25">
      <c r="A110" s="103">
        <f t="shared" si="477"/>
        <v>103</v>
      </c>
      <c r="B110" s="103"/>
      <c r="C110" s="104"/>
      <c r="D110" s="105"/>
      <c r="E110" s="105"/>
      <c r="F110" s="105"/>
      <c r="G110" s="105"/>
      <c r="H110" s="105"/>
      <c r="I110" s="105"/>
      <c r="J110" s="105"/>
      <c r="K110" s="106"/>
      <c r="L110" s="140"/>
      <c r="M110" s="140"/>
      <c r="N110" s="140"/>
      <c r="O110" s="140"/>
      <c r="P110" s="140"/>
      <c r="Q110" s="140"/>
      <c r="R110" s="140"/>
      <c r="S110" s="141"/>
      <c r="T110" s="141"/>
      <c r="U110" s="141"/>
      <c r="V110" s="141"/>
      <c r="W110" s="141"/>
      <c r="X110" s="79"/>
      <c r="Y110" s="80"/>
      <c r="Z110" s="80"/>
      <c r="AA110" s="80"/>
      <c r="AB110" s="11" t="str">
        <f t="shared" si="465"/>
        <v/>
      </c>
      <c r="AC110" s="12"/>
      <c r="AD110" s="13">
        <f t="shared" si="457"/>
        <v>0</v>
      </c>
      <c r="AE110" s="14" t="str">
        <f t="shared" ref="AE110" si="730">IF(ISBLANK(C110),"",IF(BL110=SX1_LS,SX1_PD,IF(BL110=SX2_LS,SX2_PD,IF(BL110=SX3_LS,SX3_PD,IF(BL110=SX4_LS,SX4_PD,IF(BL110=SX5_LS,SX5_PD,IF(BL110=SX6_LS,SX6_PD,IF(BL110=SX7_LS,SX7_PD,IF(BL110=SX8_LS,SX8_PD,IF(BL110=SX9_LS,SX9_PD,IF(BL110=SX10_LS,SX10_PD,IF(BL110=SX11_LS,SX11_PD,IF(BL110=SX12_LS,SX12_PD)))))))))))))</f>
        <v/>
      </c>
      <c r="AF110" s="15" t="str">
        <f t="shared" si="467"/>
        <v>!</v>
      </c>
      <c r="AG110" s="16" t="str">
        <f t="shared" ref="AG110" si="731">IF(ISBLANK(AC110),"",IF(AND(BL110=SX1_LS,AC110&gt;=0.5),(ROUND((PI()*AD110*AE110)/12,2)-PI()*SX1_PD),IF(AND(BL110=SX2_LS,AC110&gt;=0.5),(ROUND((PI()*AD110*AE110)/12,2)-PI()*SX2_PD),IF(AND(BL110=SX3_LS,AC110&gt;=0.5),(ROUND((PI()*AD110*AE110)/12,2)-PI()*SX3_PD),IF(AND(BL110=SX4_LS,AC110&gt;=0.5),(ROUND((PI()*AD110*AE110)/12,2)-PI()*SX4_PD),IF(AND(BL110=SX5_LS,AC110&gt;=0.5),(ROUND((PI()*AD110*AE110)/12,2)-PI()*SX5_PD),IF(AND(BL110=SX6_LS,AC110&gt;=0.5),(ROUND((PI()*AD110*AE110)/12,2)-PI()*SX6_PD),IF(AND(BL110=SX7_LS,AC110&gt;=0.5),(ROUND((PI()*AD110*AE110)/12,2)-PI()*SX7_PD),IF(AND(BL110=SX8_LS,AC110&gt;=0.5),(ROUND((PI()*AD110*AE110)/12,2)-PI()*SX8_PD),IF(AND(BL110=SX9_LS,AC110&gt;=0.5),(ROUND((PI()*AD110*AE110)/12,2)-PI()*SX9_PD),IF(AND(BL110=SX10_LS,AC110&gt;=0.5),(ROUND((PI()*AD110*AE110)/12,2)-PI()*SX10_PD),IF(AND(BL110=SX11_LS,AC110&gt;=0.5),(ROUND((PI()*AD110*AE110)/12,2)-PI()*SX11_PD),IF(AND(BL110=SX12_LS,AC110&gt;=0.5),(ROUND((PI()*AD110*AE110)/12,2)-PI()*SX12_PD),ROUND((PI()*AD110*AE110)/12,2))))))))))))))</f>
        <v/>
      </c>
      <c r="AH110" s="136"/>
      <c r="AI110" s="136"/>
      <c r="AJ110" s="136"/>
      <c r="AK110" s="136"/>
      <c r="AL110" s="136"/>
      <c r="AM110" s="136"/>
      <c r="AN110" s="136"/>
      <c r="AO110" s="136"/>
      <c r="AP110" s="17"/>
      <c r="AQ110" s="133"/>
      <c r="AR110" s="134"/>
      <c r="AS110" s="134"/>
      <c r="AT110" s="134"/>
      <c r="AU110" s="135"/>
      <c r="AV110" s="114" t="str">
        <f t="shared" ref="AV110" si="732">IF(C110=FALSE,"",IF(C110="DNT",(AQ110/(Nominal_Pipe_Diameter*10)),IF(AQ110="NV","NV",IF(AQ110="NA","NA",IF(BE110="","",IF(BL110="SMLS",AQ110*100/BE110,AQ110*100/BD110))))))</f>
        <v/>
      </c>
      <c r="AW110" s="114"/>
      <c r="AX110" s="114"/>
      <c r="AY110" s="114"/>
      <c r="AZ110" s="114"/>
      <c r="BA110" s="114" t="str">
        <f t="shared" ref="BA110" si="733">IF(C110=FALSE,"",IF(GW_Log_Dist="","NA",GW_Log_Dist+X110))</f>
        <v/>
      </c>
      <c r="BB110" s="114"/>
      <c r="BC110" s="114"/>
      <c r="BD110" s="18" t="str">
        <f t="shared" ref="BD110" si="734">IF(C110=FALSE,"",IF(AND(SX1_Start&lt;=X110,X110&lt;SX1_End),((SX1_NWT*1000)),IF(AND(SX2_Start&lt;=X110,X110&lt;SX2_End),((SX2_NWT*1000)),IF(AND(SX3_Start&lt;=X110,X110&lt;SX3_End),((SX3_NWT*1000)),IF(AND(SX4_Start&lt;=X110,X110&lt;SX4_End),((SX4_NWT*1000)),IF(AND(SX5_Start&lt;=X110,X110&lt;SX5_End),((SX5_NWT*1000)),IF(AND(SX6_Start&lt;=X110,X110&lt;SX6_End),((SX6_NWT*1000)),IF(AND(SX7_Start&lt;=X110,X110&lt;SX7_End),((SX7_NWT*1000)),IF(AND(SX8_Start&lt;=X110,X110&lt;SX8_End),((SX8_NWT*1000)),IF(AND(SX9_Start&lt;=X110,X110&lt;SX9_End),((SX9_NWT*1000)),IF(AND(SX10_Start&lt;=X110,X110&lt;SX10_End),((SX10_NWT*1000)),IF(AND(SX11_Start&lt;=X110,X110&lt;SX11_End),((SX11_NWT*1000)),IF(AND(SX12_Start&lt;=X110,X110&lt;SX12_End),((SX12_NWT*1000)),IF(AND(SX13_Start&lt;=X110,X110&lt;SX13_End),((SX13_NWT*1000)),IF(AND(SX14_Start&lt;=X110,X110&lt;SX14_End),((SX14_NWT*1000)),IF(AND(SX15_Start&lt;=X110,X110&lt;SX15_End),((SX15_NWT*1000)),IF(AND(SX16_Start&lt;=X110,X110&lt;SX16_End),((SX16_NWT*1000)),IF(AND(SX17_Start&lt;=X110,X110&lt;SX17_End),((SX17_NWT*1000)),IF(AND(SX18_Start&lt;=X110,X110&lt;SX18_End),((SX18_NWT*1000)),IF(AND(SX19_Start&lt;=X110,X110&lt;SX19_End),((SX19_NWT*1000)),IF(AND(SX20_Start&lt;=X110,X110&lt;SX20_End),((SX20_NWT*1000)),IF(AND(SX21_Start&lt;=X110,X110&lt;SX21_End),((SX21_NWT*1000)),IF(AND(SX22_Start&lt;=X110,X110&lt;SX22_End),((SX22_NWT*1000)),IF(AND(SX23_Start&lt;=X110,X110&lt;SX23_End),((SX23_NWT*1000)),IF(AND(SX24_Start&lt;=X110,X110&lt;SX24_End),((SX24_NWT*1000)),IF(AND(SX25_Start&lt;=X110,X110&lt;SX25_End),((SX25_NWT*1000))))))))))))))))))))))))))))</f>
        <v/>
      </c>
      <c r="BE110" s="113"/>
      <c r="BF110" s="113"/>
      <c r="BG110" s="113"/>
      <c r="BH110" s="113"/>
      <c r="BI110" s="113"/>
      <c r="BJ110" s="113"/>
      <c r="BK110" s="113"/>
      <c r="BL110" s="19" t="str" cm="1">
        <f t="array" ref="BL110">IF(C110=FALSE,"",IF(AND(SX1_Start&lt;=X110,X110&lt;SX1_End),SX1_LS,IF(AND(SX2_Start&lt;=X110,X110&lt;SX2_End),SX2_LS,IF(AND(SX3_Start&lt;=X110,X110&lt;SX3_End),SX3_LS,IF(AND(SX4_Start&lt;=X110,X110&lt;SX4_End),SX4_LS,IF(AND(SX5_Start&lt;=X110,X110&lt;SX5_End),SX5_LS,IF(AND(SX6_Start&lt;=X110,X110&lt;SX6_End),SX6_LS,IF(AND(SX7_Start&lt;=X110,X110&lt;SX7_End),SX7_LS,IF(AND(SX8_Start&lt;=X110,X110&lt;SX8_End),SX8_LS,IF(AND(SX9_Start&lt;=X110,X110&lt;SX9_End),SX9_LS,IF(AND(SX10_Start&lt;=X110,X110&lt;SX10_End),SX10_LS,IF(AND(SX11_Start&lt;=X110,X110&lt;SX11_End),SX11_LS,IF(AND(SX12_Start&lt;=X110,X110&lt;SX12_End),SX12_LS,IF(AND(SX13_Start&lt;=X110,X110&lt;SX13_End),SX13_LS,IF(AND(SX14_Start&lt;=X110,X110&lt;SX14_End),SX14_LS,IF(AND(SX15_Start&lt;=X110,X110&lt;SX15_End),SX15_LS,IF(AND(SX16_Start&lt;=X110,X110&lt;SX16_End),SX16_LS,IF(AND(SX17_Start&lt;=X110,X110&lt;SX17_End),SX17_LS,IF(AND(SX18_Start&lt;=X110,X110&lt;SX18_End),SX18_LS,IF(AND(SX19_Start&lt;=X110,X110&lt;SX19_End),SX19_LS,IF(AND(SX20_Start&lt;=X110,X110&lt;SX20_End),SX20_LS,IF(AND(SX21_Start&lt;=X110,X110&lt;SX21_End),SX21_LS,IF(AND(SX22_Start&lt;=X110,X110&lt;SX22_End),SX22_LS,IF(AND(SX23_Start&lt;=X110,X110&lt;SX23_End),SX23_LS,IF(AND(SX24_Start&lt;=X110,X110&lt;SX24_End),SX24_LS)*IF(AND(SX25_Start&lt;=X110,X110&lt;SX25End),SX25_LS)))))))))))))))))))))))))</f>
        <v/>
      </c>
      <c r="BM110" s="129" t="str">
        <f t="shared" ref="BM110" si="735">IF(ISBLANK(C110),"",IF(BL110=SX1_LS,SX1_LSD,IF(BL110=SX2_LS,SX2_LSD,IF(BL110=SX3_LS,SX3_LSD,IF(BL110=SX4_LS,SX4_LSD,IF(BL110=SX5_LS,SX5_LSD,IF(BL110=SX6_LS,SX6_LSD,IF(BL110=SX7_LS,SX7_LSD,IF(BL110=SX8_LS,SX8_LSD,IF(BL110=SX9_LS,SX9_LSD,IF(BL110=SX10_LS,SX10_LSD,IF(BL110=SX11_LS,SX11_LSD,IF(BL110=SX12_LS,SX12_LSD)))))))))))))</f>
        <v/>
      </c>
      <c r="BN110" s="130"/>
      <c r="BO110" s="130"/>
      <c r="BP110" s="130"/>
      <c r="BQ110" s="130"/>
      <c r="BR110" s="131"/>
      <c r="BS110" s="119" t="str">
        <f t="shared" ref="BS110" si="736">IF(ISBLANK(C110),"",IF(NOT(ISNUMBER(station_number)),"NA",IF(MOD(station_number,1)=0,TEXT(station_number+X110,"0+00"),IF(NOT(MOD(station_number,1)=0),TEXT(station_number+X110,"0+00.00")))))</f>
        <v/>
      </c>
      <c r="BT110" s="119"/>
      <c r="BU110" s="119"/>
      <c r="BV110" s="119"/>
      <c r="BW110" s="119"/>
      <c r="BX110" s="120" t="str" cm="1">
        <f t="array" ref="BX110">IF(C110=FALSE,"",IF(AND(SX1_Start&lt;=X110,X110&lt;SX1_End),"Section 1",IF(AND(SX2_Start&lt;=X110,X110&lt;SX2_End),"Section 2",IF(AND(SX3_Start&lt;=X110,X110&lt;SX3_End),"Section 3",IF(AND(SX4_Start&lt;=X110,X110&lt;SX4_End),"Section 4",IF(AND(SX5_Start&lt;=X110,X110&lt;SX5_End),"Section 5",IF(AND(SX6_Start&lt;=X110,X110&lt;SX6_End),"Section 6",IF(AND(SX7_Start&lt;=X110,X110&lt;SX7_End),"Section 7",IF(AND(SX8_Start&lt;=X110,X110&lt;SX8_End),"Section 8",IF(AND(SX9_Start&lt;=X110,X110&lt;SX9_End),"Section 9",IF(AND(SX10_Start&lt;=X110,X110&lt;SX10_End),"Section 10",IF(AND(SX11_Start&lt;=X110,X110&lt;SX11_End),"Section 11",IF(AND(SX12_Start&lt;=X110,X110&lt;SX12_End),"Section 12",IF(AND(SX13_Start&lt;=X110,X110&lt;SX13_End),"Section 13",IF(AND(SX14_Start&lt;=X110,X110&lt;SX14_End),"Section 14",IF(AND(SX15_Start&lt;=X110,X110&lt;SX15_End),"Section 15",IF(AND(SX16_Start&lt;=X110,X110&lt;SX16_End),"Section 16",IF(AND(SX17_Start&lt;=X110,X110&lt;SX17_End),"Section 17",IF(AND(SX18_Start&lt;=X110,X110&lt;SX18_End),"Section 18",IF(AND(SX19_Start&lt;=X110,X110&lt;SX19_End),"Section 19",IF(AND(SX20_Start&lt;=X110,X110&lt;SX20_End),"Section 20",IF(AND(SX21_Start&lt;=X110,X110&lt;SX21_End),"Section 21",IF(AND(SX22_Start&lt;=X110,X110&lt;SX22_End),"Section 22",IF(AND(SX23_Start&lt;=X110,X110&lt;SX23_End),"Section 23",IF(AND(SX24_Start&lt;=X110,X110&lt;SX24_End),"Section 24")*IF(AND(SX25_Start&lt;=X110,X110&lt;SX25End),"Section 25")))))))))))))))))))))))))</f>
        <v/>
      </c>
      <c r="BY110" s="121"/>
      <c r="BZ110" s="121"/>
      <c r="CA110" s="121"/>
      <c r="CB110" s="121"/>
      <c r="CC110" s="121"/>
      <c r="CD110" s="121"/>
      <c r="CE110" s="121"/>
      <c r="CF110" s="121"/>
      <c r="CG110" s="121"/>
      <c r="CH110" s="122"/>
      <c r="CI110" s="123"/>
      <c r="CJ110" s="124"/>
      <c r="CK110" s="124"/>
      <c r="CL110" s="124"/>
      <c r="CM110" s="124"/>
      <c r="CN110" s="124"/>
      <c r="CO110" s="124"/>
      <c r="CP110" s="124"/>
      <c r="CQ110" s="124"/>
      <c r="CR110" s="124"/>
      <c r="CS110" s="125"/>
      <c r="CT110" s="123"/>
      <c r="CU110" s="124"/>
      <c r="CV110" s="124"/>
      <c r="CW110" s="124"/>
      <c r="CX110" s="124"/>
      <c r="CY110" s="124"/>
      <c r="CZ110" s="124"/>
      <c r="DA110" s="124"/>
      <c r="DB110" s="124"/>
      <c r="DC110" s="124"/>
      <c r="DD110" s="125"/>
      <c r="DE110" s="123"/>
      <c r="DF110" s="124"/>
      <c r="DG110" s="124"/>
      <c r="DH110" s="124"/>
      <c r="DI110" s="124"/>
      <c r="DJ110" s="124"/>
      <c r="DK110" s="124"/>
      <c r="DL110" s="124"/>
      <c r="DM110" s="124"/>
      <c r="DN110" s="125"/>
      <c r="DO110" s="126"/>
      <c r="DP110" s="127"/>
      <c r="DQ110" s="127"/>
      <c r="DR110" s="127"/>
      <c r="DS110" s="127"/>
      <c r="DT110" s="127"/>
      <c r="DU110" s="127"/>
      <c r="DV110" s="128"/>
      <c r="DW110" s="102"/>
      <c r="DX110" s="102"/>
      <c r="DY110" s="102"/>
      <c r="DZ110" s="115"/>
      <c r="EA110" s="115"/>
      <c r="EB110" s="115"/>
      <c r="EC110" s="115"/>
      <c r="ED110" s="115"/>
      <c r="EE110" s="132"/>
      <c r="EF110" s="132"/>
      <c r="EG110" s="132"/>
      <c r="EH110" s="102"/>
      <c r="EI110" s="102"/>
      <c r="EJ110" s="102"/>
      <c r="EK110" s="117" t="str">
        <f t="shared" si="474"/>
        <v/>
      </c>
      <c r="EL110" s="117"/>
      <c r="EM110" s="117"/>
      <c r="EN110" s="118"/>
      <c r="EO110" s="118"/>
      <c r="EP110" s="118"/>
      <c r="EQ110" s="102"/>
      <c r="ER110" s="102"/>
      <c r="ES110" s="102"/>
      <c r="ET110" s="102"/>
      <c r="EU110" s="20" t="str">
        <f t="shared" si="475"/>
        <v/>
      </c>
      <c r="EV110" s="26" t="str">
        <f t="shared" si="476"/>
        <v/>
      </c>
      <c r="EW110" s="22"/>
      <c r="EX110" s="22"/>
      <c r="EY110" s="23"/>
      <c r="EZ110" s="23"/>
      <c r="FA110" s="23"/>
      <c r="FB110" s="23"/>
      <c r="FC110" s="28"/>
      <c r="FD110" s="28"/>
      <c r="FE110" s="28"/>
      <c r="FF110" s="28"/>
      <c r="FG110" s="28"/>
      <c r="FH110" s="28"/>
      <c r="FI110" s="28"/>
      <c r="FJ110" s="28"/>
      <c r="FK110" s="28"/>
      <c r="FL110" s="28"/>
      <c r="FM110" s="28"/>
      <c r="FN110" s="29"/>
      <c r="FO110" s="29"/>
      <c r="FP110" s="29"/>
      <c r="FQ110" s="29"/>
      <c r="FR110" s="29"/>
      <c r="FS110" s="29"/>
      <c r="FT110" s="29"/>
      <c r="FU110" s="29"/>
      <c r="FV110" s="29"/>
      <c r="FW110" s="29"/>
      <c r="FX110" s="29"/>
      <c r="FY110" s="29"/>
      <c r="FZ110" s="29"/>
      <c r="GA110" s="29"/>
      <c r="GB110" s="29"/>
      <c r="GC110" s="23"/>
      <c r="GD110" s="23"/>
      <c r="GE110" s="23"/>
      <c r="GF110" s="23"/>
      <c r="GG110" s="23"/>
      <c r="GH110" s="23"/>
    </row>
    <row r="111" spans="1:190" s="25" customFormat="1" ht="57.75" customHeight="1" x14ac:dyDescent="0.25">
      <c r="A111" s="103">
        <f t="shared" si="477"/>
        <v>104</v>
      </c>
      <c r="B111" s="103"/>
      <c r="C111" s="104"/>
      <c r="D111" s="105"/>
      <c r="E111" s="105"/>
      <c r="F111" s="105"/>
      <c r="G111" s="105"/>
      <c r="H111" s="105"/>
      <c r="I111" s="105"/>
      <c r="J111" s="105"/>
      <c r="K111" s="106"/>
      <c r="L111" s="138"/>
      <c r="M111" s="138"/>
      <c r="N111" s="138"/>
      <c r="O111" s="138"/>
      <c r="P111" s="138"/>
      <c r="Q111" s="138"/>
      <c r="R111" s="138"/>
      <c r="S111" s="137"/>
      <c r="T111" s="137"/>
      <c r="U111" s="137"/>
      <c r="V111" s="137"/>
      <c r="W111" s="137"/>
      <c r="X111" s="79"/>
      <c r="Y111" s="80"/>
      <c r="Z111" s="80"/>
      <c r="AA111" s="80"/>
      <c r="AB111" s="11" t="str">
        <f t="shared" si="465"/>
        <v/>
      </c>
      <c r="AC111" s="12"/>
      <c r="AD111" s="13">
        <f t="shared" si="457"/>
        <v>0</v>
      </c>
      <c r="AE111" s="14" t="str">
        <f t="shared" ref="AE111" si="737">IF(ISBLANK(C111),"",IF(BL111=SX1_LS,SX1_PD,IF(BL111=SX2_LS,SX2_PD,IF(BL111=SX3_LS,SX3_PD,IF(BL111=SX4_LS,SX4_PD,IF(BL111=SX5_LS,SX5_PD,IF(BL111=SX6_LS,SX6_PD,IF(BL111=SX7_LS,SX7_PD,IF(BL111=SX8_LS,SX8_PD,IF(BL111=SX9_LS,SX9_PD,IF(BL111=SX10_LS,SX10_PD,IF(BL111=SX11_LS,SX11_PD,IF(BL111=SX12_LS,SX12_PD)))))))))))))</f>
        <v/>
      </c>
      <c r="AF111" s="15" t="str">
        <f t="shared" si="467"/>
        <v>!</v>
      </c>
      <c r="AG111" s="16" t="str">
        <f t="shared" ref="AG111" si="738">IF(ISBLANK(AC111),"",IF(AND(BL111=SX1_LS,AC111&gt;=0.5),(ROUND((PI()*AD111*AE111)/12,2)-PI()*SX1_PD),IF(AND(BL111=SX2_LS,AC111&gt;=0.5),(ROUND((PI()*AD111*AE111)/12,2)-PI()*SX2_PD),IF(AND(BL111=SX3_LS,AC111&gt;=0.5),(ROUND((PI()*AD111*AE111)/12,2)-PI()*SX3_PD),IF(AND(BL111=SX4_LS,AC111&gt;=0.5),(ROUND((PI()*AD111*AE111)/12,2)-PI()*SX4_PD),IF(AND(BL111=SX5_LS,AC111&gt;=0.5),(ROUND((PI()*AD111*AE111)/12,2)-PI()*SX5_PD),IF(AND(BL111=SX6_LS,AC111&gt;=0.5),(ROUND((PI()*AD111*AE111)/12,2)-PI()*SX6_PD),IF(AND(BL111=SX7_LS,AC111&gt;=0.5),(ROUND((PI()*AD111*AE111)/12,2)-PI()*SX7_PD),IF(AND(BL111=SX8_LS,AC111&gt;=0.5),(ROUND((PI()*AD111*AE111)/12,2)-PI()*SX8_PD),IF(AND(BL111=SX9_LS,AC111&gt;=0.5),(ROUND((PI()*AD111*AE111)/12,2)-PI()*SX9_PD),IF(AND(BL111=SX10_LS,AC111&gt;=0.5),(ROUND((PI()*AD111*AE111)/12,2)-PI()*SX10_PD),IF(AND(BL111=SX11_LS,AC111&gt;=0.5),(ROUND((PI()*AD111*AE111)/12,2)-PI()*SX11_PD),IF(AND(BL111=SX12_LS,AC111&gt;=0.5),(ROUND((PI()*AD111*AE111)/12,2)-PI()*SX12_PD),ROUND((PI()*AD111*AE111)/12,2))))))))))))))</f>
        <v/>
      </c>
      <c r="AH111" s="81"/>
      <c r="AI111" s="81"/>
      <c r="AJ111" s="81"/>
      <c r="AK111" s="81"/>
      <c r="AL111" s="81"/>
      <c r="AM111" s="81"/>
      <c r="AN111" s="81"/>
      <c r="AO111" s="81"/>
      <c r="AP111" s="17"/>
      <c r="AQ111" s="113"/>
      <c r="AR111" s="113"/>
      <c r="AS111" s="113"/>
      <c r="AT111" s="113"/>
      <c r="AU111" s="113"/>
      <c r="AV111" s="114" t="str">
        <f t="shared" ref="AV111" si="739">IF(C111=FALSE,"",IF(C111="DNT",(AQ111/(Nominal_Pipe_Diameter*10)),IF(AQ111="NV","NV",IF(AQ111="NA","NA",IF(BE111="","",IF(BL111="SMLS",AQ111*100/BE111,AQ111*100/BD111))))))</f>
        <v/>
      </c>
      <c r="AW111" s="114"/>
      <c r="AX111" s="114"/>
      <c r="AY111" s="114"/>
      <c r="AZ111" s="114"/>
      <c r="BA111" s="114" t="str">
        <f t="shared" ref="BA111" si="740">IF(C111=FALSE,"",IF(GW_Log_Dist="","NA",GW_Log_Dist+X111))</f>
        <v/>
      </c>
      <c r="BB111" s="114"/>
      <c r="BC111" s="114"/>
      <c r="BD111" s="18" t="str">
        <f t="shared" ref="BD111" si="741">IF(C111=FALSE,"",IF(AND(SX1_Start&lt;=X111,X111&lt;SX1_End),((SX1_NWT*1000)),IF(AND(SX2_Start&lt;=X111,X111&lt;SX2_End),((SX2_NWT*1000)),IF(AND(SX3_Start&lt;=X111,X111&lt;SX3_End),((SX3_NWT*1000)),IF(AND(SX4_Start&lt;=X111,X111&lt;SX4_End),((SX4_NWT*1000)),IF(AND(SX5_Start&lt;=X111,X111&lt;SX5_End),((SX5_NWT*1000)),IF(AND(SX6_Start&lt;=X111,X111&lt;SX6_End),((SX6_NWT*1000)),IF(AND(SX7_Start&lt;=X111,X111&lt;SX7_End),((SX7_NWT*1000)),IF(AND(SX8_Start&lt;=X111,X111&lt;SX8_End),((SX8_NWT*1000)),IF(AND(SX9_Start&lt;=X111,X111&lt;SX9_End),((SX9_NWT*1000)),IF(AND(SX10_Start&lt;=X111,X111&lt;SX10_End),((SX10_NWT*1000)),IF(AND(SX11_Start&lt;=X111,X111&lt;SX11_End),((SX11_NWT*1000)),IF(AND(SX12_Start&lt;=X111,X111&lt;SX12_End),((SX12_NWT*1000)),IF(AND(SX13_Start&lt;=X111,X111&lt;SX13_End),((SX13_NWT*1000)),IF(AND(SX14_Start&lt;=X111,X111&lt;SX14_End),((SX14_NWT*1000)),IF(AND(SX15_Start&lt;=X111,X111&lt;SX15_End),((SX15_NWT*1000)),IF(AND(SX16_Start&lt;=X111,X111&lt;SX16_End),((SX16_NWT*1000)),IF(AND(SX17_Start&lt;=X111,X111&lt;SX17_End),((SX17_NWT*1000)),IF(AND(SX18_Start&lt;=X111,X111&lt;SX18_End),((SX18_NWT*1000)),IF(AND(SX19_Start&lt;=X111,X111&lt;SX19_End),((SX19_NWT*1000)),IF(AND(SX20_Start&lt;=X111,X111&lt;SX20_End),((SX20_NWT*1000)),IF(AND(SX21_Start&lt;=X111,X111&lt;SX21_End),((SX21_NWT*1000)),IF(AND(SX22_Start&lt;=X111,X111&lt;SX22_End),((SX22_NWT*1000)),IF(AND(SX23_Start&lt;=X111,X111&lt;SX23_End),((SX23_NWT*1000)),IF(AND(SX24_Start&lt;=X111,X111&lt;SX24_End),((SX24_NWT*1000)),IF(AND(SX25_Start&lt;=X111,X111&lt;SX25_End),((SX25_NWT*1000))))))))))))))))))))))))))))</f>
        <v/>
      </c>
      <c r="BE111" s="113"/>
      <c r="BF111" s="113"/>
      <c r="BG111" s="113"/>
      <c r="BH111" s="113"/>
      <c r="BI111" s="113"/>
      <c r="BJ111" s="113"/>
      <c r="BK111" s="113"/>
      <c r="BL111" s="19" t="str" cm="1">
        <f t="array" ref="BL111">IF(C111=FALSE,"",IF(AND(SX1_Start&lt;=X111,X111&lt;SX1_End),SX1_LS,IF(AND(SX2_Start&lt;=X111,X111&lt;SX2_End),SX2_LS,IF(AND(SX3_Start&lt;=X111,X111&lt;SX3_End),SX3_LS,IF(AND(SX4_Start&lt;=X111,X111&lt;SX4_End),SX4_LS,IF(AND(SX5_Start&lt;=X111,X111&lt;SX5_End),SX5_LS,IF(AND(SX6_Start&lt;=X111,X111&lt;SX6_End),SX6_LS,IF(AND(SX7_Start&lt;=X111,X111&lt;SX7_End),SX7_LS,IF(AND(SX8_Start&lt;=X111,X111&lt;SX8_End),SX8_LS,IF(AND(SX9_Start&lt;=X111,X111&lt;SX9_End),SX9_LS,IF(AND(SX10_Start&lt;=X111,X111&lt;SX10_End),SX10_LS,IF(AND(SX11_Start&lt;=X111,X111&lt;SX11_End),SX11_LS,IF(AND(SX12_Start&lt;=X111,X111&lt;SX12_End),SX12_LS,IF(AND(SX13_Start&lt;=X111,X111&lt;SX13_End),SX13_LS,IF(AND(SX14_Start&lt;=X111,X111&lt;SX14_End),SX14_LS,IF(AND(SX15_Start&lt;=X111,X111&lt;SX15_End),SX15_LS,IF(AND(SX16_Start&lt;=X111,X111&lt;SX16_End),SX16_LS,IF(AND(SX17_Start&lt;=X111,X111&lt;SX17_End),SX17_LS,IF(AND(SX18_Start&lt;=X111,X111&lt;SX18_End),SX18_LS,IF(AND(SX19_Start&lt;=X111,X111&lt;SX19_End),SX19_LS,IF(AND(SX20_Start&lt;=X111,X111&lt;SX20_End),SX20_LS,IF(AND(SX21_Start&lt;=X111,X111&lt;SX21_End),SX21_LS,IF(AND(SX22_Start&lt;=X111,X111&lt;SX22_End),SX22_LS,IF(AND(SX23_Start&lt;=X111,X111&lt;SX23_End),SX23_LS,IF(AND(SX24_Start&lt;=X111,X111&lt;SX24_End),SX24_LS)*IF(AND(SX25_Start&lt;=X111,X111&lt;SX25End),SX25_LS)))))))))))))))))))))))))</f>
        <v/>
      </c>
      <c r="BM111" s="129" t="str">
        <f t="shared" ref="BM111" si="742">IF(ISBLANK(C111),"",IF(BL111=SX1_LS,SX1_LSD,IF(BL111=SX2_LS,SX2_LSD,IF(BL111=SX3_LS,SX3_LSD,IF(BL111=SX4_LS,SX4_LSD,IF(BL111=SX5_LS,SX5_LSD,IF(BL111=SX6_LS,SX6_LSD,IF(BL111=SX7_LS,SX7_LSD,IF(BL111=SX8_LS,SX8_LSD,IF(BL111=SX9_LS,SX9_LSD,IF(BL111=SX10_LS,SX10_LSD,IF(BL111=SX11_LS,SX11_LSD,IF(BL111=SX12_LS,SX12_LSD)))))))))))))</f>
        <v/>
      </c>
      <c r="BN111" s="130"/>
      <c r="BO111" s="130"/>
      <c r="BP111" s="130"/>
      <c r="BQ111" s="130"/>
      <c r="BR111" s="131"/>
      <c r="BS111" s="119" t="str">
        <f t="shared" ref="BS111" si="743">IF(ISBLANK(C111),"",IF(NOT(ISNUMBER(station_number)),"NA",IF(MOD(station_number,1)=0,TEXT(station_number+X111,"0+00"),IF(NOT(MOD(station_number,1)=0),TEXT(station_number+X111,"0+00.00")))))</f>
        <v/>
      </c>
      <c r="BT111" s="119"/>
      <c r="BU111" s="119"/>
      <c r="BV111" s="119"/>
      <c r="BW111" s="119"/>
      <c r="BX111" s="120" t="str" cm="1">
        <f t="array" ref="BX111">IF(C111=FALSE,"",IF(AND(SX1_Start&lt;=X111,X111&lt;SX1_End),"Section 1",IF(AND(SX2_Start&lt;=X111,X111&lt;SX2_End),"Section 2",IF(AND(SX3_Start&lt;=X111,X111&lt;SX3_End),"Section 3",IF(AND(SX4_Start&lt;=X111,X111&lt;SX4_End),"Section 4",IF(AND(SX5_Start&lt;=X111,X111&lt;SX5_End),"Section 5",IF(AND(SX6_Start&lt;=X111,X111&lt;SX6_End),"Section 6",IF(AND(SX7_Start&lt;=X111,X111&lt;SX7_End),"Section 7",IF(AND(SX8_Start&lt;=X111,X111&lt;SX8_End),"Section 8",IF(AND(SX9_Start&lt;=X111,X111&lt;SX9_End),"Section 9",IF(AND(SX10_Start&lt;=X111,X111&lt;SX10_End),"Section 10",IF(AND(SX11_Start&lt;=X111,X111&lt;SX11_End),"Section 11",IF(AND(SX12_Start&lt;=X111,X111&lt;SX12_End),"Section 12",IF(AND(SX13_Start&lt;=X111,X111&lt;SX13_End),"Section 13",IF(AND(SX14_Start&lt;=X111,X111&lt;SX14_End),"Section 14",IF(AND(SX15_Start&lt;=X111,X111&lt;SX15_End),"Section 15",IF(AND(SX16_Start&lt;=X111,X111&lt;SX16_End),"Section 16",IF(AND(SX17_Start&lt;=X111,X111&lt;SX17_End),"Section 17",IF(AND(SX18_Start&lt;=X111,X111&lt;SX18_End),"Section 18",IF(AND(SX19_Start&lt;=X111,X111&lt;SX19_End),"Section 19",IF(AND(SX20_Start&lt;=X111,X111&lt;SX20_End),"Section 20",IF(AND(SX21_Start&lt;=X111,X111&lt;SX21_End),"Section 21",IF(AND(SX22_Start&lt;=X111,X111&lt;SX22_End),"Section 22",IF(AND(SX23_Start&lt;=X111,X111&lt;SX23_End),"Section 23",IF(AND(SX24_Start&lt;=X111,X111&lt;SX24_End),"Section 24")*IF(AND(SX25_Start&lt;=X111,X111&lt;SX25End),"Section 25")))))))))))))))))))))))))</f>
        <v/>
      </c>
      <c r="BY111" s="121"/>
      <c r="BZ111" s="121"/>
      <c r="CA111" s="121"/>
      <c r="CB111" s="121"/>
      <c r="CC111" s="121"/>
      <c r="CD111" s="121"/>
      <c r="CE111" s="121"/>
      <c r="CF111" s="121"/>
      <c r="CG111" s="121"/>
      <c r="CH111" s="122"/>
      <c r="CI111" s="123"/>
      <c r="CJ111" s="124"/>
      <c r="CK111" s="124"/>
      <c r="CL111" s="124"/>
      <c r="CM111" s="124"/>
      <c r="CN111" s="124"/>
      <c r="CO111" s="124"/>
      <c r="CP111" s="124"/>
      <c r="CQ111" s="124"/>
      <c r="CR111" s="124"/>
      <c r="CS111" s="125"/>
      <c r="CT111" s="123"/>
      <c r="CU111" s="124"/>
      <c r="CV111" s="124"/>
      <c r="CW111" s="124"/>
      <c r="CX111" s="124"/>
      <c r="CY111" s="124"/>
      <c r="CZ111" s="124"/>
      <c r="DA111" s="124"/>
      <c r="DB111" s="124"/>
      <c r="DC111" s="124"/>
      <c r="DD111" s="125"/>
      <c r="DE111" s="123"/>
      <c r="DF111" s="124"/>
      <c r="DG111" s="124"/>
      <c r="DH111" s="124"/>
      <c r="DI111" s="124"/>
      <c r="DJ111" s="124"/>
      <c r="DK111" s="124"/>
      <c r="DL111" s="124"/>
      <c r="DM111" s="124"/>
      <c r="DN111" s="125"/>
      <c r="DO111" s="126"/>
      <c r="DP111" s="127"/>
      <c r="DQ111" s="127"/>
      <c r="DR111" s="127"/>
      <c r="DS111" s="127"/>
      <c r="DT111" s="127"/>
      <c r="DU111" s="127"/>
      <c r="DV111" s="128"/>
      <c r="DW111" s="102"/>
      <c r="DX111" s="102"/>
      <c r="DY111" s="102"/>
      <c r="DZ111" s="115"/>
      <c r="EA111" s="115"/>
      <c r="EB111" s="115"/>
      <c r="EC111" s="115"/>
      <c r="ED111" s="115"/>
      <c r="EE111" s="132"/>
      <c r="EF111" s="132"/>
      <c r="EG111" s="132"/>
      <c r="EH111" s="102"/>
      <c r="EI111" s="102"/>
      <c r="EJ111" s="102"/>
      <c r="EK111" s="117" t="str">
        <f t="shared" si="474"/>
        <v/>
      </c>
      <c r="EL111" s="117"/>
      <c r="EM111" s="117"/>
      <c r="EN111" s="118"/>
      <c r="EO111" s="118"/>
      <c r="EP111" s="118"/>
      <c r="EQ111" s="102"/>
      <c r="ER111" s="102"/>
      <c r="ES111" s="102"/>
      <c r="ET111" s="102"/>
      <c r="EU111" s="20" t="str">
        <f t="shared" si="475"/>
        <v/>
      </c>
      <c r="EV111" s="26" t="str">
        <f t="shared" si="476"/>
        <v/>
      </c>
      <c r="EW111" s="22"/>
      <c r="EX111" s="22"/>
      <c r="EY111" s="23"/>
      <c r="EZ111" s="23"/>
      <c r="FA111" s="23"/>
      <c r="FB111" s="23"/>
      <c r="FC111" s="28"/>
      <c r="FD111" s="28"/>
      <c r="FE111" s="28"/>
      <c r="FF111" s="28"/>
      <c r="FG111" s="28"/>
      <c r="FH111" s="28"/>
      <c r="FI111" s="28"/>
      <c r="FJ111" s="28"/>
      <c r="FK111" s="28"/>
      <c r="FL111" s="28"/>
      <c r="FM111" s="28"/>
      <c r="FN111" s="29"/>
      <c r="FO111" s="29"/>
      <c r="FP111" s="29"/>
      <c r="FQ111" s="29"/>
      <c r="FR111" s="29"/>
      <c r="FS111" s="29"/>
      <c r="FT111" s="29"/>
      <c r="FU111" s="29"/>
      <c r="FV111" s="29"/>
      <c r="FW111" s="29"/>
      <c r="FX111" s="29"/>
      <c r="FY111" s="29"/>
      <c r="FZ111" s="29"/>
      <c r="GA111" s="29"/>
      <c r="GB111" s="29"/>
      <c r="GC111" s="23"/>
      <c r="GD111" s="23"/>
      <c r="GE111" s="23"/>
      <c r="GF111" s="23"/>
      <c r="GG111" s="23"/>
      <c r="GH111" s="23"/>
    </row>
    <row r="112" spans="1:190" s="25" customFormat="1" ht="57.75" customHeight="1" x14ac:dyDescent="0.25">
      <c r="A112" s="103">
        <f t="shared" si="477"/>
        <v>105</v>
      </c>
      <c r="B112" s="103"/>
      <c r="C112" s="104"/>
      <c r="D112" s="105"/>
      <c r="E112" s="105"/>
      <c r="F112" s="105"/>
      <c r="G112" s="105"/>
      <c r="H112" s="105"/>
      <c r="I112" s="105"/>
      <c r="J112" s="105"/>
      <c r="K112" s="106"/>
      <c r="L112" s="138"/>
      <c r="M112" s="138"/>
      <c r="N112" s="138"/>
      <c r="O112" s="138"/>
      <c r="P112" s="138"/>
      <c r="Q112" s="138"/>
      <c r="R112" s="138"/>
      <c r="S112" s="137"/>
      <c r="T112" s="137"/>
      <c r="U112" s="137"/>
      <c r="V112" s="137"/>
      <c r="W112" s="137"/>
      <c r="X112" s="79"/>
      <c r="Y112" s="80"/>
      <c r="Z112" s="80"/>
      <c r="AA112" s="80"/>
      <c r="AB112" s="11" t="str">
        <f t="shared" si="465"/>
        <v/>
      </c>
      <c r="AC112" s="12"/>
      <c r="AD112" s="13">
        <f t="shared" si="457"/>
        <v>0</v>
      </c>
      <c r="AE112" s="14" t="str">
        <f t="shared" ref="AE112" si="744">IF(ISBLANK(C112),"",IF(BL112=SX1_LS,SX1_PD,IF(BL112=SX2_LS,SX2_PD,IF(BL112=SX3_LS,SX3_PD,IF(BL112=SX4_LS,SX4_PD,IF(BL112=SX5_LS,SX5_PD,IF(BL112=SX6_LS,SX6_PD,IF(BL112=SX7_LS,SX7_PD,IF(BL112=SX8_LS,SX8_PD,IF(BL112=SX9_LS,SX9_PD,IF(BL112=SX10_LS,SX10_PD,IF(BL112=SX11_LS,SX11_PD,IF(BL112=SX12_LS,SX12_PD)))))))))))))</f>
        <v/>
      </c>
      <c r="AF112" s="15" t="str">
        <f t="shared" si="467"/>
        <v>!</v>
      </c>
      <c r="AG112" s="16" t="str">
        <f t="shared" ref="AG112" si="745">IF(ISBLANK(AC112),"",IF(AND(BL112=SX1_LS,AC112&gt;=0.5),(ROUND((PI()*AD112*AE112)/12,2)-PI()*SX1_PD),IF(AND(BL112=SX2_LS,AC112&gt;=0.5),(ROUND((PI()*AD112*AE112)/12,2)-PI()*SX2_PD),IF(AND(BL112=SX3_LS,AC112&gt;=0.5),(ROUND((PI()*AD112*AE112)/12,2)-PI()*SX3_PD),IF(AND(BL112=SX4_LS,AC112&gt;=0.5),(ROUND((PI()*AD112*AE112)/12,2)-PI()*SX4_PD),IF(AND(BL112=SX5_LS,AC112&gt;=0.5),(ROUND((PI()*AD112*AE112)/12,2)-PI()*SX5_PD),IF(AND(BL112=SX6_LS,AC112&gt;=0.5),(ROUND((PI()*AD112*AE112)/12,2)-PI()*SX6_PD),IF(AND(BL112=SX7_LS,AC112&gt;=0.5),(ROUND((PI()*AD112*AE112)/12,2)-PI()*SX7_PD),IF(AND(BL112=SX8_LS,AC112&gt;=0.5),(ROUND((PI()*AD112*AE112)/12,2)-PI()*SX8_PD),IF(AND(BL112=SX9_LS,AC112&gt;=0.5),(ROUND((PI()*AD112*AE112)/12,2)-PI()*SX9_PD),IF(AND(BL112=SX10_LS,AC112&gt;=0.5),(ROUND((PI()*AD112*AE112)/12,2)-PI()*SX10_PD),IF(AND(BL112=SX11_LS,AC112&gt;=0.5),(ROUND((PI()*AD112*AE112)/12,2)-PI()*SX11_PD),IF(AND(BL112=SX12_LS,AC112&gt;=0.5),(ROUND((PI()*AD112*AE112)/12,2)-PI()*SX12_PD),ROUND((PI()*AD112*AE112)/12,2))))))))))))))</f>
        <v/>
      </c>
      <c r="AH112" s="81"/>
      <c r="AI112" s="81"/>
      <c r="AJ112" s="81"/>
      <c r="AK112" s="81"/>
      <c r="AL112" s="81"/>
      <c r="AM112" s="81"/>
      <c r="AN112" s="81"/>
      <c r="AO112" s="81"/>
      <c r="AP112" s="17"/>
      <c r="AQ112" s="113"/>
      <c r="AR112" s="113"/>
      <c r="AS112" s="113"/>
      <c r="AT112" s="113"/>
      <c r="AU112" s="113"/>
      <c r="AV112" s="114" t="str">
        <f t="shared" ref="AV112" si="746">IF(C112=FALSE,"",IF(C112="DNT",(AQ112/(Nominal_Pipe_Diameter*10)),IF(AQ112="NV","NV",IF(AQ112="NA","NA",IF(BE112="","",IF(BL112="SMLS",AQ112*100/BE112,AQ112*100/BD112))))))</f>
        <v/>
      </c>
      <c r="AW112" s="114"/>
      <c r="AX112" s="114"/>
      <c r="AY112" s="114"/>
      <c r="AZ112" s="114"/>
      <c r="BA112" s="114" t="str">
        <f t="shared" ref="BA112" si="747">IF(C112=FALSE,"",IF(GW_Log_Dist="","NA",GW_Log_Dist+X112))</f>
        <v/>
      </c>
      <c r="BB112" s="114"/>
      <c r="BC112" s="114"/>
      <c r="BD112" s="18" t="str">
        <f t="shared" ref="BD112" si="748">IF(C112=FALSE,"",IF(AND(SX1_Start&lt;=X112,X112&lt;SX1_End),((SX1_NWT*1000)),IF(AND(SX2_Start&lt;=X112,X112&lt;SX2_End),((SX2_NWT*1000)),IF(AND(SX3_Start&lt;=X112,X112&lt;SX3_End),((SX3_NWT*1000)),IF(AND(SX4_Start&lt;=X112,X112&lt;SX4_End),((SX4_NWT*1000)),IF(AND(SX5_Start&lt;=X112,X112&lt;SX5_End),((SX5_NWT*1000)),IF(AND(SX6_Start&lt;=X112,X112&lt;SX6_End),((SX6_NWT*1000)),IF(AND(SX7_Start&lt;=X112,X112&lt;SX7_End),((SX7_NWT*1000)),IF(AND(SX8_Start&lt;=X112,X112&lt;SX8_End),((SX8_NWT*1000)),IF(AND(SX9_Start&lt;=X112,X112&lt;SX9_End),((SX9_NWT*1000)),IF(AND(SX10_Start&lt;=X112,X112&lt;SX10_End),((SX10_NWT*1000)),IF(AND(SX11_Start&lt;=X112,X112&lt;SX11_End),((SX11_NWT*1000)),IF(AND(SX12_Start&lt;=X112,X112&lt;SX12_End),((SX12_NWT*1000)),IF(AND(SX13_Start&lt;=X112,X112&lt;SX13_End),((SX13_NWT*1000)),IF(AND(SX14_Start&lt;=X112,X112&lt;SX14_End),((SX14_NWT*1000)),IF(AND(SX15_Start&lt;=X112,X112&lt;SX15_End),((SX15_NWT*1000)),IF(AND(SX16_Start&lt;=X112,X112&lt;SX16_End),((SX16_NWT*1000)),IF(AND(SX17_Start&lt;=X112,X112&lt;SX17_End),((SX17_NWT*1000)),IF(AND(SX18_Start&lt;=X112,X112&lt;SX18_End),((SX18_NWT*1000)),IF(AND(SX19_Start&lt;=X112,X112&lt;SX19_End),((SX19_NWT*1000)),IF(AND(SX20_Start&lt;=X112,X112&lt;SX20_End),((SX20_NWT*1000)),IF(AND(SX21_Start&lt;=X112,X112&lt;SX21_End),((SX21_NWT*1000)),IF(AND(SX22_Start&lt;=X112,X112&lt;SX22_End),((SX22_NWT*1000)),IF(AND(SX23_Start&lt;=X112,X112&lt;SX23_End),((SX23_NWT*1000)),IF(AND(SX24_Start&lt;=X112,X112&lt;SX24_End),((SX24_NWT*1000)),IF(AND(SX25_Start&lt;=X112,X112&lt;SX25_End),((SX25_NWT*1000))))))))))))))))))))))))))))</f>
        <v/>
      </c>
      <c r="BE112" s="113"/>
      <c r="BF112" s="113"/>
      <c r="BG112" s="113"/>
      <c r="BH112" s="113"/>
      <c r="BI112" s="113"/>
      <c r="BJ112" s="113"/>
      <c r="BK112" s="113"/>
      <c r="BL112" s="19" t="str" cm="1">
        <f t="array" ref="BL112">IF(C112=FALSE,"",IF(AND(SX1_Start&lt;=X112,X112&lt;SX1_End),SX1_LS,IF(AND(SX2_Start&lt;=X112,X112&lt;SX2_End),SX2_LS,IF(AND(SX3_Start&lt;=X112,X112&lt;SX3_End),SX3_LS,IF(AND(SX4_Start&lt;=X112,X112&lt;SX4_End),SX4_LS,IF(AND(SX5_Start&lt;=X112,X112&lt;SX5_End),SX5_LS,IF(AND(SX6_Start&lt;=X112,X112&lt;SX6_End),SX6_LS,IF(AND(SX7_Start&lt;=X112,X112&lt;SX7_End),SX7_LS,IF(AND(SX8_Start&lt;=X112,X112&lt;SX8_End),SX8_LS,IF(AND(SX9_Start&lt;=X112,X112&lt;SX9_End),SX9_LS,IF(AND(SX10_Start&lt;=X112,X112&lt;SX10_End),SX10_LS,IF(AND(SX11_Start&lt;=X112,X112&lt;SX11_End),SX11_LS,IF(AND(SX12_Start&lt;=X112,X112&lt;SX12_End),SX12_LS,IF(AND(SX13_Start&lt;=X112,X112&lt;SX13_End),SX13_LS,IF(AND(SX14_Start&lt;=X112,X112&lt;SX14_End),SX14_LS,IF(AND(SX15_Start&lt;=X112,X112&lt;SX15_End),SX15_LS,IF(AND(SX16_Start&lt;=X112,X112&lt;SX16_End),SX16_LS,IF(AND(SX17_Start&lt;=X112,X112&lt;SX17_End),SX17_LS,IF(AND(SX18_Start&lt;=X112,X112&lt;SX18_End),SX18_LS,IF(AND(SX19_Start&lt;=X112,X112&lt;SX19_End),SX19_LS,IF(AND(SX20_Start&lt;=X112,X112&lt;SX20_End),SX20_LS,IF(AND(SX21_Start&lt;=X112,X112&lt;SX21_End),SX21_LS,IF(AND(SX22_Start&lt;=X112,X112&lt;SX22_End),SX22_LS,IF(AND(SX23_Start&lt;=X112,X112&lt;SX23_End),SX23_LS,IF(AND(SX24_Start&lt;=X112,X112&lt;SX24_End),SX24_LS)*IF(AND(SX25_Start&lt;=X112,X112&lt;SX25End),SX25_LS)))))))))))))))))))))))))</f>
        <v/>
      </c>
      <c r="BM112" s="129" t="str">
        <f t="shared" ref="BM112" si="749">IF(ISBLANK(C112),"",IF(BL112=SX1_LS,SX1_LSD,IF(BL112=SX2_LS,SX2_LSD,IF(BL112=SX3_LS,SX3_LSD,IF(BL112=SX4_LS,SX4_LSD,IF(BL112=SX5_LS,SX5_LSD,IF(BL112=SX6_LS,SX6_LSD,IF(BL112=SX7_LS,SX7_LSD,IF(BL112=SX8_LS,SX8_LSD,IF(BL112=SX9_LS,SX9_LSD,IF(BL112=SX10_LS,SX10_LSD,IF(BL112=SX11_LS,SX11_LSD,IF(BL112=SX12_LS,SX12_LSD)))))))))))))</f>
        <v/>
      </c>
      <c r="BN112" s="130"/>
      <c r="BO112" s="130"/>
      <c r="BP112" s="130"/>
      <c r="BQ112" s="130"/>
      <c r="BR112" s="131"/>
      <c r="BS112" s="119" t="str">
        <f t="shared" ref="BS112" si="750">IF(ISBLANK(C112),"",IF(NOT(ISNUMBER(station_number)),"NA",IF(MOD(station_number,1)=0,TEXT(station_number+X112,"0+00"),IF(NOT(MOD(station_number,1)=0),TEXT(station_number+X112,"0+00.00")))))</f>
        <v/>
      </c>
      <c r="BT112" s="119"/>
      <c r="BU112" s="119"/>
      <c r="BV112" s="119"/>
      <c r="BW112" s="119"/>
      <c r="BX112" s="120" t="str" cm="1">
        <f t="array" ref="BX112">IF(C112=FALSE,"",IF(AND(SX1_Start&lt;=X112,X112&lt;SX1_End),"Section 1",IF(AND(SX2_Start&lt;=X112,X112&lt;SX2_End),"Section 2",IF(AND(SX3_Start&lt;=X112,X112&lt;SX3_End),"Section 3",IF(AND(SX4_Start&lt;=X112,X112&lt;SX4_End),"Section 4",IF(AND(SX5_Start&lt;=X112,X112&lt;SX5_End),"Section 5",IF(AND(SX6_Start&lt;=X112,X112&lt;SX6_End),"Section 6",IF(AND(SX7_Start&lt;=X112,X112&lt;SX7_End),"Section 7",IF(AND(SX8_Start&lt;=X112,X112&lt;SX8_End),"Section 8",IF(AND(SX9_Start&lt;=X112,X112&lt;SX9_End),"Section 9",IF(AND(SX10_Start&lt;=X112,X112&lt;SX10_End),"Section 10",IF(AND(SX11_Start&lt;=X112,X112&lt;SX11_End),"Section 11",IF(AND(SX12_Start&lt;=X112,X112&lt;SX12_End),"Section 12",IF(AND(SX13_Start&lt;=X112,X112&lt;SX13_End),"Section 13",IF(AND(SX14_Start&lt;=X112,X112&lt;SX14_End),"Section 14",IF(AND(SX15_Start&lt;=X112,X112&lt;SX15_End),"Section 15",IF(AND(SX16_Start&lt;=X112,X112&lt;SX16_End),"Section 16",IF(AND(SX17_Start&lt;=X112,X112&lt;SX17_End),"Section 17",IF(AND(SX18_Start&lt;=X112,X112&lt;SX18_End),"Section 18",IF(AND(SX19_Start&lt;=X112,X112&lt;SX19_End),"Section 19",IF(AND(SX20_Start&lt;=X112,X112&lt;SX20_End),"Section 20",IF(AND(SX21_Start&lt;=X112,X112&lt;SX21_End),"Section 21",IF(AND(SX22_Start&lt;=X112,X112&lt;SX22_End),"Section 22",IF(AND(SX23_Start&lt;=X112,X112&lt;SX23_End),"Section 23",IF(AND(SX24_Start&lt;=X112,X112&lt;SX24_End),"Section 24")*IF(AND(SX25_Start&lt;=X112,X112&lt;SX25End),"Section 25")))))))))))))))))))))))))</f>
        <v/>
      </c>
      <c r="BY112" s="121"/>
      <c r="BZ112" s="121"/>
      <c r="CA112" s="121"/>
      <c r="CB112" s="121"/>
      <c r="CC112" s="121"/>
      <c r="CD112" s="121"/>
      <c r="CE112" s="121"/>
      <c r="CF112" s="121"/>
      <c r="CG112" s="121"/>
      <c r="CH112" s="122"/>
      <c r="CI112" s="123"/>
      <c r="CJ112" s="124"/>
      <c r="CK112" s="124"/>
      <c r="CL112" s="124"/>
      <c r="CM112" s="124"/>
      <c r="CN112" s="124"/>
      <c r="CO112" s="124"/>
      <c r="CP112" s="124"/>
      <c r="CQ112" s="124"/>
      <c r="CR112" s="124"/>
      <c r="CS112" s="125"/>
      <c r="CT112" s="123"/>
      <c r="CU112" s="124"/>
      <c r="CV112" s="124"/>
      <c r="CW112" s="124"/>
      <c r="CX112" s="124"/>
      <c r="CY112" s="124"/>
      <c r="CZ112" s="124"/>
      <c r="DA112" s="124"/>
      <c r="DB112" s="124"/>
      <c r="DC112" s="124"/>
      <c r="DD112" s="125"/>
      <c r="DE112" s="123"/>
      <c r="DF112" s="124"/>
      <c r="DG112" s="124"/>
      <c r="DH112" s="124"/>
      <c r="DI112" s="124"/>
      <c r="DJ112" s="124"/>
      <c r="DK112" s="124"/>
      <c r="DL112" s="124"/>
      <c r="DM112" s="124"/>
      <c r="DN112" s="125"/>
      <c r="DO112" s="126"/>
      <c r="DP112" s="127"/>
      <c r="DQ112" s="127"/>
      <c r="DR112" s="127"/>
      <c r="DS112" s="127"/>
      <c r="DT112" s="127"/>
      <c r="DU112" s="127"/>
      <c r="DV112" s="128"/>
      <c r="DW112" s="102"/>
      <c r="DX112" s="102"/>
      <c r="DY112" s="102"/>
      <c r="DZ112" s="115"/>
      <c r="EA112" s="115"/>
      <c r="EB112" s="115"/>
      <c r="EC112" s="115"/>
      <c r="ED112" s="115"/>
      <c r="EE112" s="132"/>
      <c r="EF112" s="132"/>
      <c r="EG112" s="132"/>
      <c r="EH112" s="102"/>
      <c r="EI112" s="102"/>
      <c r="EJ112" s="102"/>
      <c r="EK112" s="117" t="str">
        <f t="shared" si="474"/>
        <v/>
      </c>
      <c r="EL112" s="117"/>
      <c r="EM112" s="117"/>
      <c r="EN112" s="118"/>
      <c r="EO112" s="118"/>
      <c r="EP112" s="118"/>
      <c r="EQ112" s="102"/>
      <c r="ER112" s="102"/>
      <c r="ES112" s="102"/>
      <c r="ET112" s="102"/>
      <c r="EU112" s="20" t="str">
        <f t="shared" si="475"/>
        <v/>
      </c>
      <c r="EV112" s="26" t="str">
        <f t="shared" si="476"/>
        <v/>
      </c>
      <c r="EW112" s="22"/>
      <c r="EX112" s="22"/>
      <c r="EY112" s="23"/>
      <c r="EZ112" s="23"/>
      <c r="FA112" s="23"/>
      <c r="FB112" s="23"/>
      <c r="FC112" s="28"/>
      <c r="FD112" s="28"/>
      <c r="FE112" s="28"/>
      <c r="FF112" s="28"/>
      <c r="FG112" s="28"/>
      <c r="FH112" s="28"/>
      <c r="FI112" s="28"/>
      <c r="FJ112" s="28"/>
      <c r="FK112" s="28"/>
      <c r="FL112" s="28"/>
      <c r="FM112" s="28"/>
      <c r="FN112" s="29"/>
      <c r="FO112" s="29"/>
      <c r="FP112" s="29"/>
      <c r="FQ112" s="29"/>
      <c r="FR112" s="29"/>
      <c r="FS112" s="29"/>
      <c r="FT112" s="29"/>
      <c r="FU112" s="29"/>
      <c r="FV112" s="29"/>
      <c r="FW112" s="29"/>
      <c r="FX112" s="29"/>
      <c r="FY112" s="29"/>
      <c r="FZ112" s="29"/>
      <c r="GA112" s="29"/>
      <c r="GB112" s="29"/>
      <c r="GC112" s="23"/>
      <c r="GD112" s="23"/>
      <c r="GE112" s="23"/>
      <c r="GF112" s="23"/>
      <c r="GG112" s="23"/>
      <c r="GH112" s="23"/>
    </row>
    <row r="113" spans="1:190" s="25" customFormat="1" ht="57.75" customHeight="1" x14ac:dyDescent="0.25">
      <c r="A113" s="103">
        <f t="shared" si="477"/>
        <v>106</v>
      </c>
      <c r="B113" s="103"/>
      <c r="C113" s="104"/>
      <c r="D113" s="105"/>
      <c r="E113" s="105"/>
      <c r="F113" s="105"/>
      <c r="G113" s="105"/>
      <c r="H113" s="105"/>
      <c r="I113" s="105"/>
      <c r="J113" s="105"/>
      <c r="K113" s="106"/>
      <c r="L113" s="138"/>
      <c r="M113" s="138"/>
      <c r="N113" s="138"/>
      <c r="O113" s="138"/>
      <c r="P113" s="138"/>
      <c r="Q113" s="138"/>
      <c r="R113" s="138"/>
      <c r="S113" s="137"/>
      <c r="T113" s="137"/>
      <c r="U113" s="137"/>
      <c r="V113" s="137"/>
      <c r="W113" s="137"/>
      <c r="X113" s="79"/>
      <c r="Y113" s="80"/>
      <c r="Z113" s="80"/>
      <c r="AA113" s="80"/>
      <c r="AB113" s="11" t="str">
        <f t="shared" si="465"/>
        <v/>
      </c>
      <c r="AC113" s="12"/>
      <c r="AD113" s="13">
        <f t="shared" si="457"/>
        <v>0</v>
      </c>
      <c r="AE113" s="14" t="str">
        <f t="shared" ref="AE113" si="751">IF(ISBLANK(C113),"",IF(BL113=SX1_LS,SX1_PD,IF(BL113=SX2_LS,SX2_PD,IF(BL113=SX3_LS,SX3_PD,IF(BL113=SX4_LS,SX4_PD,IF(BL113=SX5_LS,SX5_PD,IF(BL113=SX6_LS,SX6_PD,IF(BL113=SX7_LS,SX7_PD,IF(BL113=SX8_LS,SX8_PD,IF(BL113=SX9_LS,SX9_PD,IF(BL113=SX10_LS,SX10_PD,IF(BL113=SX11_LS,SX11_PD,IF(BL113=SX12_LS,SX12_PD)))))))))))))</f>
        <v/>
      </c>
      <c r="AF113" s="15" t="str">
        <f t="shared" si="467"/>
        <v>!</v>
      </c>
      <c r="AG113" s="16" t="str">
        <f t="shared" ref="AG113" si="752">IF(ISBLANK(AC113),"",IF(AND(BL113=SX1_LS,AC113&gt;=0.5),(ROUND((PI()*AD113*AE113)/12,2)-PI()*SX1_PD),IF(AND(BL113=SX2_LS,AC113&gt;=0.5),(ROUND((PI()*AD113*AE113)/12,2)-PI()*SX2_PD),IF(AND(BL113=SX3_LS,AC113&gt;=0.5),(ROUND((PI()*AD113*AE113)/12,2)-PI()*SX3_PD),IF(AND(BL113=SX4_LS,AC113&gt;=0.5),(ROUND((PI()*AD113*AE113)/12,2)-PI()*SX4_PD),IF(AND(BL113=SX5_LS,AC113&gt;=0.5),(ROUND((PI()*AD113*AE113)/12,2)-PI()*SX5_PD),IF(AND(BL113=SX6_LS,AC113&gt;=0.5),(ROUND((PI()*AD113*AE113)/12,2)-PI()*SX6_PD),IF(AND(BL113=SX7_LS,AC113&gt;=0.5),(ROUND((PI()*AD113*AE113)/12,2)-PI()*SX7_PD),IF(AND(BL113=SX8_LS,AC113&gt;=0.5),(ROUND((PI()*AD113*AE113)/12,2)-PI()*SX8_PD),IF(AND(BL113=SX9_LS,AC113&gt;=0.5),(ROUND((PI()*AD113*AE113)/12,2)-PI()*SX9_PD),IF(AND(BL113=SX10_LS,AC113&gt;=0.5),(ROUND((PI()*AD113*AE113)/12,2)-PI()*SX10_PD),IF(AND(BL113=SX11_LS,AC113&gt;=0.5),(ROUND((PI()*AD113*AE113)/12,2)-PI()*SX11_PD),IF(AND(BL113=SX12_LS,AC113&gt;=0.5),(ROUND((PI()*AD113*AE113)/12,2)-PI()*SX12_PD),ROUND((PI()*AD113*AE113)/12,2))))))))))))))</f>
        <v/>
      </c>
      <c r="AH113" s="81"/>
      <c r="AI113" s="81"/>
      <c r="AJ113" s="81"/>
      <c r="AK113" s="81"/>
      <c r="AL113" s="81"/>
      <c r="AM113" s="81"/>
      <c r="AN113" s="81"/>
      <c r="AO113" s="81"/>
      <c r="AP113" s="17"/>
      <c r="AQ113" s="113"/>
      <c r="AR113" s="113"/>
      <c r="AS113" s="113"/>
      <c r="AT113" s="113"/>
      <c r="AU113" s="113"/>
      <c r="AV113" s="114" t="str">
        <f t="shared" ref="AV113" si="753">IF(C113=FALSE,"",IF(C113="DNT",(AQ113/(Nominal_Pipe_Diameter*10)),IF(AQ113="NV","NV",IF(AQ113="NA","NA",IF(BE113="","",IF(BL113="SMLS",AQ113*100/BE113,AQ113*100/BD113))))))</f>
        <v/>
      </c>
      <c r="AW113" s="114"/>
      <c r="AX113" s="114"/>
      <c r="AY113" s="114"/>
      <c r="AZ113" s="114"/>
      <c r="BA113" s="114" t="str">
        <f t="shared" ref="BA113" si="754">IF(C113=FALSE,"",IF(GW_Log_Dist="","NA",GW_Log_Dist+X113))</f>
        <v/>
      </c>
      <c r="BB113" s="114"/>
      <c r="BC113" s="114"/>
      <c r="BD113" s="18" t="str">
        <f t="shared" ref="BD113" si="755">IF(C113=FALSE,"",IF(AND(SX1_Start&lt;=X113,X113&lt;SX1_End),((SX1_NWT*1000)),IF(AND(SX2_Start&lt;=X113,X113&lt;SX2_End),((SX2_NWT*1000)),IF(AND(SX3_Start&lt;=X113,X113&lt;SX3_End),((SX3_NWT*1000)),IF(AND(SX4_Start&lt;=X113,X113&lt;SX4_End),((SX4_NWT*1000)),IF(AND(SX5_Start&lt;=X113,X113&lt;SX5_End),((SX5_NWT*1000)),IF(AND(SX6_Start&lt;=X113,X113&lt;SX6_End),((SX6_NWT*1000)),IF(AND(SX7_Start&lt;=X113,X113&lt;SX7_End),((SX7_NWT*1000)),IF(AND(SX8_Start&lt;=X113,X113&lt;SX8_End),((SX8_NWT*1000)),IF(AND(SX9_Start&lt;=X113,X113&lt;SX9_End),((SX9_NWT*1000)),IF(AND(SX10_Start&lt;=X113,X113&lt;SX10_End),((SX10_NWT*1000)),IF(AND(SX11_Start&lt;=X113,X113&lt;SX11_End),((SX11_NWT*1000)),IF(AND(SX12_Start&lt;=X113,X113&lt;SX12_End),((SX12_NWT*1000)),IF(AND(SX13_Start&lt;=X113,X113&lt;SX13_End),((SX13_NWT*1000)),IF(AND(SX14_Start&lt;=X113,X113&lt;SX14_End),((SX14_NWT*1000)),IF(AND(SX15_Start&lt;=X113,X113&lt;SX15_End),((SX15_NWT*1000)),IF(AND(SX16_Start&lt;=X113,X113&lt;SX16_End),((SX16_NWT*1000)),IF(AND(SX17_Start&lt;=X113,X113&lt;SX17_End),((SX17_NWT*1000)),IF(AND(SX18_Start&lt;=X113,X113&lt;SX18_End),((SX18_NWT*1000)),IF(AND(SX19_Start&lt;=X113,X113&lt;SX19_End),((SX19_NWT*1000)),IF(AND(SX20_Start&lt;=X113,X113&lt;SX20_End),((SX20_NWT*1000)),IF(AND(SX21_Start&lt;=X113,X113&lt;SX21_End),((SX21_NWT*1000)),IF(AND(SX22_Start&lt;=X113,X113&lt;SX22_End),((SX22_NWT*1000)),IF(AND(SX23_Start&lt;=X113,X113&lt;SX23_End),((SX23_NWT*1000)),IF(AND(SX24_Start&lt;=X113,X113&lt;SX24_End),((SX24_NWT*1000)),IF(AND(SX25_Start&lt;=X113,X113&lt;SX25_End),((SX25_NWT*1000))))))))))))))))))))))))))))</f>
        <v/>
      </c>
      <c r="BE113" s="113"/>
      <c r="BF113" s="113"/>
      <c r="BG113" s="113"/>
      <c r="BH113" s="113"/>
      <c r="BI113" s="113"/>
      <c r="BJ113" s="113"/>
      <c r="BK113" s="113"/>
      <c r="BL113" s="19" t="str" cm="1">
        <f t="array" ref="BL113">IF(C113=FALSE,"",IF(AND(SX1_Start&lt;=X113,X113&lt;SX1_End),SX1_LS,IF(AND(SX2_Start&lt;=X113,X113&lt;SX2_End),SX2_LS,IF(AND(SX3_Start&lt;=X113,X113&lt;SX3_End),SX3_LS,IF(AND(SX4_Start&lt;=X113,X113&lt;SX4_End),SX4_LS,IF(AND(SX5_Start&lt;=X113,X113&lt;SX5_End),SX5_LS,IF(AND(SX6_Start&lt;=X113,X113&lt;SX6_End),SX6_LS,IF(AND(SX7_Start&lt;=X113,X113&lt;SX7_End),SX7_LS,IF(AND(SX8_Start&lt;=X113,X113&lt;SX8_End),SX8_LS,IF(AND(SX9_Start&lt;=X113,X113&lt;SX9_End),SX9_LS,IF(AND(SX10_Start&lt;=X113,X113&lt;SX10_End),SX10_LS,IF(AND(SX11_Start&lt;=X113,X113&lt;SX11_End),SX11_LS,IF(AND(SX12_Start&lt;=X113,X113&lt;SX12_End),SX12_LS,IF(AND(SX13_Start&lt;=X113,X113&lt;SX13_End),SX13_LS,IF(AND(SX14_Start&lt;=X113,X113&lt;SX14_End),SX14_LS,IF(AND(SX15_Start&lt;=X113,X113&lt;SX15_End),SX15_LS,IF(AND(SX16_Start&lt;=X113,X113&lt;SX16_End),SX16_LS,IF(AND(SX17_Start&lt;=X113,X113&lt;SX17_End),SX17_LS,IF(AND(SX18_Start&lt;=X113,X113&lt;SX18_End),SX18_LS,IF(AND(SX19_Start&lt;=X113,X113&lt;SX19_End),SX19_LS,IF(AND(SX20_Start&lt;=X113,X113&lt;SX20_End),SX20_LS,IF(AND(SX21_Start&lt;=X113,X113&lt;SX21_End),SX21_LS,IF(AND(SX22_Start&lt;=X113,X113&lt;SX22_End),SX22_LS,IF(AND(SX23_Start&lt;=X113,X113&lt;SX23_End),SX23_LS,IF(AND(SX24_Start&lt;=X113,X113&lt;SX24_End),SX24_LS)*IF(AND(SX25_Start&lt;=X113,X113&lt;SX25End),SX25_LS)))))))))))))))))))))))))</f>
        <v/>
      </c>
      <c r="BM113" s="129" t="str">
        <f t="shared" ref="BM113" si="756">IF(ISBLANK(C113),"",IF(BL113=SX1_LS,SX1_LSD,IF(BL113=SX2_LS,SX2_LSD,IF(BL113=SX3_LS,SX3_LSD,IF(BL113=SX4_LS,SX4_LSD,IF(BL113=SX5_LS,SX5_LSD,IF(BL113=SX6_LS,SX6_LSD,IF(BL113=SX7_LS,SX7_LSD,IF(BL113=SX8_LS,SX8_LSD,IF(BL113=SX9_LS,SX9_LSD,IF(BL113=SX10_LS,SX10_LSD,IF(BL113=SX11_LS,SX11_LSD,IF(BL113=SX12_LS,SX12_LSD)))))))))))))</f>
        <v/>
      </c>
      <c r="BN113" s="130"/>
      <c r="BO113" s="130"/>
      <c r="BP113" s="130"/>
      <c r="BQ113" s="130"/>
      <c r="BR113" s="131"/>
      <c r="BS113" s="119" t="str">
        <f t="shared" ref="BS113" si="757">IF(ISBLANK(C113),"",IF(NOT(ISNUMBER(station_number)),"NA",IF(MOD(station_number,1)=0,TEXT(station_number+X113,"0+00"),IF(NOT(MOD(station_number,1)=0),TEXT(station_number+X113,"0+00.00")))))</f>
        <v/>
      </c>
      <c r="BT113" s="119"/>
      <c r="BU113" s="119"/>
      <c r="BV113" s="119"/>
      <c r="BW113" s="119"/>
      <c r="BX113" s="120" t="str" cm="1">
        <f t="array" ref="BX113">IF(C113=FALSE,"",IF(AND(SX1_Start&lt;=X113,X113&lt;SX1_End),"Section 1",IF(AND(SX2_Start&lt;=X113,X113&lt;SX2_End),"Section 2",IF(AND(SX3_Start&lt;=X113,X113&lt;SX3_End),"Section 3",IF(AND(SX4_Start&lt;=X113,X113&lt;SX4_End),"Section 4",IF(AND(SX5_Start&lt;=X113,X113&lt;SX5_End),"Section 5",IF(AND(SX6_Start&lt;=X113,X113&lt;SX6_End),"Section 6",IF(AND(SX7_Start&lt;=X113,X113&lt;SX7_End),"Section 7",IF(AND(SX8_Start&lt;=X113,X113&lt;SX8_End),"Section 8",IF(AND(SX9_Start&lt;=X113,X113&lt;SX9_End),"Section 9",IF(AND(SX10_Start&lt;=X113,X113&lt;SX10_End),"Section 10",IF(AND(SX11_Start&lt;=X113,X113&lt;SX11_End),"Section 11",IF(AND(SX12_Start&lt;=X113,X113&lt;SX12_End),"Section 12",IF(AND(SX13_Start&lt;=X113,X113&lt;SX13_End),"Section 13",IF(AND(SX14_Start&lt;=X113,X113&lt;SX14_End),"Section 14",IF(AND(SX15_Start&lt;=X113,X113&lt;SX15_End),"Section 15",IF(AND(SX16_Start&lt;=X113,X113&lt;SX16_End),"Section 16",IF(AND(SX17_Start&lt;=X113,X113&lt;SX17_End),"Section 17",IF(AND(SX18_Start&lt;=X113,X113&lt;SX18_End),"Section 18",IF(AND(SX19_Start&lt;=X113,X113&lt;SX19_End),"Section 19",IF(AND(SX20_Start&lt;=X113,X113&lt;SX20_End),"Section 20",IF(AND(SX21_Start&lt;=X113,X113&lt;SX21_End),"Section 21",IF(AND(SX22_Start&lt;=X113,X113&lt;SX22_End),"Section 22",IF(AND(SX23_Start&lt;=X113,X113&lt;SX23_End),"Section 23",IF(AND(SX24_Start&lt;=X113,X113&lt;SX24_End),"Section 24")*IF(AND(SX25_Start&lt;=X113,X113&lt;SX25End),"Section 25")))))))))))))))))))))))))</f>
        <v/>
      </c>
      <c r="BY113" s="121"/>
      <c r="BZ113" s="121"/>
      <c r="CA113" s="121"/>
      <c r="CB113" s="121"/>
      <c r="CC113" s="121"/>
      <c r="CD113" s="121"/>
      <c r="CE113" s="121"/>
      <c r="CF113" s="121"/>
      <c r="CG113" s="121"/>
      <c r="CH113" s="122"/>
      <c r="CI113" s="123"/>
      <c r="CJ113" s="124"/>
      <c r="CK113" s="124"/>
      <c r="CL113" s="124"/>
      <c r="CM113" s="124"/>
      <c r="CN113" s="124"/>
      <c r="CO113" s="124"/>
      <c r="CP113" s="124"/>
      <c r="CQ113" s="124"/>
      <c r="CR113" s="124"/>
      <c r="CS113" s="125"/>
      <c r="CT113" s="123"/>
      <c r="CU113" s="124"/>
      <c r="CV113" s="124"/>
      <c r="CW113" s="124"/>
      <c r="CX113" s="124"/>
      <c r="CY113" s="124"/>
      <c r="CZ113" s="124"/>
      <c r="DA113" s="124"/>
      <c r="DB113" s="124"/>
      <c r="DC113" s="124"/>
      <c r="DD113" s="125"/>
      <c r="DE113" s="123"/>
      <c r="DF113" s="124"/>
      <c r="DG113" s="124"/>
      <c r="DH113" s="124"/>
      <c r="DI113" s="124"/>
      <c r="DJ113" s="124"/>
      <c r="DK113" s="124"/>
      <c r="DL113" s="124"/>
      <c r="DM113" s="124"/>
      <c r="DN113" s="125"/>
      <c r="DO113" s="126"/>
      <c r="DP113" s="127"/>
      <c r="DQ113" s="127"/>
      <c r="DR113" s="127"/>
      <c r="DS113" s="127"/>
      <c r="DT113" s="127"/>
      <c r="DU113" s="127"/>
      <c r="DV113" s="128"/>
      <c r="DW113" s="102"/>
      <c r="DX113" s="102"/>
      <c r="DY113" s="102"/>
      <c r="DZ113" s="115"/>
      <c r="EA113" s="115"/>
      <c r="EB113" s="115"/>
      <c r="EC113" s="115"/>
      <c r="ED113" s="115"/>
      <c r="EE113" s="132"/>
      <c r="EF113" s="132"/>
      <c r="EG113" s="132"/>
      <c r="EH113" s="102"/>
      <c r="EI113" s="102"/>
      <c r="EJ113" s="102"/>
      <c r="EK113" s="117" t="str">
        <f t="shared" si="474"/>
        <v/>
      </c>
      <c r="EL113" s="117"/>
      <c r="EM113" s="117"/>
      <c r="EN113" s="118"/>
      <c r="EO113" s="118"/>
      <c r="EP113" s="118"/>
      <c r="EQ113" s="102"/>
      <c r="ER113" s="102"/>
      <c r="ES113" s="102"/>
      <c r="ET113" s="102"/>
      <c r="EU113" s="20" t="str">
        <f t="shared" si="475"/>
        <v/>
      </c>
      <c r="EV113" s="26" t="str">
        <f t="shared" si="476"/>
        <v/>
      </c>
      <c r="EW113" s="22"/>
      <c r="EX113" s="22"/>
      <c r="EY113" s="23"/>
      <c r="EZ113" s="23"/>
      <c r="FA113" s="23"/>
      <c r="FB113" s="23"/>
      <c r="FC113" s="28"/>
      <c r="FD113" s="28"/>
      <c r="FE113" s="28"/>
      <c r="FF113" s="28"/>
      <c r="FG113" s="28"/>
      <c r="FH113" s="28"/>
      <c r="FI113" s="28"/>
      <c r="FJ113" s="28"/>
      <c r="FK113" s="28"/>
      <c r="FL113" s="28"/>
      <c r="FM113" s="28"/>
      <c r="FN113" s="29"/>
      <c r="FO113" s="29"/>
      <c r="FP113" s="29"/>
      <c r="FQ113" s="29"/>
      <c r="FR113" s="29"/>
      <c r="FS113" s="29"/>
      <c r="FT113" s="29"/>
      <c r="FU113" s="29"/>
      <c r="FV113" s="29"/>
      <c r="FW113" s="29"/>
      <c r="FX113" s="29"/>
      <c r="FY113" s="29"/>
      <c r="FZ113" s="29"/>
      <c r="GA113" s="29"/>
      <c r="GB113" s="29"/>
      <c r="GC113" s="23"/>
      <c r="GD113" s="23"/>
      <c r="GE113" s="23"/>
      <c r="GF113" s="23"/>
      <c r="GG113" s="23"/>
      <c r="GH113" s="23"/>
    </row>
    <row r="114" spans="1:190" s="25" customFormat="1" ht="57.75" customHeight="1" x14ac:dyDescent="0.25">
      <c r="A114" s="103">
        <f t="shared" si="477"/>
        <v>107</v>
      </c>
      <c r="B114" s="103"/>
      <c r="C114" s="104"/>
      <c r="D114" s="105"/>
      <c r="E114" s="105"/>
      <c r="F114" s="105"/>
      <c r="G114" s="105"/>
      <c r="H114" s="105"/>
      <c r="I114" s="105"/>
      <c r="J114" s="105"/>
      <c r="K114" s="106"/>
      <c r="L114" s="138"/>
      <c r="M114" s="138"/>
      <c r="N114" s="138"/>
      <c r="O114" s="138"/>
      <c r="P114" s="138"/>
      <c r="Q114" s="138"/>
      <c r="R114" s="138"/>
      <c r="S114" s="137"/>
      <c r="T114" s="137"/>
      <c r="U114" s="137"/>
      <c r="V114" s="137"/>
      <c r="W114" s="137"/>
      <c r="X114" s="79"/>
      <c r="Y114" s="80"/>
      <c r="Z114" s="80"/>
      <c r="AA114" s="80"/>
      <c r="AB114" s="11" t="str">
        <f t="shared" si="465"/>
        <v/>
      </c>
      <c r="AC114" s="12"/>
      <c r="AD114" s="13">
        <f t="shared" si="457"/>
        <v>0</v>
      </c>
      <c r="AE114" s="14" t="str">
        <f t="shared" ref="AE114" si="758">IF(ISBLANK(C114),"",IF(BL114=SX1_LS,SX1_PD,IF(BL114=SX2_LS,SX2_PD,IF(BL114=SX3_LS,SX3_PD,IF(BL114=SX4_LS,SX4_PD,IF(BL114=SX5_LS,SX5_PD,IF(BL114=SX6_LS,SX6_PD,IF(BL114=SX7_LS,SX7_PD,IF(BL114=SX8_LS,SX8_PD,IF(BL114=SX9_LS,SX9_PD,IF(BL114=SX10_LS,SX10_PD,IF(BL114=SX11_LS,SX11_PD,IF(BL114=SX12_LS,SX12_PD)))))))))))))</f>
        <v/>
      </c>
      <c r="AF114" s="15" t="str">
        <f t="shared" si="467"/>
        <v>!</v>
      </c>
      <c r="AG114" s="16" t="str">
        <f t="shared" ref="AG114" si="759">IF(ISBLANK(AC114),"",IF(AND(BL114=SX1_LS,AC114&gt;=0.5),(ROUND((PI()*AD114*AE114)/12,2)-PI()*SX1_PD),IF(AND(BL114=SX2_LS,AC114&gt;=0.5),(ROUND((PI()*AD114*AE114)/12,2)-PI()*SX2_PD),IF(AND(BL114=SX3_LS,AC114&gt;=0.5),(ROUND((PI()*AD114*AE114)/12,2)-PI()*SX3_PD),IF(AND(BL114=SX4_LS,AC114&gt;=0.5),(ROUND((PI()*AD114*AE114)/12,2)-PI()*SX4_PD),IF(AND(BL114=SX5_LS,AC114&gt;=0.5),(ROUND((PI()*AD114*AE114)/12,2)-PI()*SX5_PD),IF(AND(BL114=SX6_LS,AC114&gt;=0.5),(ROUND((PI()*AD114*AE114)/12,2)-PI()*SX6_PD),IF(AND(BL114=SX7_LS,AC114&gt;=0.5),(ROUND((PI()*AD114*AE114)/12,2)-PI()*SX7_PD),IF(AND(BL114=SX8_LS,AC114&gt;=0.5),(ROUND((PI()*AD114*AE114)/12,2)-PI()*SX8_PD),IF(AND(BL114=SX9_LS,AC114&gt;=0.5),(ROUND((PI()*AD114*AE114)/12,2)-PI()*SX9_PD),IF(AND(BL114=SX10_LS,AC114&gt;=0.5),(ROUND((PI()*AD114*AE114)/12,2)-PI()*SX10_PD),IF(AND(BL114=SX11_LS,AC114&gt;=0.5),(ROUND((PI()*AD114*AE114)/12,2)-PI()*SX11_PD),IF(AND(BL114=SX12_LS,AC114&gt;=0.5),(ROUND((PI()*AD114*AE114)/12,2)-PI()*SX12_PD),ROUND((PI()*AD114*AE114)/12,2))))))))))))))</f>
        <v/>
      </c>
      <c r="AH114" s="81"/>
      <c r="AI114" s="81"/>
      <c r="AJ114" s="81"/>
      <c r="AK114" s="81"/>
      <c r="AL114" s="81"/>
      <c r="AM114" s="81"/>
      <c r="AN114" s="81"/>
      <c r="AO114" s="81"/>
      <c r="AP114" s="17"/>
      <c r="AQ114" s="113"/>
      <c r="AR114" s="113"/>
      <c r="AS114" s="113"/>
      <c r="AT114" s="113"/>
      <c r="AU114" s="113"/>
      <c r="AV114" s="114" t="str">
        <f t="shared" ref="AV114" si="760">IF(C114=FALSE,"",IF(C114="DNT",(AQ114/(Nominal_Pipe_Diameter*10)),IF(AQ114="NV","NV",IF(AQ114="NA","NA",IF(BE114="","",IF(BL114="SMLS",AQ114*100/BE114,AQ114*100/BD114))))))</f>
        <v/>
      </c>
      <c r="AW114" s="114"/>
      <c r="AX114" s="114"/>
      <c r="AY114" s="114"/>
      <c r="AZ114" s="114"/>
      <c r="BA114" s="114" t="str">
        <f t="shared" ref="BA114" si="761">IF(C114=FALSE,"",IF(GW_Log_Dist="","NA",GW_Log_Dist+X114))</f>
        <v/>
      </c>
      <c r="BB114" s="114"/>
      <c r="BC114" s="114"/>
      <c r="BD114" s="18" t="str">
        <f t="shared" ref="BD114" si="762">IF(C114=FALSE,"",IF(AND(SX1_Start&lt;=X114,X114&lt;SX1_End),((SX1_NWT*1000)),IF(AND(SX2_Start&lt;=X114,X114&lt;SX2_End),((SX2_NWT*1000)),IF(AND(SX3_Start&lt;=X114,X114&lt;SX3_End),((SX3_NWT*1000)),IF(AND(SX4_Start&lt;=X114,X114&lt;SX4_End),((SX4_NWT*1000)),IF(AND(SX5_Start&lt;=X114,X114&lt;SX5_End),((SX5_NWT*1000)),IF(AND(SX6_Start&lt;=X114,X114&lt;SX6_End),((SX6_NWT*1000)),IF(AND(SX7_Start&lt;=X114,X114&lt;SX7_End),((SX7_NWT*1000)),IF(AND(SX8_Start&lt;=X114,X114&lt;SX8_End),((SX8_NWT*1000)),IF(AND(SX9_Start&lt;=X114,X114&lt;SX9_End),((SX9_NWT*1000)),IF(AND(SX10_Start&lt;=X114,X114&lt;SX10_End),((SX10_NWT*1000)),IF(AND(SX11_Start&lt;=X114,X114&lt;SX11_End),((SX11_NWT*1000)),IF(AND(SX12_Start&lt;=X114,X114&lt;SX12_End),((SX12_NWT*1000)),IF(AND(SX13_Start&lt;=X114,X114&lt;SX13_End),((SX13_NWT*1000)),IF(AND(SX14_Start&lt;=X114,X114&lt;SX14_End),((SX14_NWT*1000)),IF(AND(SX15_Start&lt;=X114,X114&lt;SX15_End),((SX15_NWT*1000)),IF(AND(SX16_Start&lt;=X114,X114&lt;SX16_End),((SX16_NWT*1000)),IF(AND(SX17_Start&lt;=X114,X114&lt;SX17_End),((SX17_NWT*1000)),IF(AND(SX18_Start&lt;=X114,X114&lt;SX18_End),((SX18_NWT*1000)),IF(AND(SX19_Start&lt;=X114,X114&lt;SX19_End),((SX19_NWT*1000)),IF(AND(SX20_Start&lt;=X114,X114&lt;SX20_End),((SX20_NWT*1000)),IF(AND(SX21_Start&lt;=X114,X114&lt;SX21_End),((SX21_NWT*1000)),IF(AND(SX22_Start&lt;=X114,X114&lt;SX22_End),((SX22_NWT*1000)),IF(AND(SX23_Start&lt;=X114,X114&lt;SX23_End),((SX23_NWT*1000)),IF(AND(SX24_Start&lt;=X114,X114&lt;SX24_End),((SX24_NWT*1000)),IF(AND(SX25_Start&lt;=X114,X114&lt;SX25_End),((SX25_NWT*1000))))))))))))))))))))))))))))</f>
        <v/>
      </c>
      <c r="BE114" s="113"/>
      <c r="BF114" s="113"/>
      <c r="BG114" s="113"/>
      <c r="BH114" s="113"/>
      <c r="BI114" s="113"/>
      <c r="BJ114" s="113"/>
      <c r="BK114" s="113"/>
      <c r="BL114" s="19" t="str" cm="1">
        <f t="array" ref="BL114">IF(C114=FALSE,"",IF(AND(SX1_Start&lt;=X114,X114&lt;SX1_End),SX1_LS,IF(AND(SX2_Start&lt;=X114,X114&lt;SX2_End),SX2_LS,IF(AND(SX3_Start&lt;=X114,X114&lt;SX3_End),SX3_LS,IF(AND(SX4_Start&lt;=X114,X114&lt;SX4_End),SX4_LS,IF(AND(SX5_Start&lt;=X114,X114&lt;SX5_End),SX5_LS,IF(AND(SX6_Start&lt;=X114,X114&lt;SX6_End),SX6_LS,IF(AND(SX7_Start&lt;=X114,X114&lt;SX7_End),SX7_LS,IF(AND(SX8_Start&lt;=X114,X114&lt;SX8_End),SX8_LS,IF(AND(SX9_Start&lt;=X114,X114&lt;SX9_End),SX9_LS,IF(AND(SX10_Start&lt;=X114,X114&lt;SX10_End),SX10_LS,IF(AND(SX11_Start&lt;=X114,X114&lt;SX11_End),SX11_LS,IF(AND(SX12_Start&lt;=X114,X114&lt;SX12_End),SX12_LS,IF(AND(SX13_Start&lt;=X114,X114&lt;SX13_End),SX13_LS,IF(AND(SX14_Start&lt;=X114,X114&lt;SX14_End),SX14_LS,IF(AND(SX15_Start&lt;=X114,X114&lt;SX15_End),SX15_LS,IF(AND(SX16_Start&lt;=X114,X114&lt;SX16_End),SX16_LS,IF(AND(SX17_Start&lt;=X114,X114&lt;SX17_End),SX17_LS,IF(AND(SX18_Start&lt;=X114,X114&lt;SX18_End),SX18_LS,IF(AND(SX19_Start&lt;=X114,X114&lt;SX19_End),SX19_LS,IF(AND(SX20_Start&lt;=X114,X114&lt;SX20_End),SX20_LS,IF(AND(SX21_Start&lt;=X114,X114&lt;SX21_End),SX21_LS,IF(AND(SX22_Start&lt;=X114,X114&lt;SX22_End),SX22_LS,IF(AND(SX23_Start&lt;=X114,X114&lt;SX23_End),SX23_LS,IF(AND(SX24_Start&lt;=X114,X114&lt;SX24_End),SX24_LS)*IF(AND(SX25_Start&lt;=X114,X114&lt;SX25End),SX25_LS)))))))))))))))))))))))))</f>
        <v/>
      </c>
      <c r="BM114" s="129" t="str">
        <f t="shared" ref="BM114" si="763">IF(ISBLANK(C114),"",IF(BL114=SX1_LS,SX1_LSD,IF(BL114=SX2_LS,SX2_LSD,IF(BL114=SX3_LS,SX3_LSD,IF(BL114=SX4_LS,SX4_LSD,IF(BL114=SX5_LS,SX5_LSD,IF(BL114=SX6_LS,SX6_LSD,IF(BL114=SX7_LS,SX7_LSD,IF(BL114=SX8_LS,SX8_LSD,IF(BL114=SX9_LS,SX9_LSD,IF(BL114=SX10_LS,SX10_LSD,IF(BL114=SX11_LS,SX11_LSD,IF(BL114=SX12_LS,SX12_LSD)))))))))))))</f>
        <v/>
      </c>
      <c r="BN114" s="130"/>
      <c r="BO114" s="130"/>
      <c r="BP114" s="130"/>
      <c r="BQ114" s="130"/>
      <c r="BR114" s="131"/>
      <c r="BS114" s="119" t="str">
        <f t="shared" ref="BS114" si="764">IF(ISBLANK(C114),"",IF(NOT(ISNUMBER(station_number)),"NA",IF(MOD(station_number,1)=0,TEXT(station_number+X114,"0+00"),IF(NOT(MOD(station_number,1)=0),TEXT(station_number+X114,"0+00.00")))))</f>
        <v/>
      </c>
      <c r="BT114" s="119"/>
      <c r="BU114" s="119"/>
      <c r="BV114" s="119"/>
      <c r="BW114" s="119"/>
      <c r="BX114" s="120" t="str" cm="1">
        <f t="array" ref="BX114">IF(C114=FALSE,"",IF(AND(SX1_Start&lt;=X114,X114&lt;SX1_End),"Section 1",IF(AND(SX2_Start&lt;=X114,X114&lt;SX2_End),"Section 2",IF(AND(SX3_Start&lt;=X114,X114&lt;SX3_End),"Section 3",IF(AND(SX4_Start&lt;=X114,X114&lt;SX4_End),"Section 4",IF(AND(SX5_Start&lt;=X114,X114&lt;SX5_End),"Section 5",IF(AND(SX6_Start&lt;=X114,X114&lt;SX6_End),"Section 6",IF(AND(SX7_Start&lt;=X114,X114&lt;SX7_End),"Section 7",IF(AND(SX8_Start&lt;=X114,X114&lt;SX8_End),"Section 8",IF(AND(SX9_Start&lt;=X114,X114&lt;SX9_End),"Section 9",IF(AND(SX10_Start&lt;=X114,X114&lt;SX10_End),"Section 10",IF(AND(SX11_Start&lt;=X114,X114&lt;SX11_End),"Section 11",IF(AND(SX12_Start&lt;=X114,X114&lt;SX12_End),"Section 12",IF(AND(SX13_Start&lt;=X114,X114&lt;SX13_End),"Section 13",IF(AND(SX14_Start&lt;=X114,X114&lt;SX14_End),"Section 14",IF(AND(SX15_Start&lt;=X114,X114&lt;SX15_End),"Section 15",IF(AND(SX16_Start&lt;=X114,X114&lt;SX16_End),"Section 16",IF(AND(SX17_Start&lt;=X114,X114&lt;SX17_End),"Section 17",IF(AND(SX18_Start&lt;=X114,X114&lt;SX18_End),"Section 18",IF(AND(SX19_Start&lt;=X114,X114&lt;SX19_End),"Section 19",IF(AND(SX20_Start&lt;=X114,X114&lt;SX20_End),"Section 20",IF(AND(SX21_Start&lt;=X114,X114&lt;SX21_End),"Section 21",IF(AND(SX22_Start&lt;=X114,X114&lt;SX22_End),"Section 22",IF(AND(SX23_Start&lt;=X114,X114&lt;SX23_End),"Section 23",IF(AND(SX24_Start&lt;=X114,X114&lt;SX24_End),"Section 24")*IF(AND(SX25_Start&lt;=X114,X114&lt;SX25End),"Section 25")))))))))))))))))))))))))</f>
        <v/>
      </c>
      <c r="BY114" s="121"/>
      <c r="BZ114" s="121"/>
      <c r="CA114" s="121"/>
      <c r="CB114" s="121"/>
      <c r="CC114" s="121"/>
      <c r="CD114" s="121"/>
      <c r="CE114" s="121"/>
      <c r="CF114" s="121"/>
      <c r="CG114" s="121"/>
      <c r="CH114" s="122"/>
      <c r="CI114" s="123"/>
      <c r="CJ114" s="124"/>
      <c r="CK114" s="124"/>
      <c r="CL114" s="124"/>
      <c r="CM114" s="124"/>
      <c r="CN114" s="124"/>
      <c r="CO114" s="124"/>
      <c r="CP114" s="124"/>
      <c r="CQ114" s="124"/>
      <c r="CR114" s="124"/>
      <c r="CS114" s="125"/>
      <c r="CT114" s="123"/>
      <c r="CU114" s="124"/>
      <c r="CV114" s="124"/>
      <c r="CW114" s="124"/>
      <c r="CX114" s="124"/>
      <c r="CY114" s="124"/>
      <c r="CZ114" s="124"/>
      <c r="DA114" s="124"/>
      <c r="DB114" s="124"/>
      <c r="DC114" s="124"/>
      <c r="DD114" s="125"/>
      <c r="DE114" s="123"/>
      <c r="DF114" s="124"/>
      <c r="DG114" s="124"/>
      <c r="DH114" s="124"/>
      <c r="DI114" s="124"/>
      <c r="DJ114" s="124"/>
      <c r="DK114" s="124"/>
      <c r="DL114" s="124"/>
      <c r="DM114" s="124"/>
      <c r="DN114" s="125"/>
      <c r="DO114" s="126"/>
      <c r="DP114" s="127"/>
      <c r="DQ114" s="127"/>
      <c r="DR114" s="127"/>
      <c r="DS114" s="127"/>
      <c r="DT114" s="127"/>
      <c r="DU114" s="127"/>
      <c r="DV114" s="128"/>
      <c r="DW114" s="102"/>
      <c r="DX114" s="102"/>
      <c r="DY114" s="102"/>
      <c r="DZ114" s="115"/>
      <c r="EA114" s="115"/>
      <c r="EB114" s="115"/>
      <c r="EC114" s="115"/>
      <c r="ED114" s="115"/>
      <c r="EE114" s="132"/>
      <c r="EF114" s="132"/>
      <c r="EG114" s="132"/>
      <c r="EH114" s="102"/>
      <c r="EI114" s="102"/>
      <c r="EJ114" s="102"/>
      <c r="EK114" s="117" t="str">
        <f t="shared" si="474"/>
        <v/>
      </c>
      <c r="EL114" s="117"/>
      <c r="EM114" s="117"/>
      <c r="EN114" s="118"/>
      <c r="EO114" s="118"/>
      <c r="EP114" s="118"/>
      <c r="EQ114" s="102"/>
      <c r="ER114" s="102"/>
      <c r="ES114" s="102"/>
      <c r="ET114" s="102"/>
      <c r="EU114" s="20" t="str">
        <f t="shared" si="475"/>
        <v/>
      </c>
      <c r="EV114" s="26" t="str">
        <f t="shared" si="476"/>
        <v/>
      </c>
      <c r="EW114" s="22"/>
      <c r="EX114" s="22"/>
      <c r="EY114" s="23"/>
      <c r="EZ114" s="23"/>
      <c r="FA114" s="23"/>
      <c r="FB114" s="23"/>
      <c r="FC114" s="28"/>
      <c r="FD114" s="28"/>
      <c r="FE114" s="28"/>
      <c r="FF114" s="28"/>
      <c r="FG114" s="28"/>
      <c r="FH114" s="28"/>
      <c r="FI114" s="28"/>
      <c r="FJ114" s="28"/>
      <c r="FK114" s="28"/>
      <c r="FL114" s="28"/>
      <c r="FM114" s="28"/>
      <c r="FN114" s="30"/>
      <c r="FO114" s="30"/>
      <c r="FP114" s="30"/>
      <c r="FQ114" s="30"/>
      <c r="FR114" s="30"/>
      <c r="FS114" s="30"/>
      <c r="FT114" s="30"/>
      <c r="FU114" s="30"/>
      <c r="FV114" s="30"/>
      <c r="FW114" s="30"/>
      <c r="FX114" s="30"/>
      <c r="FY114" s="30"/>
      <c r="FZ114" s="30"/>
      <c r="GA114" s="30"/>
      <c r="GB114" s="30"/>
      <c r="GC114" s="23"/>
      <c r="GD114" s="23"/>
      <c r="GE114" s="23"/>
      <c r="GF114" s="23"/>
      <c r="GG114" s="23"/>
      <c r="GH114" s="23"/>
    </row>
    <row r="115" spans="1:190" s="25" customFormat="1" ht="57.75" customHeight="1" x14ac:dyDescent="0.25">
      <c r="A115" s="103">
        <f t="shared" si="477"/>
        <v>108</v>
      </c>
      <c r="B115" s="103"/>
      <c r="C115" s="104"/>
      <c r="D115" s="105"/>
      <c r="E115" s="105"/>
      <c r="F115" s="105"/>
      <c r="G115" s="105"/>
      <c r="H115" s="105"/>
      <c r="I115" s="105"/>
      <c r="J115" s="105"/>
      <c r="K115" s="106"/>
      <c r="L115" s="138"/>
      <c r="M115" s="138"/>
      <c r="N115" s="138"/>
      <c r="O115" s="138"/>
      <c r="P115" s="138"/>
      <c r="Q115" s="138"/>
      <c r="R115" s="138"/>
      <c r="S115" s="137"/>
      <c r="T115" s="137"/>
      <c r="U115" s="137"/>
      <c r="V115" s="137"/>
      <c r="W115" s="137"/>
      <c r="X115" s="79"/>
      <c r="Y115" s="80"/>
      <c r="Z115" s="80"/>
      <c r="AA115" s="80"/>
      <c r="AB115" s="11" t="str">
        <f t="shared" si="465"/>
        <v/>
      </c>
      <c r="AC115" s="12"/>
      <c r="AD115" s="13">
        <f t="shared" si="457"/>
        <v>0</v>
      </c>
      <c r="AE115" s="14" t="str">
        <f t="shared" ref="AE115" si="765">IF(ISBLANK(C115),"",IF(BL115=SX1_LS,SX1_PD,IF(BL115=SX2_LS,SX2_PD,IF(BL115=SX3_LS,SX3_PD,IF(BL115=SX4_LS,SX4_PD,IF(BL115=SX5_LS,SX5_PD,IF(BL115=SX6_LS,SX6_PD,IF(BL115=SX7_LS,SX7_PD,IF(BL115=SX8_LS,SX8_PD,IF(BL115=SX9_LS,SX9_PD,IF(BL115=SX10_LS,SX10_PD,IF(BL115=SX11_LS,SX11_PD,IF(BL115=SX12_LS,SX12_PD)))))))))))))</f>
        <v/>
      </c>
      <c r="AF115" s="15" t="str">
        <f t="shared" si="467"/>
        <v>!</v>
      </c>
      <c r="AG115" s="16" t="str">
        <f t="shared" ref="AG115" si="766">IF(ISBLANK(AC115),"",IF(AND(BL115=SX1_LS,AC115&gt;=0.5),(ROUND((PI()*AD115*AE115)/12,2)-PI()*SX1_PD),IF(AND(BL115=SX2_LS,AC115&gt;=0.5),(ROUND((PI()*AD115*AE115)/12,2)-PI()*SX2_PD),IF(AND(BL115=SX3_LS,AC115&gt;=0.5),(ROUND((PI()*AD115*AE115)/12,2)-PI()*SX3_PD),IF(AND(BL115=SX4_LS,AC115&gt;=0.5),(ROUND((PI()*AD115*AE115)/12,2)-PI()*SX4_PD),IF(AND(BL115=SX5_LS,AC115&gt;=0.5),(ROUND((PI()*AD115*AE115)/12,2)-PI()*SX5_PD),IF(AND(BL115=SX6_LS,AC115&gt;=0.5),(ROUND((PI()*AD115*AE115)/12,2)-PI()*SX6_PD),IF(AND(BL115=SX7_LS,AC115&gt;=0.5),(ROUND((PI()*AD115*AE115)/12,2)-PI()*SX7_PD),IF(AND(BL115=SX8_LS,AC115&gt;=0.5),(ROUND((PI()*AD115*AE115)/12,2)-PI()*SX8_PD),IF(AND(BL115=SX9_LS,AC115&gt;=0.5),(ROUND((PI()*AD115*AE115)/12,2)-PI()*SX9_PD),IF(AND(BL115=SX10_LS,AC115&gt;=0.5),(ROUND((PI()*AD115*AE115)/12,2)-PI()*SX10_PD),IF(AND(BL115=SX11_LS,AC115&gt;=0.5),(ROUND((PI()*AD115*AE115)/12,2)-PI()*SX11_PD),IF(AND(BL115=SX12_LS,AC115&gt;=0.5),(ROUND((PI()*AD115*AE115)/12,2)-PI()*SX12_PD),ROUND((PI()*AD115*AE115)/12,2))))))))))))))</f>
        <v/>
      </c>
      <c r="AH115" s="81"/>
      <c r="AI115" s="81"/>
      <c r="AJ115" s="81"/>
      <c r="AK115" s="81"/>
      <c r="AL115" s="81"/>
      <c r="AM115" s="81"/>
      <c r="AN115" s="81"/>
      <c r="AO115" s="81"/>
      <c r="AP115" s="17"/>
      <c r="AQ115" s="113"/>
      <c r="AR115" s="113"/>
      <c r="AS115" s="113"/>
      <c r="AT115" s="113"/>
      <c r="AU115" s="113"/>
      <c r="AV115" s="114" t="str">
        <f t="shared" ref="AV115" si="767">IF(C115=FALSE,"",IF(C115="DNT",(AQ115/(Nominal_Pipe_Diameter*10)),IF(AQ115="NV","NV",IF(AQ115="NA","NA",IF(BE115="","",IF(BL115="SMLS",AQ115*100/BE115,AQ115*100/BD115))))))</f>
        <v/>
      </c>
      <c r="AW115" s="114"/>
      <c r="AX115" s="114"/>
      <c r="AY115" s="114"/>
      <c r="AZ115" s="114"/>
      <c r="BA115" s="114" t="str">
        <f t="shared" ref="BA115" si="768">IF(C115=FALSE,"",IF(GW_Log_Dist="","NA",GW_Log_Dist+X115))</f>
        <v/>
      </c>
      <c r="BB115" s="114"/>
      <c r="BC115" s="114"/>
      <c r="BD115" s="18" t="str">
        <f t="shared" ref="BD115" si="769">IF(C115=FALSE,"",IF(AND(SX1_Start&lt;=X115,X115&lt;SX1_End),((SX1_NWT*1000)),IF(AND(SX2_Start&lt;=X115,X115&lt;SX2_End),((SX2_NWT*1000)),IF(AND(SX3_Start&lt;=X115,X115&lt;SX3_End),((SX3_NWT*1000)),IF(AND(SX4_Start&lt;=X115,X115&lt;SX4_End),((SX4_NWT*1000)),IF(AND(SX5_Start&lt;=X115,X115&lt;SX5_End),((SX5_NWT*1000)),IF(AND(SX6_Start&lt;=X115,X115&lt;SX6_End),((SX6_NWT*1000)),IF(AND(SX7_Start&lt;=X115,X115&lt;SX7_End),((SX7_NWT*1000)),IF(AND(SX8_Start&lt;=X115,X115&lt;SX8_End),((SX8_NWT*1000)),IF(AND(SX9_Start&lt;=X115,X115&lt;SX9_End),((SX9_NWT*1000)),IF(AND(SX10_Start&lt;=X115,X115&lt;SX10_End),((SX10_NWT*1000)),IF(AND(SX11_Start&lt;=X115,X115&lt;SX11_End),((SX11_NWT*1000)),IF(AND(SX12_Start&lt;=X115,X115&lt;SX12_End),((SX12_NWT*1000)),IF(AND(SX13_Start&lt;=X115,X115&lt;SX13_End),((SX13_NWT*1000)),IF(AND(SX14_Start&lt;=X115,X115&lt;SX14_End),((SX14_NWT*1000)),IF(AND(SX15_Start&lt;=X115,X115&lt;SX15_End),((SX15_NWT*1000)),IF(AND(SX16_Start&lt;=X115,X115&lt;SX16_End),((SX16_NWT*1000)),IF(AND(SX17_Start&lt;=X115,X115&lt;SX17_End),((SX17_NWT*1000)),IF(AND(SX18_Start&lt;=X115,X115&lt;SX18_End),((SX18_NWT*1000)),IF(AND(SX19_Start&lt;=X115,X115&lt;SX19_End),((SX19_NWT*1000)),IF(AND(SX20_Start&lt;=X115,X115&lt;SX20_End),((SX20_NWT*1000)),IF(AND(SX21_Start&lt;=X115,X115&lt;SX21_End),((SX21_NWT*1000)),IF(AND(SX22_Start&lt;=X115,X115&lt;SX22_End),((SX22_NWT*1000)),IF(AND(SX23_Start&lt;=X115,X115&lt;SX23_End),((SX23_NWT*1000)),IF(AND(SX24_Start&lt;=X115,X115&lt;SX24_End),((SX24_NWT*1000)),IF(AND(SX25_Start&lt;=X115,X115&lt;SX25_End),((SX25_NWT*1000))))))))))))))))))))))))))))</f>
        <v/>
      </c>
      <c r="BE115" s="113"/>
      <c r="BF115" s="113"/>
      <c r="BG115" s="113"/>
      <c r="BH115" s="113"/>
      <c r="BI115" s="113"/>
      <c r="BJ115" s="113"/>
      <c r="BK115" s="113"/>
      <c r="BL115" s="19" t="str" cm="1">
        <f t="array" ref="BL115">IF(C115=FALSE,"",IF(AND(SX1_Start&lt;=X115,X115&lt;SX1_End),SX1_LS,IF(AND(SX2_Start&lt;=X115,X115&lt;SX2_End),SX2_LS,IF(AND(SX3_Start&lt;=X115,X115&lt;SX3_End),SX3_LS,IF(AND(SX4_Start&lt;=X115,X115&lt;SX4_End),SX4_LS,IF(AND(SX5_Start&lt;=X115,X115&lt;SX5_End),SX5_LS,IF(AND(SX6_Start&lt;=X115,X115&lt;SX6_End),SX6_LS,IF(AND(SX7_Start&lt;=X115,X115&lt;SX7_End),SX7_LS,IF(AND(SX8_Start&lt;=X115,X115&lt;SX8_End),SX8_LS,IF(AND(SX9_Start&lt;=X115,X115&lt;SX9_End),SX9_LS,IF(AND(SX10_Start&lt;=X115,X115&lt;SX10_End),SX10_LS,IF(AND(SX11_Start&lt;=X115,X115&lt;SX11_End),SX11_LS,IF(AND(SX12_Start&lt;=X115,X115&lt;SX12_End),SX12_LS,IF(AND(SX13_Start&lt;=X115,X115&lt;SX13_End),SX13_LS,IF(AND(SX14_Start&lt;=X115,X115&lt;SX14_End),SX14_LS,IF(AND(SX15_Start&lt;=X115,X115&lt;SX15_End),SX15_LS,IF(AND(SX16_Start&lt;=X115,X115&lt;SX16_End),SX16_LS,IF(AND(SX17_Start&lt;=X115,X115&lt;SX17_End),SX17_LS,IF(AND(SX18_Start&lt;=X115,X115&lt;SX18_End),SX18_LS,IF(AND(SX19_Start&lt;=X115,X115&lt;SX19_End),SX19_LS,IF(AND(SX20_Start&lt;=X115,X115&lt;SX20_End),SX20_LS,IF(AND(SX21_Start&lt;=X115,X115&lt;SX21_End),SX21_LS,IF(AND(SX22_Start&lt;=X115,X115&lt;SX22_End),SX22_LS,IF(AND(SX23_Start&lt;=X115,X115&lt;SX23_End),SX23_LS,IF(AND(SX24_Start&lt;=X115,X115&lt;SX24_End),SX24_LS)*IF(AND(SX25_Start&lt;=X115,X115&lt;SX25End),SX25_LS)))))))))))))))))))))))))</f>
        <v/>
      </c>
      <c r="BM115" s="129" t="str">
        <f t="shared" ref="BM115" si="770">IF(ISBLANK(C115),"",IF(BL115=SX1_LS,SX1_LSD,IF(BL115=SX2_LS,SX2_LSD,IF(BL115=SX3_LS,SX3_LSD,IF(BL115=SX4_LS,SX4_LSD,IF(BL115=SX5_LS,SX5_LSD,IF(BL115=SX6_LS,SX6_LSD,IF(BL115=SX7_LS,SX7_LSD,IF(BL115=SX8_LS,SX8_LSD,IF(BL115=SX9_LS,SX9_LSD,IF(BL115=SX10_LS,SX10_LSD,IF(BL115=SX11_LS,SX11_LSD,IF(BL115=SX12_LS,SX12_LSD)))))))))))))</f>
        <v/>
      </c>
      <c r="BN115" s="130"/>
      <c r="BO115" s="130"/>
      <c r="BP115" s="130"/>
      <c r="BQ115" s="130"/>
      <c r="BR115" s="131"/>
      <c r="BS115" s="119" t="str">
        <f t="shared" ref="BS115" si="771">IF(ISBLANK(C115),"",IF(NOT(ISNUMBER(station_number)),"NA",IF(MOD(station_number,1)=0,TEXT(station_number+X115,"0+00"),IF(NOT(MOD(station_number,1)=0),TEXT(station_number+X115,"0+00.00")))))</f>
        <v/>
      </c>
      <c r="BT115" s="119"/>
      <c r="BU115" s="119"/>
      <c r="BV115" s="119"/>
      <c r="BW115" s="119"/>
      <c r="BX115" s="120" t="str" cm="1">
        <f t="array" ref="BX115">IF(C115=FALSE,"",IF(AND(SX1_Start&lt;=X115,X115&lt;SX1_End),"Section 1",IF(AND(SX2_Start&lt;=X115,X115&lt;SX2_End),"Section 2",IF(AND(SX3_Start&lt;=X115,X115&lt;SX3_End),"Section 3",IF(AND(SX4_Start&lt;=X115,X115&lt;SX4_End),"Section 4",IF(AND(SX5_Start&lt;=X115,X115&lt;SX5_End),"Section 5",IF(AND(SX6_Start&lt;=X115,X115&lt;SX6_End),"Section 6",IF(AND(SX7_Start&lt;=X115,X115&lt;SX7_End),"Section 7",IF(AND(SX8_Start&lt;=X115,X115&lt;SX8_End),"Section 8",IF(AND(SX9_Start&lt;=X115,X115&lt;SX9_End),"Section 9",IF(AND(SX10_Start&lt;=X115,X115&lt;SX10_End),"Section 10",IF(AND(SX11_Start&lt;=X115,X115&lt;SX11_End),"Section 11",IF(AND(SX12_Start&lt;=X115,X115&lt;SX12_End),"Section 12",IF(AND(SX13_Start&lt;=X115,X115&lt;SX13_End),"Section 13",IF(AND(SX14_Start&lt;=X115,X115&lt;SX14_End),"Section 14",IF(AND(SX15_Start&lt;=X115,X115&lt;SX15_End),"Section 15",IF(AND(SX16_Start&lt;=X115,X115&lt;SX16_End),"Section 16",IF(AND(SX17_Start&lt;=X115,X115&lt;SX17_End),"Section 17",IF(AND(SX18_Start&lt;=X115,X115&lt;SX18_End),"Section 18",IF(AND(SX19_Start&lt;=X115,X115&lt;SX19_End),"Section 19",IF(AND(SX20_Start&lt;=X115,X115&lt;SX20_End),"Section 20",IF(AND(SX21_Start&lt;=X115,X115&lt;SX21_End),"Section 21",IF(AND(SX22_Start&lt;=X115,X115&lt;SX22_End),"Section 22",IF(AND(SX23_Start&lt;=X115,X115&lt;SX23_End),"Section 23",IF(AND(SX24_Start&lt;=X115,X115&lt;SX24_End),"Section 24")*IF(AND(SX25_Start&lt;=X115,X115&lt;SX25End),"Section 25")))))))))))))))))))))))))</f>
        <v/>
      </c>
      <c r="BY115" s="121"/>
      <c r="BZ115" s="121"/>
      <c r="CA115" s="121"/>
      <c r="CB115" s="121"/>
      <c r="CC115" s="121"/>
      <c r="CD115" s="121"/>
      <c r="CE115" s="121"/>
      <c r="CF115" s="121"/>
      <c r="CG115" s="121"/>
      <c r="CH115" s="122"/>
      <c r="CI115" s="123"/>
      <c r="CJ115" s="124"/>
      <c r="CK115" s="124"/>
      <c r="CL115" s="124"/>
      <c r="CM115" s="124"/>
      <c r="CN115" s="124"/>
      <c r="CO115" s="124"/>
      <c r="CP115" s="124"/>
      <c r="CQ115" s="124"/>
      <c r="CR115" s="124"/>
      <c r="CS115" s="125"/>
      <c r="CT115" s="123"/>
      <c r="CU115" s="124"/>
      <c r="CV115" s="124"/>
      <c r="CW115" s="124"/>
      <c r="CX115" s="124"/>
      <c r="CY115" s="124"/>
      <c r="CZ115" s="124"/>
      <c r="DA115" s="124"/>
      <c r="DB115" s="124"/>
      <c r="DC115" s="124"/>
      <c r="DD115" s="125"/>
      <c r="DE115" s="123"/>
      <c r="DF115" s="124"/>
      <c r="DG115" s="124"/>
      <c r="DH115" s="124"/>
      <c r="DI115" s="124"/>
      <c r="DJ115" s="124"/>
      <c r="DK115" s="124"/>
      <c r="DL115" s="124"/>
      <c r="DM115" s="124"/>
      <c r="DN115" s="125"/>
      <c r="DO115" s="126"/>
      <c r="DP115" s="127"/>
      <c r="DQ115" s="127"/>
      <c r="DR115" s="127"/>
      <c r="DS115" s="127"/>
      <c r="DT115" s="127"/>
      <c r="DU115" s="127"/>
      <c r="DV115" s="128"/>
      <c r="DW115" s="102"/>
      <c r="DX115" s="102"/>
      <c r="DY115" s="102"/>
      <c r="DZ115" s="115"/>
      <c r="EA115" s="115"/>
      <c r="EB115" s="115"/>
      <c r="EC115" s="115"/>
      <c r="ED115" s="115"/>
      <c r="EE115" s="132"/>
      <c r="EF115" s="132"/>
      <c r="EG115" s="132"/>
      <c r="EH115" s="102"/>
      <c r="EI115" s="102"/>
      <c r="EJ115" s="102"/>
      <c r="EK115" s="117" t="str">
        <f t="shared" si="474"/>
        <v/>
      </c>
      <c r="EL115" s="117"/>
      <c r="EM115" s="117"/>
      <c r="EN115" s="118"/>
      <c r="EO115" s="118"/>
      <c r="EP115" s="118"/>
      <c r="EQ115" s="102"/>
      <c r="ER115" s="102"/>
      <c r="ES115" s="102"/>
      <c r="ET115" s="102"/>
      <c r="EU115" s="20" t="str">
        <f t="shared" si="475"/>
        <v/>
      </c>
      <c r="EV115" s="26" t="str">
        <f t="shared" si="476"/>
        <v/>
      </c>
      <c r="EW115" s="22"/>
      <c r="EX115" s="22"/>
      <c r="EY115" s="23"/>
      <c r="EZ115" s="23"/>
      <c r="FA115" s="23"/>
      <c r="FB115" s="23"/>
      <c r="FC115" s="28"/>
      <c r="FD115" s="28"/>
      <c r="FE115" s="28"/>
      <c r="FF115" s="28"/>
      <c r="FG115" s="28"/>
      <c r="FH115" s="28"/>
      <c r="FI115" s="28"/>
      <c r="FJ115" s="28"/>
      <c r="FK115" s="28"/>
      <c r="FL115" s="28"/>
      <c r="FM115" s="28"/>
      <c r="FN115" s="30"/>
      <c r="FO115" s="30"/>
      <c r="FP115" s="30"/>
      <c r="FQ115" s="30"/>
      <c r="FR115" s="30"/>
      <c r="FS115" s="30"/>
      <c r="FT115" s="30"/>
      <c r="FU115" s="30"/>
      <c r="FV115" s="30"/>
      <c r="FW115" s="30"/>
      <c r="FX115" s="30"/>
      <c r="FY115" s="30"/>
      <c r="FZ115" s="30"/>
      <c r="GA115" s="30"/>
      <c r="GB115" s="30"/>
      <c r="GC115" s="23"/>
      <c r="GD115" s="23"/>
      <c r="GE115" s="23"/>
      <c r="GF115" s="23"/>
      <c r="GG115" s="23"/>
      <c r="GH115" s="23"/>
    </row>
    <row r="116" spans="1:190" s="25" customFormat="1" ht="57.75" customHeight="1" x14ac:dyDescent="0.25">
      <c r="A116" s="103">
        <f t="shared" si="477"/>
        <v>109</v>
      </c>
      <c r="B116" s="103"/>
      <c r="C116" s="104"/>
      <c r="D116" s="105"/>
      <c r="E116" s="105"/>
      <c r="F116" s="105"/>
      <c r="G116" s="105"/>
      <c r="H116" s="105"/>
      <c r="I116" s="105"/>
      <c r="J116" s="105"/>
      <c r="K116" s="106"/>
      <c r="L116" s="138"/>
      <c r="M116" s="138"/>
      <c r="N116" s="138"/>
      <c r="O116" s="138"/>
      <c r="P116" s="138"/>
      <c r="Q116" s="138"/>
      <c r="R116" s="138"/>
      <c r="S116" s="137"/>
      <c r="T116" s="137"/>
      <c r="U116" s="137"/>
      <c r="V116" s="137"/>
      <c r="W116" s="137"/>
      <c r="X116" s="79"/>
      <c r="Y116" s="80"/>
      <c r="Z116" s="80"/>
      <c r="AA116" s="80"/>
      <c r="AB116" s="11" t="str">
        <f t="shared" si="465"/>
        <v/>
      </c>
      <c r="AC116" s="12"/>
      <c r="AD116" s="13">
        <f t="shared" si="457"/>
        <v>0</v>
      </c>
      <c r="AE116" s="14" t="str">
        <f t="shared" ref="AE116" si="772">IF(ISBLANK(C116),"",IF(BL116=SX1_LS,SX1_PD,IF(BL116=SX2_LS,SX2_PD,IF(BL116=SX3_LS,SX3_PD,IF(BL116=SX4_LS,SX4_PD,IF(BL116=SX5_LS,SX5_PD,IF(BL116=SX6_LS,SX6_PD,IF(BL116=SX7_LS,SX7_PD,IF(BL116=SX8_LS,SX8_PD,IF(BL116=SX9_LS,SX9_PD,IF(BL116=SX10_LS,SX10_PD,IF(BL116=SX11_LS,SX11_PD,IF(BL116=SX12_LS,SX12_PD)))))))))))))</f>
        <v/>
      </c>
      <c r="AF116" s="15" t="str">
        <f t="shared" si="467"/>
        <v>!</v>
      </c>
      <c r="AG116" s="16" t="str">
        <f t="shared" ref="AG116" si="773">IF(ISBLANK(AC116),"",IF(AND(BL116=SX1_LS,AC116&gt;=0.5),(ROUND((PI()*AD116*AE116)/12,2)-PI()*SX1_PD),IF(AND(BL116=SX2_LS,AC116&gt;=0.5),(ROUND((PI()*AD116*AE116)/12,2)-PI()*SX2_PD),IF(AND(BL116=SX3_LS,AC116&gt;=0.5),(ROUND((PI()*AD116*AE116)/12,2)-PI()*SX3_PD),IF(AND(BL116=SX4_LS,AC116&gt;=0.5),(ROUND((PI()*AD116*AE116)/12,2)-PI()*SX4_PD),IF(AND(BL116=SX5_LS,AC116&gt;=0.5),(ROUND((PI()*AD116*AE116)/12,2)-PI()*SX5_PD),IF(AND(BL116=SX6_LS,AC116&gt;=0.5),(ROUND((PI()*AD116*AE116)/12,2)-PI()*SX6_PD),IF(AND(BL116=SX7_LS,AC116&gt;=0.5),(ROUND((PI()*AD116*AE116)/12,2)-PI()*SX7_PD),IF(AND(BL116=SX8_LS,AC116&gt;=0.5),(ROUND((PI()*AD116*AE116)/12,2)-PI()*SX8_PD),IF(AND(BL116=SX9_LS,AC116&gt;=0.5),(ROUND((PI()*AD116*AE116)/12,2)-PI()*SX9_PD),IF(AND(BL116=SX10_LS,AC116&gt;=0.5),(ROUND((PI()*AD116*AE116)/12,2)-PI()*SX10_PD),IF(AND(BL116=SX11_LS,AC116&gt;=0.5),(ROUND((PI()*AD116*AE116)/12,2)-PI()*SX11_PD),IF(AND(BL116=SX12_LS,AC116&gt;=0.5),(ROUND((PI()*AD116*AE116)/12,2)-PI()*SX12_PD),ROUND((PI()*AD116*AE116)/12,2))))))))))))))</f>
        <v/>
      </c>
      <c r="AH116" s="81"/>
      <c r="AI116" s="81"/>
      <c r="AJ116" s="81"/>
      <c r="AK116" s="81"/>
      <c r="AL116" s="81"/>
      <c r="AM116" s="81"/>
      <c r="AN116" s="81"/>
      <c r="AO116" s="81"/>
      <c r="AP116" s="17"/>
      <c r="AQ116" s="113"/>
      <c r="AR116" s="113"/>
      <c r="AS116" s="113"/>
      <c r="AT116" s="113"/>
      <c r="AU116" s="113"/>
      <c r="AV116" s="114" t="str">
        <f t="shared" ref="AV116" si="774">IF(C116=FALSE,"",IF(C116="DNT",(AQ116/(Nominal_Pipe_Diameter*10)),IF(AQ116="NV","NV",IF(AQ116="NA","NA",IF(BE116="","",IF(BL116="SMLS",AQ116*100/BE116,AQ116*100/BD116))))))</f>
        <v/>
      </c>
      <c r="AW116" s="114"/>
      <c r="AX116" s="114"/>
      <c r="AY116" s="114"/>
      <c r="AZ116" s="114"/>
      <c r="BA116" s="114" t="str">
        <f t="shared" ref="BA116" si="775">IF(C116=FALSE,"",IF(GW_Log_Dist="","NA",GW_Log_Dist+X116))</f>
        <v/>
      </c>
      <c r="BB116" s="114"/>
      <c r="BC116" s="114"/>
      <c r="BD116" s="18" t="str">
        <f t="shared" ref="BD116" si="776">IF(C116=FALSE,"",IF(AND(SX1_Start&lt;=X116,X116&lt;SX1_End),((SX1_NWT*1000)),IF(AND(SX2_Start&lt;=X116,X116&lt;SX2_End),((SX2_NWT*1000)),IF(AND(SX3_Start&lt;=X116,X116&lt;SX3_End),((SX3_NWT*1000)),IF(AND(SX4_Start&lt;=X116,X116&lt;SX4_End),((SX4_NWT*1000)),IF(AND(SX5_Start&lt;=X116,X116&lt;SX5_End),((SX5_NWT*1000)),IF(AND(SX6_Start&lt;=X116,X116&lt;SX6_End),((SX6_NWT*1000)),IF(AND(SX7_Start&lt;=X116,X116&lt;SX7_End),((SX7_NWT*1000)),IF(AND(SX8_Start&lt;=X116,X116&lt;SX8_End),((SX8_NWT*1000)),IF(AND(SX9_Start&lt;=X116,X116&lt;SX9_End),((SX9_NWT*1000)),IF(AND(SX10_Start&lt;=X116,X116&lt;SX10_End),((SX10_NWT*1000)),IF(AND(SX11_Start&lt;=X116,X116&lt;SX11_End),((SX11_NWT*1000)),IF(AND(SX12_Start&lt;=X116,X116&lt;SX12_End),((SX12_NWT*1000)),IF(AND(SX13_Start&lt;=X116,X116&lt;SX13_End),((SX13_NWT*1000)),IF(AND(SX14_Start&lt;=X116,X116&lt;SX14_End),((SX14_NWT*1000)),IF(AND(SX15_Start&lt;=X116,X116&lt;SX15_End),((SX15_NWT*1000)),IF(AND(SX16_Start&lt;=X116,X116&lt;SX16_End),((SX16_NWT*1000)),IF(AND(SX17_Start&lt;=X116,X116&lt;SX17_End),((SX17_NWT*1000)),IF(AND(SX18_Start&lt;=X116,X116&lt;SX18_End),((SX18_NWT*1000)),IF(AND(SX19_Start&lt;=X116,X116&lt;SX19_End),((SX19_NWT*1000)),IF(AND(SX20_Start&lt;=X116,X116&lt;SX20_End),((SX20_NWT*1000)),IF(AND(SX21_Start&lt;=X116,X116&lt;SX21_End),((SX21_NWT*1000)),IF(AND(SX22_Start&lt;=X116,X116&lt;SX22_End),((SX22_NWT*1000)),IF(AND(SX23_Start&lt;=X116,X116&lt;SX23_End),((SX23_NWT*1000)),IF(AND(SX24_Start&lt;=X116,X116&lt;SX24_End),((SX24_NWT*1000)),IF(AND(SX25_Start&lt;=X116,X116&lt;SX25_End),((SX25_NWT*1000))))))))))))))))))))))))))))</f>
        <v/>
      </c>
      <c r="BE116" s="113"/>
      <c r="BF116" s="113"/>
      <c r="BG116" s="113"/>
      <c r="BH116" s="113"/>
      <c r="BI116" s="113"/>
      <c r="BJ116" s="113"/>
      <c r="BK116" s="113"/>
      <c r="BL116" s="19" t="str" cm="1">
        <f t="array" ref="BL116">IF(C116=FALSE,"",IF(AND(SX1_Start&lt;=X116,X116&lt;SX1_End),SX1_LS,IF(AND(SX2_Start&lt;=X116,X116&lt;SX2_End),SX2_LS,IF(AND(SX3_Start&lt;=X116,X116&lt;SX3_End),SX3_LS,IF(AND(SX4_Start&lt;=X116,X116&lt;SX4_End),SX4_LS,IF(AND(SX5_Start&lt;=X116,X116&lt;SX5_End),SX5_LS,IF(AND(SX6_Start&lt;=X116,X116&lt;SX6_End),SX6_LS,IF(AND(SX7_Start&lt;=X116,X116&lt;SX7_End),SX7_LS,IF(AND(SX8_Start&lt;=X116,X116&lt;SX8_End),SX8_LS,IF(AND(SX9_Start&lt;=X116,X116&lt;SX9_End),SX9_LS,IF(AND(SX10_Start&lt;=X116,X116&lt;SX10_End),SX10_LS,IF(AND(SX11_Start&lt;=X116,X116&lt;SX11_End),SX11_LS,IF(AND(SX12_Start&lt;=X116,X116&lt;SX12_End),SX12_LS,IF(AND(SX13_Start&lt;=X116,X116&lt;SX13_End),SX13_LS,IF(AND(SX14_Start&lt;=X116,X116&lt;SX14_End),SX14_LS,IF(AND(SX15_Start&lt;=X116,X116&lt;SX15_End),SX15_LS,IF(AND(SX16_Start&lt;=X116,X116&lt;SX16_End),SX16_LS,IF(AND(SX17_Start&lt;=X116,X116&lt;SX17_End),SX17_LS,IF(AND(SX18_Start&lt;=X116,X116&lt;SX18_End),SX18_LS,IF(AND(SX19_Start&lt;=X116,X116&lt;SX19_End),SX19_LS,IF(AND(SX20_Start&lt;=X116,X116&lt;SX20_End),SX20_LS,IF(AND(SX21_Start&lt;=X116,X116&lt;SX21_End),SX21_LS,IF(AND(SX22_Start&lt;=X116,X116&lt;SX22_End),SX22_LS,IF(AND(SX23_Start&lt;=X116,X116&lt;SX23_End),SX23_LS,IF(AND(SX24_Start&lt;=X116,X116&lt;SX24_End),SX24_LS)*IF(AND(SX25_Start&lt;=X116,X116&lt;SX25End),SX25_LS)))))))))))))))))))))))))</f>
        <v/>
      </c>
      <c r="BM116" s="129" t="str">
        <f t="shared" ref="BM116" si="777">IF(ISBLANK(C116),"",IF(BL116=SX1_LS,SX1_LSD,IF(BL116=SX2_LS,SX2_LSD,IF(BL116=SX3_LS,SX3_LSD,IF(BL116=SX4_LS,SX4_LSD,IF(BL116=SX5_LS,SX5_LSD,IF(BL116=SX6_LS,SX6_LSD,IF(BL116=SX7_LS,SX7_LSD,IF(BL116=SX8_LS,SX8_LSD,IF(BL116=SX9_LS,SX9_LSD,IF(BL116=SX10_LS,SX10_LSD,IF(BL116=SX11_LS,SX11_LSD,IF(BL116=SX12_LS,SX12_LSD)))))))))))))</f>
        <v/>
      </c>
      <c r="BN116" s="130"/>
      <c r="BO116" s="130"/>
      <c r="BP116" s="130"/>
      <c r="BQ116" s="130"/>
      <c r="BR116" s="131"/>
      <c r="BS116" s="119" t="str">
        <f t="shared" ref="BS116" si="778">IF(ISBLANK(C116),"",IF(NOT(ISNUMBER(station_number)),"NA",IF(MOD(station_number,1)=0,TEXT(station_number+X116,"0+00"),IF(NOT(MOD(station_number,1)=0),TEXT(station_number+X116,"0+00.00")))))</f>
        <v/>
      </c>
      <c r="BT116" s="119"/>
      <c r="BU116" s="119"/>
      <c r="BV116" s="119"/>
      <c r="BW116" s="119"/>
      <c r="BX116" s="120" t="str" cm="1">
        <f t="array" ref="BX116">IF(C116=FALSE,"",IF(AND(SX1_Start&lt;=X116,X116&lt;SX1_End),"Section 1",IF(AND(SX2_Start&lt;=X116,X116&lt;SX2_End),"Section 2",IF(AND(SX3_Start&lt;=X116,X116&lt;SX3_End),"Section 3",IF(AND(SX4_Start&lt;=X116,X116&lt;SX4_End),"Section 4",IF(AND(SX5_Start&lt;=X116,X116&lt;SX5_End),"Section 5",IF(AND(SX6_Start&lt;=X116,X116&lt;SX6_End),"Section 6",IF(AND(SX7_Start&lt;=X116,X116&lt;SX7_End),"Section 7",IF(AND(SX8_Start&lt;=X116,X116&lt;SX8_End),"Section 8",IF(AND(SX9_Start&lt;=X116,X116&lt;SX9_End),"Section 9",IF(AND(SX10_Start&lt;=X116,X116&lt;SX10_End),"Section 10",IF(AND(SX11_Start&lt;=X116,X116&lt;SX11_End),"Section 11",IF(AND(SX12_Start&lt;=X116,X116&lt;SX12_End),"Section 12",IF(AND(SX13_Start&lt;=X116,X116&lt;SX13_End),"Section 13",IF(AND(SX14_Start&lt;=X116,X116&lt;SX14_End),"Section 14",IF(AND(SX15_Start&lt;=X116,X116&lt;SX15_End),"Section 15",IF(AND(SX16_Start&lt;=X116,X116&lt;SX16_End),"Section 16",IF(AND(SX17_Start&lt;=X116,X116&lt;SX17_End),"Section 17",IF(AND(SX18_Start&lt;=X116,X116&lt;SX18_End),"Section 18",IF(AND(SX19_Start&lt;=X116,X116&lt;SX19_End),"Section 19",IF(AND(SX20_Start&lt;=X116,X116&lt;SX20_End),"Section 20",IF(AND(SX21_Start&lt;=X116,X116&lt;SX21_End),"Section 21",IF(AND(SX22_Start&lt;=X116,X116&lt;SX22_End),"Section 22",IF(AND(SX23_Start&lt;=X116,X116&lt;SX23_End),"Section 23",IF(AND(SX24_Start&lt;=X116,X116&lt;SX24_End),"Section 24")*IF(AND(SX25_Start&lt;=X116,X116&lt;SX25End),"Section 25")))))))))))))))))))))))))</f>
        <v/>
      </c>
      <c r="BY116" s="121"/>
      <c r="BZ116" s="121"/>
      <c r="CA116" s="121"/>
      <c r="CB116" s="121"/>
      <c r="CC116" s="121"/>
      <c r="CD116" s="121"/>
      <c r="CE116" s="121"/>
      <c r="CF116" s="121"/>
      <c r="CG116" s="121"/>
      <c r="CH116" s="122"/>
      <c r="CI116" s="123"/>
      <c r="CJ116" s="124"/>
      <c r="CK116" s="124"/>
      <c r="CL116" s="124"/>
      <c r="CM116" s="124"/>
      <c r="CN116" s="124"/>
      <c r="CO116" s="124"/>
      <c r="CP116" s="124"/>
      <c r="CQ116" s="124"/>
      <c r="CR116" s="124"/>
      <c r="CS116" s="125"/>
      <c r="CT116" s="123"/>
      <c r="CU116" s="124"/>
      <c r="CV116" s="124"/>
      <c r="CW116" s="124"/>
      <c r="CX116" s="124"/>
      <c r="CY116" s="124"/>
      <c r="CZ116" s="124"/>
      <c r="DA116" s="124"/>
      <c r="DB116" s="124"/>
      <c r="DC116" s="124"/>
      <c r="DD116" s="125"/>
      <c r="DE116" s="123"/>
      <c r="DF116" s="124"/>
      <c r="DG116" s="124"/>
      <c r="DH116" s="124"/>
      <c r="DI116" s="124"/>
      <c r="DJ116" s="124"/>
      <c r="DK116" s="124"/>
      <c r="DL116" s="124"/>
      <c r="DM116" s="124"/>
      <c r="DN116" s="125"/>
      <c r="DO116" s="126"/>
      <c r="DP116" s="127"/>
      <c r="DQ116" s="127"/>
      <c r="DR116" s="127"/>
      <c r="DS116" s="127"/>
      <c r="DT116" s="127"/>
      <c r="DU116" s="127"/>
      <c r="DV116" s="128"/>
      <c r="DW116" s="102"/>
      <c r="DX116" s="102"/>
      <c r="DY116" s="102"/>
      <c r="DZ116" s="115"/>
      <c r="EA116" s="115"/>
      <c r="EB116" s="115"/>
      <c r="EC116" s="115"/>
      <c r="ED116" s="115"/>
      <c r="EE116" s="132"/>
      <c r="EF116" s="132"/>
      <c r="EG116" s="132"/>
      <c r="EH116" s="102"/>
      <c r="EI116" s="102"/>
      <c r="EJ116" s="102"/>
      <c r="EK116" s="117" t="str">
        <f t="shared" si="474"/>
        <v/>
      </c>
      <c r="EL116" s="117"/>
      <c r="EM116" s="117"/>
      <c r="EN116" s="118"/>
      <c r="EO116" s="118"/>
      <c r="EP116" s="118"/>
      <c r="EQ116" s="102"/>
      <c r="ER116" s="102"/>
      <c r="ES116" s="102"/>
      <c r="ET116" s="102"/>
      <c r="EU116" s="20" t="str">
        <f t="shared" si="475"/>
        <v/>
      </c>
      <c r="EV116" s="26" t="str">
        <f t="shared" si="476"/>
        <v/>
      </c>
      <c r="EW116" s="22"/>
      <c r="EX116" s="22"/>
      <c r="EY116" s="23"/>
      <c r="EZ116" s="23"/>
      <c r="FA116" s="23"/>
      <c r="FB116" s="23"/>
      <c r="FC116" s="28"/>
      <c r="FD116" s="28"/>
      <c r="FE116" s="28"/>
      <c r="FF116" s="28"/>
      <c r="FG116" s="28"/>
      <c r="FH116" s="28"/>
      <c r="FI116" s="28"/>
      <c r="FJ116" s="28"/>
      <c r="FK116" s="28"/>
      <c r="FL116" s="28"/>
      <c r="FM116" s="28"/>
      <c r="FN116" s="30"/>
      <c r="FO116" s="30"/>
      <c r="FP116" s="30"/>
      <c r="FQ116" s="30"/>
      <c r="FR116" s="30"/>
      <c r="FS116" s="30"/>
      <c r="FT116" s="30"/>
      <c r="FU116" s="30"/>
      <c r="FV116" s="30"/>
      <c r="FW116" s="30"/>
      <c r="FX116" s="30"/>
      <c r="FY116" s="30"/>
      <c r="FZ116" s="30"/>
      <c r="GA116" s="30"/>
      <c r="GB116" s="30"/>
      <c r="GC116" s="23"/>
      <c r="GD116" s="23"/>
      <c r="GE116" s="23"/>
      <c r="GF116" s="23"/>
      <c r="GG116" s="23"/>
      <c r="GH116" s="23"/>
    </row>
    <row r="117" spans="1:190" s="25" customFormat="1" ht="57.75" customHeight="1" x14ac:dyDescent="0.25">
      <c r="A117" s="103">
        <f t="shared" si="477"/>
        <v>110</v>
      </c>
      <c r="B117" s="103"/>
      <c r="C117" s="104"/>
      <c r="D117" s="105"/>
      <c r="E117" s="105"/>
      <c r="F117" s="105"/>
      <c r="G117" s="105"/>
      <c r="H117" s="105"/>
      <c r="I117" s="105"/>
      <c r="J117" s="105"/>
      <c r="K117" s="106"/>
      <c r="L117" s="138"/>
      <c r="M117" s="138"/>
      <c r="N117" s="138"/>
      <c r="O117" s="138"/>
      <c r="P117" s="138"/>
      <c r="Q117" s="138"/>
      <c r="R117" s="138"/>
      <c r="S117" s="137"/>
      <c r="T117" s="137"/>
      <c r="U117" s="137"/>
      <c r="V117" s="137"/>
      <c r="W117" s="137"/>
      <c r="X117" s="79"/>
      <c r="Y117" s="80"/>
      <c r="Z117" s="80"/>
      <c r="AA117" s="80"/>
      <c r="AB117" s="11" t="str">
        <f t="shared" si="465"/>
        <v/>
      </c>
      <c r="AC117" s="12"/>
      <c r="AD117" s="13">
        <f t="shared" si="457"/>
        <v>0</v>
      </c>
      <c r="AE117" s="14" t="str">
        <f t="shared" ref="AE117" si="779">IF(ISBLANK(C117),"",IF(BL117=SX1_LS,SX1_PD,IF(BL117=SX2_LS,SX2_PD,IF(BL117=SX3_LS,SX3_PD,IF(BL117=SX4_LS,SX4_PD,IF(BL117=SX5_LS,SX5_PD,IF(BL117=SX6_LS,SX6_PD,IF(BL117=SX7_LS,SX7_PD,IF(BL117=SX8_LS,SX8_PD,IF(BL117=SX9_LS,SX9_PD,IF(BL117=SX10_LS,SX10_PD,IF(BL117=SX11_LS,SX11_PD,IF(BL117=SX12_LS,SX12_PD)))))))))))))</f>
        <v/>
      </c>
      <c r="AF117" s="15" t="str">
        <f t="shared" si="467"/>
        <v>!</v>
      </c>
      <c r="AG117" s="16" t="str">
        <f t="shared" ref="AG117" si="780">IF(ISBLANK(AC117),"",IF(AND(BL117=SX1_LS,AC117&gt;=0.5),(ROUND((PI()*AD117*AE117)/12,2)-PI()*SX1_PD),IF(AND(BL117=SX2_LS,AC117&gt;=0.5),(ROUND((PI()*AD117*AE117)/12,2)-PI()*SX2_PD),IF(AND(BL117=SX3_LS,AC117&gt;=0.5),(ROUND((PI()*AD117*AE117)/12,2)-PI()*SX3_PD),IF(AND(BL117=SX4_LS,AC117&gt;=0.5),(ROUND((PI()*AD117*AE117)/12,2)-PI()*SX4_PD),IF(AND(BL117=SX5_LS,AC117&gt;=0.5),(ROUND((PI()*AD117*AE117)/12,2)-PI()*SX5_PD),IF(AND(BL117=SX6_LS,AC117&gt;=0.5),(ROUND((PI()*AD117*AE117)/12,2)-PI()*SX6_PD),IF(AND(BL117=SX7_LS,AC117&gt;=0.5),(ROUND((PI()*AD117*AE117)/12,2)-PI()*SX7_PD),IF(AND(BL117=SX8_LS,AC117&gt;=0.5),(ROUND((PI()*AD117*AE117)/12,2)-PI()*SX8_PD),IF(AND(BL117=SX9_LS,AC117&gt;=0.5),(ROUND((PI()*AD117*AE117)/12,2)-PI()*SX9_PD),IF(AND(BL117=SX10_LS,AC117&gt;=0.5),(ROUND((PI()*AD117*AE117)/12,2)-PI()*SX10_PD),IF(AND(BL117=SX11_LS,AC117&gt;=0.5),(ROUND((PI()*AD117*AE117)/12,2)-PI()*SX11_PD),IF(AND(BL117=SX12_LS,AC117&gt;=0.5),(ROUND((PI()*AD117*AE117)/12,2)-PI()*SX12_PD),ROUND((PI()*AD117*AE117)/12,2))))))))))))))</f>
        <v/>
      </c>
      <c r="AH117" s="81"/>
      <c r="AI117" s="81"/>
      <c r="AJ117" s="81"/>
      <c r="AK117" s="81"/>
      <c r="AL117" s="81"/>
      <c r="AM117" s="81"/>
      <c r="AN117" s="81"/>
      <c r="AO117" s="81"/>
      <c r="AP117" s="17"/>
      <c r="AQ117" s="113"/>
      <c r="AR117" s="113"/>
      <c r="AS117" s="113"/>
      <c r="AT117" s="113"/>
      <c r="AU117" s="113"/>
      <c r="AV117" s="114" t="str">
        <f t="shared" ref="AV117" si="781">IF(C117=FALSE,"",IF(C117="DNT",(AQ117/(Nominal_Pipe_Diameter*10)),IF(AQ117="NV","NV",IF(AQ117="NA","NA",IF(BE117="","",IF(BL117="SMLS",AQ117*100/BE117,AQ117*100/BD117))))))</f>
        <v/>
      </c>
      <c r="AW117" s="114"/>
      <c r="AX117" s="114"/>
      <c r="AY117" s="114"/>
      <c r="AZ117" s="114"/>
      <c r="BA117" s="114" t="str">
        <f t="shared" ref="BA117" si="782">IF(C117=FALSE,"",IF(GW_Log_Dist="","NA",GW_Log_Dist+X117))</f>
        <v/>
      </c>
      <c r="BB117" s="114"/>
      <c r="BC117" s="114"/>
      <c r="BD117" s="18" t="str">
        <f t="shared" ref="BD117" si="783">IF(C117=FALSE,"",IF(AND(SX1_Start&lt;=X117,X117&lt;SX1_End),((SX1_NWT*1000)),IF(AND(SX2_Start&lt;=X117,X117&lt;SX2_End),((SX2_NWT*1000)),IF(AND(SX3_Start&lt;=X117,X117&lt;SX3_End),((SX3_NWT*1000)),IF(AND(SX4_Start&lt;=X117,X117&lt;SX4_End),((SX4_NWT*1000)),IF(AND(SX5_Start&lt;=X117,X117&lt;SX5_End),((SX5_NWT*1000)),IF(AND(SX6_Start&lt;=X117,X117&lt;SX6_End),((SX6_NWT*1000)),IF(AND(SX7_Start&lt;=X117,X117&lt;SX7_End),((SX7_NWT*1000)),IF(AND(SX8_Start&lt;=X117,X117&lt;SX8_End),((SX8_NWT*1000)),IF(AND(SX9_Start&lt;=X117,X117&lt;SX9_End),((SX9_NWT*1000)),IF(AND(SX10_Start&lt;=X117,X117&lt;SX10_End),((SX10_NWT*1000)),IF(AND(SX11_Start&lt;=X117,X117&lt;SX11_End),((SX11_NWT*1000)),IF(AND(SX12_Start&lt;=X117,X117&lt;SX12_End),((SX12_NWT*1000)),IF(AND(SX13_Start&lt;=X117,X117&lt;SX13_End),((SX13_NWT*1000)),IF(AND(SX14_Start&lt;=X117,X117&lt;SX14_End),((SX14_NWT*1000)),IF(AND(SX15_Start&lt;=X117,X117&lt;SX15_End),((SX15_NWT*1000)),IF(AND(SX16_Start&lt;=X117,X117&lt;SX16_End),((SX16_NWT*1000)),IF(AND(SX17_Start&lt;=X117,X117&lt;SX17_End),((SX17_NWT*1000)),IF(AND(SX18_Start&lt;=X117,X117&lt;SX18_End),((SX18_NWT*1000)),IF(AND(SX19_Start&lt;=X117,X117&lt;SX19_End),((SX19_NWT*1000)),IF(AND(SX20_Start&lt;=X117,X117&lt;SX20_End),((SX20_NWT*1000)),IF(AND(SX21_Start&lt;=X117,X117&lt;SX21_End),((SX21_NWT*1000)),IF(AND(SX22_Start&lt;=X117,X117&lt;SX22_End),((SX22_NWT*1000)),IF(AND(SX23_Start&lt;=X117,X117&lt;SX23_End),((SX23_NWT*1000)),IF(AND(SX24_Start&lt;=X117,X117&lt;SX24_End),((SX24_NWT*1000)),IF(AND(SX25_Start&lt;=X117,X117&lt;SX25_End),((SX25_NWT*1000))))))))))))))))))))))))))))</f>
        <v/>
      </c>
      <c r="BE117" s="113"/>
      <c r="BF117" s="113"/>
      <c r="BG117" s="113"/>
      <c r="BH117" s="113"/>
      <c r="BI117" s="113"/>
      <c r="BJ117" s="113"/>
      <c r="BK117" s="113"/>
      <c r="BL117" s="19" t="str" cm="1">
        <f t="array" ref="BL117">IF(C117=FALSE,"",IF(AND(SX1_Start&lt;=X117,X117&lt;SX1_End),SX1_LS,IF(AND(SX2_Start&lt;=X117,X117&lt;SX2_End),SX2_LS,IF(AND(SX3_Start&lt;=X117,X117&lt;SX3_End),SX3_LS,IF(AND(SX4_Start&lt;=X117,X117&lt;SX4_End),SX4_LS,IF(AND(SX5_Start&lt;=X117,X117&lt;SX5_End),SX5_LS,IF(AND(SX6_Start&lt;=X117,X117&lt;SX6_End),SX6_LS,IF(AND(SX7_Start&lt;=X117,X117&lt;SX7_End),SX7_LS,IF(AND(SX8_Start&lt;=X117,X117&lt;SX8_End),SX8_LS,IF(AND(SX9_Start&lt;=X117,X117&lt;SX9_End),SX9_LS,IF(AND(SX10_Start&lt;=X117,X117&lt;SX10_End),SX10_LS,IF(AND(SX11_Start&lt;=X117,X117&lt;SX11_End),SX11_LS,IF(AND(SX12_Start&lt;=X117,X117&lt;SX12_End),SX12_LS,IF(AND(SX13_Start&lt;=X117,X117&lt;SX13_End),SX13_LS,IF(AND(SX14_Start&lt;=X117,X117&lt;SX14_End),SX14_LS,IF(AND(SX15_Start&lt;=X117,X117&lt;SX15_End),SX15_LS,IF(AND(SX16_Start&lt;=X117,X117&lt;SX16_End),SX16_LS,IF(AND(SX17_Start&lt;=X117,X117&lt;SX17_End),SX17_LS,IF(AND(SX18_Start&lt;=X117,X117&lt;SX18_End),SX18_LS,IF(AND(SX19_Start&lt;=X117,X117&lt;SX19_End),SX19_LS,IF(AND(SX20_Start&lt;=X117,X117&lt;SX20_End),SX20_LS,IF(AND(SX21_Start&lt;=X117,X117&lt;SX21_End),SX21_LS,IF(AND(SX22_Start&lt;=X117,X117&lt;SX22_End),SX22_LS,IF(AND(SX23_Start&lt;=X117,X117&lt;SX23_End),SX23_LS,IF(AND(SX24_Start&lt;=X117,X117&lt;SX24_End),SX24_LS)*IF(AND(SX25_Start&lt;=X117,X117&lt;SX25End),SX25_LS)))))))))))))))))))))))))</f>
        <v/>
      </c>
      <c r="BM117" s="129" t="str">
        <f t="shared" ref="BM117" si="784">IF(ISBLANK(C117),"",IF(BL117=SX1_LS,SX1_LSD,IF(BL117=SX2_LS,SX2_LSD,IF(BL117=SX3_LS,SX3_LSD,IF(BL117=SX4_LS,SX4_LSD,IF(BL117=SX5_LS,SX5_LSD,IF(BL117=SX6_LS,SX6_LSD,IF(BL117=SX7_LS,SX7_LSD,IF(BL117=SX8_LS,SX8_LSD,IF(BL117=SX9_LS,SX9_LSD,IF(BL117=SX10_LS,SX10_LSD,IF(BL117=SX11_LS,SX11_LSD,IF(BL117=SX12_LS,SX12_LSD)))))))))))))</f>
        <v/>
      </c>
      <c r="BN117" s="130"/>
      <c r="BO117" s="130"/>
      <c r="BP117" s="130"/>
      <c r="BQ117" s="130"/>
      <c r="BR117" s="131"/>
      <c r="BS117" s="119" t="str">
        <f t="shared" ref="BS117" si="785">IF(ISBLANK(C117),"",IF(NOT(ISNUMBER(station_number)),"NA",IF(MOD(station_number,1)=0,TEXT(station_number+X117,"0+00"),IF(NOT(MOD(station_number,1)=0),TEXT(station_number+X117,"0+00.00")))))</f>
        <v/>
      </c>
      <c r="BT117" s="119"/>
      <c r="BU117" s="119"/>
      <c r="BV117" s="119"/>
      <c r="BW117" s="119"/>
      <c r="BX117" s="120" t="str" cm="1">
        <f t="array" ref="BX117">IF(C117=FALSE,"",IF(AND(SX1_Start&lt;=X117,X117&lt;SX1_End),"Section 1",IF(AND(SX2_Start&lt;=X117,X117&lt;SX2_End),"Section 2",IF(AND(SX3_Start&lt;=X117,X117&lt;SX3_End),"Section 3",IF(AND(SX4_Start&lt;=X117,X117&lt;SX4_End),"Section 4",IF(AND(SX5_Start&lt;=X117,X117&lt;SX5_End),"Section 5",IF(AND(SX6_Start&lt;=X117,X117&lt;SX6_End),"Section 6",IF(AND(SX7_Start&lt;=X117,X117&lt;SX7_End),"Section 7",IF(AND(SX8_Start&lt;=X117,X117&lt;SX8_End),"Section 8",IF(AND(SX9_Start&lt;=X117,X117&lt;SX9_End),"Section 9",IF(AND(SX10_Start&lt;=X117,X117&lt;SX10_End),"Section 10",IF(AND(SX11_Start&lt;=X117,X117&lt;SX11_End),"Section 11",IF(AND(SX12_Start&lt;=X117,X117&lt;SX12_End),"Section 12",IF(AND(SX13_Start&lt;=X117,X117&lt;SX13_End),"Section 13",IF(AND(SX14_Start&lt;=X117,X117&lt;SX14_End),"Section 14",IF(AND(SX15_Start&lt;=X117,X117&lt;SX15_End),"Section 15",IF(AND(SX16_Start&lt;=X117,X117&lt;SX16_End),"Section 16",IF(AND(SX17_Start&lt;=X117,X117&lt;SX17_End),"Section 17",IF(AND(SX18_Start&lt;=X117,X117&lt;SX18_End),"Section 18",IF(AND(SX19_Start&lt;=X117,X117&lt;SX19_End),"Section 19",IF(AND(SX20_Start&lt;=X117,X117&lt;SX20_End),"Section 20",IF(AND(SX21_Start&lt;=X117,X117&lt;SX21_End),"Section 21",IF(AND(SX22_Start&lt;=X117,X117&lt;SX22_End),"Section 22",IF(AND(SX23_Start&lt;=X117,X117&lt;SX23_End),"Section 23",IF(AND(SX24_Start&lt;=X117,X117&lt;SX24_End),"Section 24")*IF(AND(SX25_Start&lt;=X117,X117&lt;SX25End),"Section 25")))))))))))))))))))))))))</f>
        <v/>
      </c>
      <c r="BY117" s="121"/>
      <c r="BZ117" s="121"/>
      <c r="CA117" s="121"/>
      <c r="CB117" s="121"/>
      <c r="CC117" s="121"/>
      <c r="CD117" s="121"/>
      <c r="CE117" s="121"/>
      <c r="CF117" s="121"/>
      <c r="CG117" s="121"/>
      <c r="CH117" s="122"/>
      <c r="CI117" s="123"/>
      <c r="CJ117" s="124"/>
      <c r="CK117" s="124"/>
      <c r="CL117" s="124"/>
      <c r="CM117" s="124"/>
      <c r="CN117" s="124"/>
      <c r="CO117" s="124"/>
      <c r="CP117" s="124"/>
      <c r="CQ117" s="124"/>
      <c r="CR117" s="124"/>
      <c r="CS117" s="125"/>
      <c r="CT117" s="123"/>
      <c r="CU117" s="124"/>
      <c r="CV117" s="124"/>
      <c r="CW117" s="124"/>
      <c r="CX117" s="124"/>
      <c r="CY117" s="124"/>
      <c r="CZ117" s="124"/>
      <c r="DA117" s="124"/>
      <c r="DB117" s="124"/>
      <c r="DC117" s="124"/>
      <c r="DD117" s="125"/>
      <c r="DE117" s="123"/>
      <c r="DF117" s="124"/>
      <c r="DG117" s="124"/>
      <c r="DH117" s="124"/>
      <c r="DI117" s="124"/>
      <c r="DJ117" s="124"/>
      <c r="DK117" s="124"/>
      <c r="DL117" s="124"/>
      <c r="DM117" s="124"/>
      <c r="DN117" s="125"/>
      <c r="DO117" s="126"/>
      <c r="DP117" s="127"/>
      <c r="DQ117" s="127"/>
      <c r="DR117" s="127"/>
      <c r="DS117" s="127"/>
      <c r="DT117" s="127"/>
      <c r="DU117" s="127"/>
      <c r="DV117" s="128"/>
      <c r="DW117" s="102"/>
      <c r="DX117" s="102"/>
      <c r="DY117" s="102"/>
      <c r="DZ117" s="115"/>
      <c r="EA117" s="115"/>
      <c r="EB117" s="115"/>
      <c r="EC117" s="115"/>
      <c r="ED117" s="115"/>
      <c r="EE117" s="132"/>
      <c r="EF117" s="132"/>
      <c r="EG117" s="132"/>
      <c r="EH117" s="102"/>
      <c r="EI117" s="102"/>
      <c r="EJ117" s="102"/>
      <c r="EK117" s="117" t="str">
        <f t="shared" si="474"/>
        <v/>
      </c>
      <c r="EL117" s="117"/>
      <c r="EM117" s="117"/>
      <c r="EN117" s="118"/>
      <c r="EO117" s="118"/>
      <c r="EP117" s="118"/>
      <c r="EQ117" s="102"/>
      <c r="ER117" s="102"/>
      <c r="ES117" s="102"/>
      <c r="ET117" s="102"/>
      <c r="EU117" s="20" t="str">
        <f t="shared" si="475"/>
        <v/>
      </c>
      <c r="EV117" s="26" t="str">
        <f t="shared" si="476"/>
        <v/>
      </c>
      <c r="EW117" s="22"/>
      <c r="EX117" s="22"/>
      <c r="EY117" s="23"/>
      <c r="EZ117" s="23"/>
      <c r="FA117" s="23"/>
      <c r="FB117" s="23"/>
      <c r="FC117" s="28"/>
      <c r="FD117" s="28"/>
      <c r="FE117" s="28"/>
      <c r="FF117" s="28"/>
      <c r="FG117" s="28"/>
      <c r="FH117" s="28"/>
      <c r="FI117" s="28"/>
      <c r="FJ117" s="28"/>
      <c r="FK117" s="28"/>
      <c r="FL117" s="28"/>
      <c r="FM117" s="28"/>
      <c r="FN117" s="30"/>
      <c r="FO117" s="30"/>
      <c r="FP117" s="30"/>
      <c r="FQ117" s="30"/>
      <c r="FR117" s="30"/>
      <c r="FS117" s="30"/>
      <c r="FT117" s="30"/>
      <c r="FU117" s="30"/>
      <c r="FV117" s="30"/>
      <c r="FW117" s="30"/>
      <c r="FX117" s="30"/>
      <c r="FY117" s="30"/>
      <c r="FZ117" s="30"/>
      <c r="GA117" s="30"/>
      <c r="GB117" s="30"/>
      <c r="GC117" s="23"/>
      <c r="GD117" s="23"/>
      <c r="GE117" s="23"/>
      <c r="GF117" s="23"/>
      <c r="GG117" s="23"/>
      <c r="GH117" s="23"/>
    </row>
    <row r="118" spans="1:190" s="25" customFormat="1" ht="57.75" customHeight="1" x14ac:dyDescent="0.25">
      <c r="A118" s="103">
        <f t="shared" si="477"/>
        <v>111</v>
      </c>
      <c r="B118" s="103"/>
      <c r="C118" s="104"/>
      <c r="D118" s="105"/>
      <c r="E118" s="105"/>
      <c r="F118" s="105"/>
      <c r="G118" s="105"/>
      <c r="H118" s="105"/>
      <c r="I118" s="105"/>
      <c r="J118" s="105"/>
      <c r="K118" s="106"/>
      <c r="L118" s="138"/>
      <c r="M118" s="138"/>
      <c r="N118" s="138"/>
      <c r="O118" s="138"/>
      <c r="P118" s="138"/>
      <c r="Q118" s="138"/>
      <c r="R118" s="138"/>
      <c r="S118" s="137"/>
      <c r="T118" s="137"/>
      <c r="U118" s="137"/>
      <c r="V118" s="137"/>
      <c r="W118" s="137"/>
      <c r="X118" s="79"/>
      <c r="Y118" s="80"/>
      <c r="Z118" s="80"/>
      <c r="AA118" s="80"/>
      <c r="AB118" s="11" t="str">
        <f t="shared" si="465"/>
        <v/>
      </c>
      <c r="AC118" s="12"/>
      <c r="AD118" s="13">
        <f t="shared" si="457"/>
        <v>0</v>
      </c>
      <c r="AE118" s="14" t="str">
        <f t="shared" ref="AE118" si="786">IF(ISBLANK(C118),"",IF(BL118=SX1_LS,SX1_PD,IF(BL118=SX2_LS,SX2_PD,IF(BL118=SX3_LS,SX3_PD,IF(BL118=SX4_LS,SX4_PD,IF(BL118=SX5_LS,SX5_PD,IF(BL118=SX6_LS,SX6_PD,IF(BL118=SX7_LS,SX7_PD,IF(BL118=SX8_LS,SX8_PD,IF(BL118=SX9_LS,SX9_PD,IF(BL118=SX10_LS,SX10_PD,IF(BL118=SX11_LS,SX11_PD,IF(BL118=SX12_LS,SX12_PD)))))))))))))</f>
        <v/>
      </c>
      <c r="AF118" s="15" t="str">
        <f t="shared" si="467"/>
        <v>!</v>
      </c>
      <c r="AG118" s="16" t="str">
        <f t="shared" ref="AG118" si="787">IF(ISBLANK(AC118),"",IF(AND(BL118=SX1_LS,AC118&gt;=0.5),(ROUND((PI()*AD118*AE118)/12,2)-PI()*SX1_PD),IF(AND(BL118=SX2_LS,AC118&gt;=0.5),(ROUND((PI()*AD118*AE118)/12,2)-PI()*SX2_PD),IF(AND(BL118=SX3_LS,AC118&gt;=0.5),(ROUND((PI()*AD118*AE118)/12,2)-PI()*SX3_PD),IF(AND(BL118=SX4_LS,AC118&gt;=0.5),(ROUND((PI()*AD118*AE118)/12,2)-PI()*SX4_PD),IF(AND(BL118=SX5_LS,AC118&gt;=0.5),(ROUND((PI()*AD118*AE118)/12,2)-PI()*SX5_PD),IF(AND(BL118=SX6_LS,AC118&gt;=0.5),(ROUND((PI()*AD118*AE118)/12,2)-PI()*SX6_PD),IF(AND(BL118=SX7_LS,AC118&gt;=0.5),(ROUND((PI()*AD118*AE118)/12,2)-PI()*SX7_PD),IF(AND(BL118=SX8_LS,AC118&gt;=0.5),(ROUND((PI()*AD118*AE118)/12,2)-PI()*SX8_PD),IF(AND(BL118=SX9_LS,AC118&gt;=0.5),(ROUND((PI()*AD118*AE118)/12,2)-PI()*SX9_PD),IF(AND(BL118=SX10_LS,AC118&gt;=0.5),(ROUND((PI()*AD118*AE118)/12,2)-PI()*SX10_PD),IF(AND(BL118=SX11_LS,AC118&gt;=0.5),(ROUND((PI()*AD118*AE118)/12,2)-PI()*SX11_PD),IF(AND(BL118=SX12_LS,AC118&gt;=0.5),(ROUND((PI()*AD118*AE118)/12,2)-PI()*SX12_PD),ROUND((PI()*AD118*AE118)/12,2))))))))))))))</f>
        <v/>
      </c>
      <c r="AH118" s="81"/>
      <c r="AI118" s="81"/>
      <c r="AJ118" s="81"/>
      <c r="AK118" s="81"/>
      <c r="AL118" s="81"/>
      <c r="AM118" s="81"/>
      <c r="AN118" s="81"/>
      <c r="AO118" s="81"/>
      <c r="AP118" s="17"/>
      <c r="AQ118" s="113"/>
      <c r="AR118" s="113"/>
      <c r="AS118" s="113"/>
      <c r="AT118" s="113"/>
      <c r="AU118" s="113"/>
      <c r="AV118" s="114" t="str">
        <f t="shared" ref="AV118" si="788">IF(C118=FALSE,"",IF(C118="DNT",(AQ118/(Nominal_Pipe_Diameter*10)),IF(AQ118="NV","NV",IF(AQ118="NA","NA",IF(BE118="","",IF(BL118="SMLS",AQ118*100/BE118,AQ118*100/BD118))))))</f>
        <v/>
      </c>
      <c r="AW118" s="114"/>
      <c r="AX118" s="114"/>
      <c r="AY118" s="114"/>
      <c r="AZ118" s="114"/>
      <c r="BA118" s="114" t="str">
        <f t="shared" ref="BA118" si="789">IF(C118=FALSE,"",IF(GW_Log_Dist="","NA",GW_Log_Dist+X118))</f>
        <v/>
      </c>
      <c r="BB118" s="114"/>
      <c r="BC118" s="114"/>
      <c r="BD118" s="18" t="str">
        <f t="shared" ref="BD118" si="790">IF(C118=FALSE,"",IF(AND(SX1_Start&lt;=X118,X118&lt;SX1_End),((SX1_NWT*1000)),IF(AND(SX2_Start&lt;=X118,X118&lt;SX2_End),((SX2_NWT*1000)),IF(AND(SX3_Start&lt;=X118,X118&lt;SX3_End),((SX3_NWT*1000)),IF(AND(SX4_Start&lt;=X118,X118&lt;SX4_End),((SX4_NWT*1000)),IF(AND(SX5_Start&lt;=X118,X118&lt;SX5_End),((SX5_NWT*1000)),IF(AND(SX6_Start&lt;=X118,X118&lt;SX6_End),((SX6_NWT*1000)),IF(AND(SX7_Start&lt;=X118,X118&lt;SX7_End),((SX7_NWT*1000)),IF(AND(SX8_Start&lt;=X118,X118&lt;SX8_End),((SX8_NWT*1000)),IF(AND(SX9_Start&lt;=X118,X118&lt;SX9_End),((SX9_NWT*1000)),IF(AND(SX10_Start&lt;=X118,X118&lt;SX10_End),((SX10_NWT*1000)),IF(AND(SX11_Start&lt;=X118,X118&lt;SX11_End),((SX11_NWT*1000)),IF(AND(SX12_Start&lt;=X118,X118&lt;SX12_End),((SX12_NWT*1000)),IF(AND(SX13_Start&lt;=X118,X118&lt;SX13_End),((SX13_NWT*1000)),IF(AND(SX14_Start&lt;=X118,X118&lt;SX14_End),((SX14_NWT*1000)),IF(AND(SX15_Start&lt;=X118,X118&lt;SX15_End),((SX15_NWT*1000)),IF(AND(SX16_Start&lt;=X118,X118&lt;SX16_End),((SX16_NWT*1000)),IF(AND(SX17_Start&lt;=X118,X118&lt;SX17_End),((SX17_NWT*1000)),IF(AND(SX18_Start&lt;=X118,X118&lt;SX18_End),((SX18_NWT*1000)),IF(AND(SX19_Start&lt;=X118,X118&lt;SX19_End),((SX19_NWT*1000)),IF(AND(SX20_Start&lt;=X118,X118&lt;SX20_End),((SX20_NWT*1000)),IF(AND(SX21_Start&lt;=X118,X118&lt;SX21_End),((SX21_NWT*1000)),IF(AND(SX22_Start&lt;=X118,X118&lt;SX22_End),((SX22_NWT*1000)),IF(AND(SX23_Start&lt;=X118,X118&lt;SX23_End),((SX23_NWT*1000)),IF(AND(SX24_Start&lt;=X118,X118&lt;SX24_End),((SX24_NWT*1000)),IF(AND(SX25_Start&lt;=X118,X118&lt;SX25_End),((SX25_NWT*1000))))))))))))))))))))))))))))</f>
        <v/>
      </c>
      <c r="BE118" s="113"/>
      <c r="BF118" s="113"/>
      <c r="BG118" s="113"/>
      <c r="BH118" s="113"/>
      <c r="BI118" s="113"/>
      <c r="BJ118" s="113"/>
      <c r="BK118" s="113"/>
      <c r="BL118" s="19" t="str" cm="1">
        <f t="array" ref="BL118">IF(C118=FALSE,"",IF(AND(SX1_Start&lt;=X118,X118&lt;SX1_End),SX1_LS,IF(AND(SX2_Start&lt;=X118,X118&lt;SX2_End),SX2_LS,IF(AND(SX3_Start&lt;=X118,X118&lt;SX3_End),SX3_LS,IF(AND(SX4_Start&lt;=X118,X118&lt;SX4_End),SX4_LS,IF(AND(SX5_Start&lt;=X118,X118&lt;SX5_End),SX5_LS,IF(AND(SX6_Start&lt;=X118,X118&lt;SX6_End),SX6_LS,IF(AND(SX7_Start&lt;=X118,X118&lt;SX7_End),SX7_LS,IF(AND(SX8_Start&lt;=X118,X118&lt;SX8_End),SX8_LS,IF(AND(SX9_Start&lt;=X118,X118&lt;SX9_End),SX9_LS,IF(AND(SX10_Start&lt;=X118,X118&lt;SX10_End),SX10_LS,IF(AND(SX11_Start&lt;=X118,X118&lt;SX11_End),SX11_LS,IF(AND(SX12_Start&lt;=X118,X118&lt;SX12_End),SX12_LS,IF(AND(SX13_Start&lt;=X118,X118&lt;SX13_End),SX13_LS,IF(AND(SX14_Start&lt;=X118,X118&lt;SX14_End),SX14_LS,IF(AND(SX15_Start&lt;=X118,X118&lt;SX15_End),SX15_LS,IF(AND(SX16_Start&lt;=X118,X118&lt;SX16_End),SX16_LS,IF(AND(SX17_Start&lt;=X118,X118&lt;SX17_End),SX17_LS,IF(AND(SX18_Start&lt;=X118,X118&lt;SX18_End),SX18_LS,IF(AND(SX19_Start&lt;=X118,X118&lt;SX19_End),SX19_LS,IF(AND(SX20_Start&lt;=X118,X118&lt;SX20_End),SX20_LS,IF(AND(SX21_Start&lt;=X118,X118&lt;SX21_End),SX21_LS,IF(AND(SX22_Start&lt;=X118,X118&lt;SX22_End),SX22_LS,IF(AND(SX23_Start&lt;=X118,X118&lt;SX23_End),SX23_LS,IF(AND(SX24_Start&lt;=X118,X118&lt;SX24_End),SX24_LS)*IF(AND(SX25_Start&lt;=X118,X118&lt;SX25End),SX25_LS)))))))))))))))))))))))))</f>
        <v/>
      </c>
      <c r="BM118" s="129" t="str">
        <f t="shared" ref="BM118" si="791">IF(ISBLANK(C118),"",IF(BL118=SX1_LS,SX1_LSD,IF(BL118=SX2_LS,SX2_LSD,IF(BL118=SX3_LS,SX3_LSD,IF(BL118=SX4_LS,SX4_LSD,IF(BL118=SX5_LS,SX5_LSD,IF(BL118=SX6_LS,SX6_LSD,IF(BL118=SX7_LS,SX7_LSD,IF(BL118=SX8_LS,SX8_LSD,IF(BL118=SX9_LS,SX9_LSD,IF(BL118=SX10_LS,SX10_LSD,IF(BL118=SX11_LS,SX11_LSD,IF(BL118=SX12_LS,SX12_LSD)))))))))))))</f>
        <v/>
      </c>
      <c r="BN118" s="130"/>
      <c r="BO118" s="130"/>
      <c r="BP118" s="130"/>
      <c r="BQ118" s="130"/>
      <c r="BR118" s="131"/>
      <c r="BS118" s="119" t="str">
        <f t="shared" ref="BS118" si="792">IF(ISBLANK(C118),"",IF(NOT(ISNUMBER(station_number)),"NA",IF(MOD(station_number,1)=0,TEXT(station_number+X118,"0+00"),IF(NOT(MOD(station_number,1)=0),TEXT(station_number+X118,"0+00.00")))))</f>
        <v/>
      </c>
      <c r="BT118" s="119"/>
      <c r="BU118" s="119"/>
      <c r="BV118" s="119"/>
      <c r="BW118" s="119"/>
      <c r="BX118" s="120" t="str" cm="1">
        <f t="array" ref="BX118">IF(C118=FALSE,"",IF(AND(SX1_Start&lt;=X118,X118&lt;SX1_End),"Section 1",IF(AND(SX2_Start&lt;=X118,X118&lt;SX2_End),"Section 2",IF(AND(SX3_Start&lt;=X118,X118&lt;SX3_End),"Section 3",IF(AND(SX4_Start&lt;=X118,X118&lt;SX4_End),"Section 4",IF(AND(SX5_Start&lt;=X118,X118&lt;SX5_End),"Section 5",IF(AND(SX6_Start&lt;=X118,X118&lt;SX6_End),"Section 6",IF(AND(SX7_Start&lt;=X118,X118&lt;SX7_End),"Section 7",IF(AND(SX8_Start&lt;=X118,X118&lt;SX8_End),"Section 8",IF(AND(SX9_Start&lt;=X118,X118&lt;SX9_End),"Section 9",IF(AND(SX10_Start&lt;=X118,X118&lt;SX10_End),"Section 10",IF(AND(SX11_Start&lt;=X118,X118&lt;SX11_End),"Section 11",IF(AND(SX12_Start&lt;=X118,X118&lt;SX12_End),"Section 12",IF(AND(SX13_Start&lt;=X118,X118&lt;SX13_End),"Section 13",IF(AND(SX14_Start&lt;=X118,X118&lt;SX14_End),"Section 14",IF(AND(SX15_Start&lt;=X118,X118&lt;SX15_End),"Section 15",IF(AND(SX16_Start&lt;=X118,X118&lt;SX16_End),"Section 16",IF(AND(SX17_Start&lt;=X118,X118&lt;SX17_End),"Section 17",IF(AND(SX18_Start&lt;=X118,X118&lt;SX18_End),"Section 18",IF(AND(SX19_Start&lt;=X118,X118&lt;SX19_End),"Section 19",IF(AND(SX20_Start&lt;=X118,X118&lt;SX20_End),"Section 20",IF(AND(SX21_Start&lt;=X118,X118&lt;SX21_End),"Section 21",IF(AND(SX22_Start&lt;=X118,X118&lt;SX22_End),"Section 22",IF(AND(SX23_Start&lt;=X118,X118&lt;SX23_End),"Section 23",IF(AND(SX24_Start&lt;=X118,X118&lt;SX24_End),"Section 24")*IF(AND(SX25_Start&lt;=X118,X118&lt;SX25End),"Section 25")))))))))))))))))))))))))</f>
        <v/>
      </c>
      <c r="BY118" s="121"/>
      <c r="BZ118" s="121"/>
      <c r="CA118" s="121"/>
      <c r="CB118" s="121"/>
      <c r="CC118" s="121"/>
      <c r="CD118" s="121"/>
      <c r="CE118" s="121"/>
      <c r="CF118" s="121"/>
      <c r="CG118" s="121"/>
      <c r="CH118" s="122"/>
      <c r="CI118" s="123"/>
      <c r="CJ118" s="124"/>
      <c r="CK118" s="124"/>
      <c r="CL118" s="124"/>
      <c r="CM118" s="124"/>
      <c r="CN118" s="124"/>
      <c r="CO118" s="124"/>
      <c r="CP118" s="124"/>
      <c r="CQ118" s="124"/>
      <c r="CR118" s="124"/>
      <c r="CS118" s="125"/>
      <c r="CT118" s="123"/>
      <c r="CU118" s="124"/>
      <c r="CV118" s="124"/>
      <c r="CW118" s="124"/>
      <c r="CX118" s="124"/>
      <c r="CY118" s="124"/>
      <c r="CZ118" s="124"/>
      <c r="DA118" s="124"/>
      <c r="DB118" s="124"/>
      <c r="DC118" s="124"/>
      <c r="DD118" s="125"/>
      <c r="DE118" s="123"/>
      <c r="DF118" s="124"/>
      <c r="DG118" s="124"/>
      <c r="DH118" s="124"/>
      <c r="DI118" s="124"/>
      <c r="DJ118" s="124"/>
      <c r="DK118" s="124"/>
      <c r="DL118" s="124"/>
      <c r="DM118" s="124"/>
      <c r="DN118" s="125"/>
      <c r="DO118" s="126"/>
      <c r="DP118" s="127"/>
      <c r="DQ118" s="127"/>
      <c r="DR118" s="127"/>
      <c r="DS118" s="127"/>
      <c r="DT118" s="127"/>
      <c r="DU118" s="127"/>
      <c r="DV118" s="128"/>
      <c r="DW118" s="102"/>
      <c r="DX118" s="102"/>
      <c r="DY118" s="102"/>
      <c r="DZ118" s="115"/>
      <c r="EA118" s="115"/>
      <c r="EB118" s="115"/>
      <c r="EC118" s="115"/>
      <c r="ED118" s="115"/>
      <c r="EE118" s="132"/>
      <c r="EF118" s="132"/>
      <c r="EG118" s="132"/>
      <c r="EH118" s="102"/>
      <c r="EI118" s="102"/>
      <c r="EJ118" s="102"/>
      <c r="EK118" s="117" t="str">
        <f t="shared" si="474"/>
        <v/>
      </c>
      <c r="EL118" s="117"/>
      <c r="EM118" s="117"/>
      <c r="EN118" s="118"/>
      <c r="EO118" s="118"/>
      <c r="EP118" s="118"/>
      <c r="EQ118" s="102"/>
      <c r="ER118" s="102"/>
      <c r="ES118" s="102"/>
      <c r="ET118" s="102"/>
      <c r="EU118" s="20" t="str">
        <f t="shared" si="475"/>
        <v/>
      </c>
      <c r="EV118" s="26" t="str">
        <f t="shared" si="476"/>
        <v/>
      </c>
      <c r="EW118" s="22"/>
      <c r="EX118" s="22"/>
      <c r="EY118" s="23"/>
      <c r="EZ118" s="23"/>
      <c r="FA118" s="23"/>
      <c r="FB118" s="23"/>
      <c r="FC118" s="28"/>
      <c r="FD118" s="28"/>
      <c r="FE118" s="28"/>
      <c r="FF118" s="28"/>
      <c r="FG118" s="28"/>
      <c r="FH118" s="28"/>
      <c r="FI118" s="28"/>
      <c r="FJ118" s="28"/>
      <c r="FK118" s="28"/>
      <c r="FL118" s="28"/>
      <c r="FM118" s="28"/>
      <c r="FN118" s="31"/>
      <c r="FO118" s="31"/>
      <c r="FP118" s="31"/>
      <c r="FQ118" s="31"/>
      <c r="FR118" s="31"/>
      <c r="FS118" s="31"/>
      <c r="FT118" s="31"/>
      <c r="FU118" s="31"/>
      <c r="FV118" s="31"/>
      <c r="FW118" s="31"/>
      <c r="FX118" s="31"/>
      <c r="FY118" s="31"/>
      <c r="FZ118" s="31"/>
      <c r="GA118" s="31"/>
      <c r="GB118" s="31"/>
      <c r="GC118" s="23"/>
      <c r="GD118" s="23"/>
      <c r="GE118" s="23"/>
      <c r="GF118" s="23"/>
      <c r="GG118" s="23"/>
      <c r="GH118" s="23"/>
    </row>
    <row r="119" spans="1:190" s="25" customFormat="1" ht="57.75" customHeight="1" x14ac:dyDescent="0.25">
      <c r="A119" s="103">
        <f t="shared" si="477"/>
        <v>112</v>
      </c>
      <c r="B119" s="103"/>
      <c r="C119" s="104"/>
      <c r="D119" s="105"/>
      <c r="E119" s="105"/>
      <c r="F119" s="105"/>
      <c r="G119" s="105"/>
      <c r="H119" s="105"/>
      <c r="I119" s="105"/>
      <c r="J119" s="105"/>
      <c r="K119" s="106"/>
      <c r="L119" s="138"/>
      <c r="M119" s="138"/>
      <c r="N119" s="138"/>
      <c r="O119" s="138"/>
      <c r="P119" s="138"/>
      <c r="Q119" s="138"/>
      <c r="R119" s="138"/>
      <c r="S119" s="137"/>
      <c r="T119" s="137"/>
      <c r="U119" s="137"/>
      <c r="V119" s="137"/>
      <c r="W119" s="137"/>
      <c r="X119" s="79"/>
      <c r="Y119" s="80"/>
      <c r="Z119" s="80"/>
      <c r="AA119" s="80"/>
      <c r="AB119" s="11" t="str">
        <f t="shared" si="465"/>
        <v/>
      </c>
      <c r="AC119" s="12"/>
      <c r="AD119" s="13">
        <f t="shared" si="457"/>
        <v>0</v>
      </c>
      <c r="AE119" s="14" t="str">
        <f t="shared" ref="AE119" si="793">IF(ISBLANK(C119),"",IF(BL119=SX1_LS,SX1_PD,IF(BL119=SX2_LS,SX2_PD,IF(BL119=SX3_LS,SX3_PD,IF(BL119=SX4_LS,SX4_PD,IF(BL119=SX5_LS,SX5_PD,IF(BL119=SX6_LS,SX6_PD,IF(BL119=SX7_LS,SX7_PD,IF(BL119=SX8_LS,SX8_PD,IF(BL119=SX9_LS,SX9_PD,IF(BL119=SX10_LS,SX10_PD,IF(BL119=SX11_LS,SX11_PD,IF(BL119=SX12_LS,SX12_PD)))))))))))))</f>
        <v/>
      </c>
      <c r="AF119" s="15" t="str">
        <f t="shared" si="467"/>
        <v>!</v>
      </c>
      <c r="AG119" s="16" t="str">
        <f t="shared" ref="AG119" si="794">IF(ISBLANK(AC119),"",IF(AND(BL119=SX1_LS,AC119&gt;=0.5),(ROUND((PI()*AD119*AE119)/12,2)-PI()*SX1_PD),IF(AND(BL119=SX2_LS,AC119&gt;=0.5),(ROUND((PI()*AD119*AE119)/12,2)-PI()*SX2_PD),IF(AND(BL119=SX3_LS,AC119&gt;=0.5),(ROUND((PI()*AD119*AE119)/12,2)-PI()*SX3_PD),IF(AND(BL119=SX4_LS,AC119&gt;=0.5),(ROUND((PI()*AD119*AE119)/12,2)-PI()*SX4_PD),IF(AND(BL119=SX5_LS,AC119&gt;=0.5),(ROUND((PI()*AD119*AE119)/12,2)-PI()*SX5_PD),IF(AND(BL119=SX6_LS,AC119&gt;=0.5),(ROUND((PI()*AD119*AE119)/12,2)-PI()*SX6_PD),IF(AND(BL119=SX7_LS,AC119&gt;=0.5),(ROUND((PI()*AD119*AE119)/12,2)-PI()*SX7_PD),IF(AND(BL119=SX8_LS,AC119&gt;=0.5),(ROUND((PI()*AD119*AE119)/12,2)-PI()*SX8_PD),IF(AND(BL119=SX9_LS,AC119&gt;=0.5),(ROUND((PI()*AD119*AE119)/12,2)-PI()*SX9_PD),IF(AND(BL119=SX10_LS,AC119&gt;=0.5),(ROUND((PI()*AD119*AE119)/12,2)-PI()*SX10_PD),IF(AND(BL119=SX11_LS,AC119&gt;=0.5),(ROUND((PI()*AD119*AE119)/12,2)-PI()*SX11_PD),IF(AND(BL119=SX12_LS,AC119&gt;=0.5),(ROUND((PI()*AD119*AE119)/12,2)-PI()*SX12_PD),ROUND((PI()*AD119*AE119)/12,2))))))))))))))</f>
        <v/>
      </c>
      <c r="AH119" s="81"/>
      <c r="AI119" s="81"/>
      <c r="AJ119" s="81"/>
      <c r="AK119" s="81"/>
      <c r="AL119" s="81"/>
      <c r="AM119" s="81"/>
      <c r="AN119" s="81"/>
      <c r="AO119" s="81"/>
      <c r="AP119" s="17"/>
      <c r="AQ119" s="113"/>
      <c r="AR119" s="113"/>
      <c r="AS119" s="113"/>
      <c r="AT119" s="113"/>
      <c r="AU119" s="113"/>
      <c r="AV119" s="114" t="str">
        <f t="shared" ref="AV119" si="795">IF(C119=FALSE,"",IF(C119="DNT",(AQ119/(Nominal_Pipe_Diameter*10)),IF(AQ119="NV","NV",IF(AQ119="NA","NA",IF(BE119="","",IF(BL119="SMLS",AQ119*100/BE119,AQ119*100/BD119))))))</f>
        <v/>
      </c>
      <c r="AW119" s="114"/>
      <c r="AX119" s="114"/>
      <c r="AY119" s="114"/>
      <c r="AZ119" s="114"/>
      <c r="BA119" s="114" t="str">
        <f t="shared" ref="BA119" si="796">IF(C119=FALSE,"",IF(GW_Log_Dist="","NA",GW_Log_Dist+X119))</f>
        <v/>
      </c>
      <c r="BB119" s="114"/>
      <c r="BC119" s="114"/>
      <c r="BD119" s="18" t="str">
        <f t="shared" ref="BD119" si="797">IF(C119=FALSE,"",IF(AND(SX1_Start&lt;=X119,X119&lt;SX1_End),((SX1_NWT*1000)),IF(AND(SX2_Start&lt;=X119,X119&lt;SX2_End),((SX2_NWT*1000)),IF(AND(SX3_Start&lt;=X119,X119&lt;SX3_End),((SX3_NWT*1000)),IF(AND(SX4_Start&lt;=X119,X119&lt;SX4_End),((SX4_NWT*1000)),IF(AND(SX5_Start&lt;=X119,X119&lt;SX5_End),((SX5_NWT*1000)),IF(AND(SX6_Start&lt;=X119,X119&lt;SX6_End),((SX6_NWT*1000)),IF(AND(SX7_Start&lt;=X119,X119&lt;SX7_End),((SX7_NWT*1000)),IF(AND(SX8_Start&lt;=X119,X119&lt;SX8_End),((SX8_NWT*1000)),IF(AND(SX9_Start&lt;=X119,X119&lt;SX9_End),((SX9_NWT*1000)),IF(AND(SX10_Start&lt;=X119,X119&lt;SX10_End),((SX10_NWT*1000)),IF(AND(SX11_Start&lt;=X119,X119&lt;SX11_End),((SX11_NWT*1000)),IF(AND(SX12_Start&lt;=X119,X119&lt;SX12_End),((SX12_NWT*1000)),IF(AND(SX13_Start&lt;=X119,X119&lt;SX13_End),((SX13_NWT*1000)),IF(AND(SX14_Start&lt;=X119,X119&lt;SX14_End),((SX14_NWT*1000)),IF(AND(SX15_Start&lt;=X119,X119&lt;SX15_End),((SX15_NWT*1000)),IF(AND(SX16_Start&lt;=X119,X119&lt;SX16_End),((SX16_NWT*1000)),IF(AND(SX17_Start&lt;=X119,X119&lt;SX17_End),((SX17_NWT*1000)),IF(AND(SX18_Start&lt;=X119,X119&lt;SX18_End),((SX18_NWT*1000)),IF(AND(SX19_Start&lt;=X119,X119&lt;SX19_End),((SX19_NWT*1000)),IF(AND(SX20_Start&lt;=X119,X119&lt;SX20_End),((SX20_NWT*1000)),IF(AND(SX21_Start&lt;=X119,X119&lt;SX21_End),((SX21_NWT*1000)),IF(AND(SX22_Start&lt;=X119,X119&lt;SX22_End),((SX22_NWT*1000)),IF(AND(SX23_Start&lt;=X119,X119&lt;SX23_End),((SX23_NWT*1000)),IF(AND(SX24_Start&lt;=X119,X119&lt;SX24_End),((SX24_NWT*1000)),IF(AND(SX25_Start&lt;=X119,X119&lt;SX25_End),((SX25_NWT*1000))))))))))))))))))))))))))))</f>
        <v/>
      </c>
      <c r="BE119" s="113"/>
      <c r="BF119" s="113"/>
      <c r="BG119" s="113"/>
      <c r="BH119" s="113"/>
      <c r="BI119" s="113"/>
      <c r="BJ119" s="113"/>
      <c r="BK119" s="113"/>
      <c r="BL119" s="19" t="str" cm="1">
        <f t="array" ref="BL119">IF(C119=FALSE,"",IF(AND(SX1_Start&lt;=X119,X119&lt;SX1_End),SX1_LS,IF(AND(SX2_Start&lt;=X119,X119&lt;SX2_End),SX2_LS,IF(AND(SX3_Start&lt;=X119,X119&lt;SX3_End),SX3_LS,IF(AND(SX4_Start&lt;=X119,X119&lt;SX4_End),SX4_LS,IF(AND(SX5_Start&lt;=X119,X119&lt;SX5_End),SX5_LS,IF(AND(SX6_Start&lt;=X119,X119&lt;SX6_End),SX6_LS,IF(AND(SX7_Start&lt;=X119,X119&lt;SX7_End),SX7_LS,IF(AND(SX8_Start&lt;=X119,X119&lt;SX8_End),SX8_LS,IF(AND(SX9_Start&lt;=X119,X119&lt;SX9_End),SX9_LS,IF(AND(SX10_Start&lt;=X119,X119&lt;SX10_End),SX10_LS,IF(AND(SX11_Start&lt;=X119,X119&lt;SX11_End),SX11_LS,IF(AND(SX12_Start&lt;=X119,X119&lt;SX12_End),SX12_LS,IF(AND(SX13_Start&lt;=X119,X119&lt;SX13_End),SX13_LS,IF(AND(SX14_Start&lt;=X119,X119&lt;SX14_End),SX14_LS,IF(AND(SX15_Start&lt;=X119,X119&lt;SX15_End),SX15_LS,IF(AND(SX16_Start&lt;=X119,X119&lt;SX16_End),SX16_LS,IF(AND(SX17_Start&lt;=X119,X119&lt;SX17_End),SX17_LS,IF(AND(SX18_Start&lt;=X119,X119&lt;SX18_End),SX18_LS,IF(AND(SX19_Start&lt;=X119,X119&lt;SX19_End),SX19_LS,IF(AND(SX20_Start&lt;=X119,X119&lt;SX20_End),SX20_LS,IF(AND(SX21_Start&lt;=X119,X119&lt;SX21_End),SX21_LS,IF(AND(SX22_Start&lt;=X119,X119&lt;SX22_End),SX22_LS,IF(AND(SX23_Start&lt;=X119,X119&lt;SX23_End),SX23_LS,IF(AND(SX24_Start&lt;=X119,X119&lt;SX24_End),SX24_LS)*IF(AND(SX25_Start&lt;=X119,X119&lt;SX25End),SX25_LS)))))))))))))))))))))))))</f>
        <v/>
      </c>
      <c r="BM119" s="129" t="str">
        <f t="shared" ref="BM119" si="798">IF(ISBLANK(C119),"",IF(BL119=SX1_LS,SX1_LSD,IF(BL119=SX2_LS,SX2_LSD,IF(BL119=SX3_LS,SX3_LSD,IF(BL119=SX4_LS,SX4_LSD,IF(BL119=SX5_LS,SX5_LSD,IF(BL119=SX6_LS,SX6_LSD,IF(BL119=SX7_LS,SX7_LSD,IF(BL119=SX8_LS,SX8_LSD,IF(BL119=SX9_LS,SX9_LSD,IF(BL119=SX10_LS,SX10_LSD,IF(BL119=SX11_LS,SX11_LSD,IF(BL119=SX12_LS,SX12_LSD)))))))))))))</f>
        <v/>
      </c>
      <c r="BN119" s="130"/>
      <c r="BO119" s="130"/>
      <c r="BP119" s="130"/>
      <c r="BQ119" s="130"/>
      <c r="BR119" s="131"/>
      <c r="BS119" s="119" t="str">
        <f t="shared" ref="BS119" si="799">IF(ISBLANK(C119),"",IF(NOT(ISNUMBER(station_number)),"NA",IF(MOD(station_number,1)=0,TEXT(station_number+X119,"0+00"),IF(NOT(MOD(station_number,1)=0),TEXT(station_number+X119,"0+00.00")))))</f>
        <v/>
      </c>
      <c r="BT119" s="119"/>
      <c r="BU119" s="119"/>
      <c r="BV119" s="119"/>
      <c r="BW119" s="119"/>
      <c r="BX119" s="120" t="str" cm="1">
        <f t="array" ref="BX119">IF(C119=FALSE,"",IF(AND(SX1_Start&lt;=X119,X119&lt;SX1_End),"Section 1",IF(AND(SX2_Start&lt;=X119,X119&lt;SX2_End),"Section 2",IF(AND(SX3_Start&lt;=X119,X119&lt;SX3_End),"Section 3",IF(AND(SX4_Start&lt;=X119,X119&lt;SX4_End),"Section 4",IF(AND(SX5_Start&lt;=X119,X119&lt;SX5_End),"Section 5",IF(AND(SX6_Start&lt;=X119,X119&lt;SX6_End),"Section 6",IF(AND(SX7_Start&lt;=X119,X119&lt;SX7_End),"Section 7",IF(AND(SX8_Start&lt;=X119,X119&lt;SX8_End),"Section 8",IF(AND(SX9_Start&lt;=X119,X119&lt;SX9_End),"Section 9",IF(AND(SX10_Start&lt;=X119,X119&lt;SX10_End),"Section 10",IF(AND(SX11_Start&lt;=X119,X119&lt;SX11_End),"Section 11",IF(AND(SX12_Start&lt;=X119,X119&lt;SX12_End),"Section 12",IF(AND(SX13_Start&lt;=X119,X119&lt;SX13_End),"Section 13",IF(AND(SX14_Start&lt;=X119,X119&lt;SX14_End),"Section 14",IF(AND(SX15_Start&lt;=X119,X119&lt;SX15_End),"Section 15",IF(AND(SX16_Start&lt;=X119,X119&lt;SX16_End),"Section 16",IF(AND(SX17_Start&lt;=X119,X119&lt;SX17_End),"Section 17",IF(AND(SX18_Start&lt;=X119,X119&lt;SX18_End),"Section 18",IF(AND(SX19_Start&lt;=X119,X119&lt;SX19_End),"Section 19",IF(AND(SX20_Start&lt;=X119,X119&lt;SX20_End),"Section 20",IF(AND(SX21_Start&lt;=X119,X119&lt;SX21_End),"Section 21",IF(AND(SX22_Start&lt;=X119,X119&lt;SX22_End),"Section 22",IF(AND(SX23_Start&lt;=X119,X119&lt;SX23_End),"Section 23",IF(AND(SX24_Start&lt;=X119,X119&lt;SX24_End),"Section 24")*IF(AND(SX25_Start&lt;=X119,X119&lt;SX25End),"Section 25")))))))))))))))))))))))))</f>
        <v/>
      </c>
      <c r="BY119" s="121"/>
      <c r="BZ119" s="121"/>
      <c r="CA119" s="121"/>
      <c r="CB119" s="121"/>
      <c r="CC119" s="121"/>
      <c r="CD119" s="121"/>
      <c r="CE119" s="121"/>
      <c r="CF119" s="121"/>
      <c r="CG119" s="121"/>
      <c r="CH119" s="122"/>
      <c r="CI119" s="123"/>
      <c r="CJ119" s="124"/>
      <c r="CK119" s="124"/>
      <c r="CL119" s="124"/>
      <c r="CM119" s="124"/>
      <c r="CN119" s="124"/>
      <c r="CO119" s="124"/>
      <c r="CP119" s="124"/>
      <c r="CQ119" s="124"/>
      <c r="CR119" s="124"/>
      <c r="CS119" s="125"/>
      <c r="CT119" s="123"/>
      <c r="CU119" s="124"/>
      <c r="CV119" s="124"/>
      <c r="CW119" s="124"/>
      <c r="CX119" s="124"/>
      <c r="CY119" s="124"/>
      <c r="CZ119" s="124"/>
      <c r="DA119" s="124"/>
      <c r="DB119" s="124"/>
      <c r="DC119" s="124"/>
      <c r="DD119" s="125"/>
      <c r="DE119" s="123"/>
      <c r="DF119" s="124"/>
      <c r="DG119" s="124"/>
      <c r="DH119" s="124"/>
      <c r="DI119" s="124"/>
      <c r="DJ119" s="124"/>
      <c r="DK119" s="124"/>
      <c r="DL119" s="124"/>
      <c r="DM119" s="124"/>
      <c r="DN119" s="125"/>
      <c r="DO119" s="126"/>
      <c r="DP119" s="127"/>
      <c r="DQ119" s="127"/>
      <c r="DR119" s="127"/>
      <c r="DS119" s="127"/>
      <c r="DT119" s="127"/>
      <c r="DU119" s="127"/>
      <c r="DV119" s="128"/>
      <c r="DW119" s="102"/>
      <c r="DX119" s="102"/>
      <c r="DY119" s="102"/>
      <c r="DZ119" s="115"/>
      <c r="EA119" s="115"/>
      <c r="EB119" s="115"/>
      <c r="EC119" s="115"/>
      <c r="ED119" s="115"/>
      <c r="EE119" s="132"/>
      <c r="EF119" s="132"/>
      <c r="EG119" s="132"/>
      <c r="EH119" s="102"/>
      <c r="EI119" s="102"/>
      <c r="EJ119" s="102"/>
      <c r="EK119" s="117" t="str">
        <f t="shared" si="474"/>
        <v/>
      </c>
      <c r="EL119" s="117"/>
      <c r="EM119" s="117"/>
      <c r="EN119" s="118"/>
      <c r="EO119" s="118"/>
      <c r="EP119" s="118"/>
      <c r="EQ119" s="102"/>
      <c r="ER119" s="102"/>
      <c r="ES119" s="102"/>
      <c r="ET119" s="102"/>
      <c r="EU119" s="20" t="str">
        <f t="shared" si="475"/>
        <v/>
      </c>
      <c r="EV119" s="26" t="str">
        <f t="shared" si="476"/>
        <v/>
      </c>
      <c r="EW119" s="22"/>
      <c r="EX119" s="22"/>
      <c r="EY119" s="23"/>
      <c r="EZ119" s="23"/>
      <c r="FA119" s="23"/>
      <c r="FB119" s="23"/>
      <c r="FC119" s="28"/>
      <c r="FD119" s="28"/>
      <c r="FE119" s="28"/>
      <c r="FF119" s="28"/>
      <c r="FG119" s="28"/>
      <c r="FH119" s="28"/>
      <c r="FI119" s="28"/>
      <c r="FJ119" s="28"/>
      <c r="FK119" s="28"/>
      <c r="FL119" s="28"/>
      <c r="FM119" s="28"/>
      <c r="FN119" s="30"/>
      <c r="FO119" s="30"/>
      <c r="FP119" s="30"/>
      <c r="FQ119" s="30"/>
      <c r="FR119" s="30"/>
      <c r="FS119" s="30"/>
      <c r="FT119" s="30"/>
      <c r="FU119" s="30"/>
      <c r="FV119" s="30"/>
      <c r="FW119" s="30"/>
      <c r="FX119" s="30"/>
      <c r="FY119" s="30"/>
      <c r="FZ119" s="30"/>
      <c r="GA119" s="30"/>
      <c r="GB119" s="30"/>
      <c r="GC119" s="23"/>
      <c r="GD119" s="23"/>
      <c r="GE119" s="23"/>
      <c r="GF119" s="23"/>
      <c r="GG119" s="23"/>
      <c r="GH119" s="23"/>
    </row>
    <row r="120" spans="1:190" s="25" customFormat="1" ht="57.75" customHeight="1" x14ac:dyDescent="0.25">
      <c r="A120" s="103">
        <f t="shared" si="477"/>
        <v>113</v>
      </c>
      <c r="B120" s="103"/>
      <c r="C120" s="104"/>
      <c r="D120" s="105"/>
      <c r="E120" s="105"/>
      <c r="F120" s="105"/>
      <c r="G120" s="105"/>
      <c r="H120" s="105"/>
      <c r="I120" s="105"/>
      <c r="J120" s="105"/>
      <c r="K120" s="106"/>
      <c r="L120" s="138"/>
      <c r="M120" s="138"/>
      <c r="N120" s="138"/>
      <c r="O120" s="138"/>
      <c r="P120" s="138"/>
      <c r="Q120" s="138"/>
      <c r="R120" s="138"/>
      <c r="S120" s="137"/>
      <c r="T120" s="137"/>
      <c r="U120" s="137"/>
      <c r="V120" s="137"/>
      <c r="W120" s="137"/>
      <c r="X120" s="79"/>
      <c r="Y120" s="80"/>
      <c r="Z120" s="80"/>
      <c r="AA120" s="80"/>
      <c r="AB120" s="11" t="str">
        <f t="shared" si="465"/>
        <v/>
      </c>
      <c r="AC120" s="12"/>
      <c r="AD120" s="13">
        <f t="shared" si="457"/>
        <v>0</v>
      </c>
      <c r="AE120" s="14" t="str">
        <f t="shared" ref="AE120" si="800">IF(ISBLANK(C120),"",IF(BL120=SX1_LS,SX1_PD,IF(BL120=SX2_LS,SX2_PD,IF(BL120=SX3_LS,SX3_PD,IF(BL120=SX4_LS,SX4_PD,IF(BL120=SX5_LS,SX5_PD,IF(BL120=SX6_LS,SX6_PD,IF(BL120=SX7_LS,SX7_PD,IF(BL120=SX8_LS,SX8_PD,IF(BL120=SX9_LS,SX9_PD,IF(BL120=SX10_LS,SX10_PD,IF(BL120=SX11_LS,SX11_PD,IF(BL120=SX12_LS,SX12_PD)))))))))))))</f>
        <v/>
      </c>
      <c r="AF120" s="15" t="str">
        <f t="shared" si="467"/>
        <v>!</v>
      </c>
      <c r="AG120" s="16" t="str">
        <f t="shared" ref="AG120" si="801">IF(ISBLANK(AC120),"",IF(AND(BL120=SX1_LS,AC120&gt;=0.5),(ROUND((PI()*AD120*AE120)/12,2)-PI()*SX1_PD),IF(AND(BL120=SX2_LS,AC120&gt;=0.5),(ROUND((PI()*AD120*AE120)/12,2)-PI()*SX2_PD),IF(AND(BL120=SX3_LS,AC120&gt;=0.5),(ROUND((PI()*AD120*AE120)/12,2)-PI()*SX3_PD),IF(AND(BL120=SX4_LS,AC120&gt;=0.5),(ROUND((PI()*AD120*AE120)/12,2)-PI()*SX4_PD),IF(AND(BL120=SX5_LS,AC120&gt;=0.5),(ROUND((PI()*AD120*AE120)/12,2)-PI()*SX5_PD),IF(AND(BL120=SX6_LS,AC120&gt;=0.5),(ROUND((PI()*AD120*AE120)/12,2)-PI()*SX6_PD),IF(AND(BL120=SX7_LS,AC120&gt;=0.5),(ROUND((PI()*AD120*AE120)/12,2)-PI()*SX7_PD),IF(AND(BL120=SX8_LS,AC120&gt;=0.5),(ROUND((PI()*AD120*AE120)/12,2)-PI()*SX8_PD),IF(AND(BL120=SX9_LS,AC120&gt;=0.5),(ROUND((PI()*AD120*AE120)/12,2)-PI()*SX9_PD),IF(AND(BL120=SX10_LS,AC120&gt;=0.5),(ROUND((PI()*AD120*AE120)/12,2)-PI()*SX10_PD),IF(AND(BL120=SX11_LS,AC120&gt;=0.5),(ROUND((PI()*AD120*AE120)/12,2)-PI()*SX11_PD),IF(AND(BL120=SX12_LS,AC120&gt;=0.5),(ROUND((PI()*AD120*AE120)/12,2)-PI()*SX12_PD),ROUND((PI()*AD120*AE120)/12,2))))))))))))))</f>
        <v/>
      </c>
      <c r="AH120" s="81"/>
      <c r="AI120" s="81"/>
      <c r="AJ120" s="81"/>
      <c r="AK120" s="81"/>
      <c r="AL120" s="81"/>
      <c r="AM120" s="81"/>
      <c r="AN120" s="81"/>
      <c r="AO120" s="81"/>
      <c r="AP120" s="17"/>
      <c r="AQ120" s="113"/>
      <c r="AR120" s="113"/>
      <c r="AS120" s="113"/>
      <c r="AT120" s="113"/>
      <c r="AU120" s="113"/>
      <c r="AV120" s="114" t="str">
        <f t="shared" ref="AV120" si="802">IF(C120=FALSE,"",IF(C120="DNT",(AQ120/(Nominal_Pipe_Diameter*10)),IF(AQ120="NV","NV",IF(AQ120="NA","NA",IF(BE120="","",IF(BL120="SMLS",AQ120*100/BE120,AQ120*100/BD120))))))</f>
        <v/>
      </c>
      <c r="AW120" s="114"/>
      <c r="AX120" s="114"/>
      <c r="AY120" s="114"/>
      <c r="AZ120" s="114"/>
      <c r="BA120" s="114" t="str">
        <f t="shared" ref="BA120" si="803">IF(C120=FALSE,"",IF(GW_Log_Dist="","NA",GW_Log_Dist+X120))</f>
        <v/>
      </c>
      <c r="BB120" s="114"/>
      <c r="BC120" s="114"/>
      <c r="BD120" s="18" t="str">
        <f t="shared" ref="BD120" si="804">IF(C120=FALSE,"",IF(AND(SX1_Start&lt;=X120,X120&lt;SX1_End),((SX1_NWT*1000)),IF(AND(SX2_Start&lt;=X120,X120&lt;SX2_End),((SX2_NWT*1000)),IF(AND(SX3_Start&lt;=X120,X120&lt;SX3_End),((SX3_NWT*1000)),IF(AND(SX4_Start&lt;=X120,X120&lt;SX4_End),((SX4_NWT*1000)),IF(AND(SX5_Start&lt;=X120,X120&lt;SX5_End),((SX5_NWT*1000)),IF(AND(SX6_Start&lt;=X120,X120&lt;SX6_End),((SX6_NWT*1000)),IF(AND(SX7_Start&lt;=X120,X120&lt;SX7_End),((SX7_NWT*1000)),IF(AND(SX8_Start&lt;=X120,X120&lt;SX8_End),((SX8_NWT*1000)),IF(AND(SX9_Start&lt;=X120,X120&lt;SX9_End),((SX9_NWT*1000)),IF(AND(SX10_Start&lt;=X120,X120&lt;SX10_End),((SX10_NWT*1000)),IF(AND(SX11_Start&lt;=X120,X120&lt;SX11_End),((SX11_NWT*1000)),IF(AND(SX12_Start&lt;=X120,X120&lt;SX12_End),((SX12_NWT*1000)),IF(AND(SX13_Start&lt;=X120,X120&lt;SX13_End),((SX13_NWT*1000)),IF(AND(SX14_Start&lt;=X120,X120&lt;SX14_End),((SX14_NWT*1000)),IF(AND(SX15_Start&lt;=X120,X120&lt;SX15_End),((SX15_NWT*1000)),IF(AND(SX16_Start&lt;=X120,X120&lt;SX16_End),((SX16_NWT*1000)),IF(AND(SX17_Start&lt;=X120,X120&lt;SX17_End),((SX17_NWT*1000)),IF(AND(SX18_Start&lt;=X120,X120&lt;SX18_End),((SX18_NWT*1000)),IF(AND(SX19_Start&lt;=X120,X120&lt;SX19_End),((SX19_NWT*1000)),IF(AND(SX20_Start&lt;=X120,X120&lt;SX20_End),((SX20_NWT*1000)),IF(AND(SX21_Start&lt;=X120,X120&lt;SX21_End),((SX21_NWT*1000)),IF(AND(SX22_Start&lt;=X120,X120&lt;SX22_End),((SX22_NWT*1000)),IF(AND(SX23_Start&lt;=X120,X120&lt;SX23_End),((SX23_NWT*1000)),IF(AND(SX24_Start&lt;=X120,X120&lt;SX24_End),((SX24_NWT*1000)),IF(AND(SX25_Start&lt;=X120,X120&lt;SX25_End),((SX25_NWT*1000))))))))))))))))))))))))))))</f>
        <v/>
      </c>
      <c r="BE120" s="113"/>
      <c r="BF120" s="113"/>
      <c r="BG120" s="113"/>
      <c r="BH120" s="113"/>
      <c r="BI120" s="113"/>
      <c r="BJ120" s="113"/>
      <c r="BK120" s="113"/>
      <c r="BL120" s="19" t="str" cm="1">
        <f t="array" ref="BL120">IF(C120=FALSE,"",IF(AND(SX1_Start&lt;=X120,X120&lt;SX1_End),SX1_LS,IF(AND(SX2_Start&lt;=X120,X120&lt;SX2_End),SX2_LS,IF(AND(SX3_Start&lt;=X120,X120&lt;SX3_End),SX3_LS,IF(AND(SX4_Start&lt;=X120,X120&lt;SX4_End),SX4_LS,IF(AND(SX5_Start&lt;=X120,X120&lt;SX5_End),SX5_LS,IF(AND(SX6_Start&lt;=X120,X120&lt;SX6_End),SX6_LS,IF(AND(SX7_Start&lt;=X120,X120&lt;SX7_End),SX7_LS,IF(AND(SX8_Start&lt;=X120,X120&lt;SX8_End),SX8_LS,IF(AND(SX9_Start&lt;=X120,X120&lt;SX9_End),SX9_LS,IF(AND(SX10_Start&lt;=X120,X120&lt;SX10_End),SX10_LS,IF(AND(SX11_Start&lt;=X120,X120&lt;SX11_End),SX11_LS,IF(AND(SX12_Start&lt;=X120,X120&lt;SX12_End),SX12_LS,IF(AND(SX13_Start&lt;=X120,X120&lt;SX13_End),SX13_LS,IF(AND(SX14_Start&lt;=X120,X120&lt;SX14_End),SX14_LS,IF(AND(SX15_Start&lt;=X120,X120&lt;SX15_End),SX15_LS,IF(AND(SX16_Start&lt;=X120,X120&lt;SX16_End),SX16_LS,IF(AND(SX17_Start&lt;=X120,X120&lt;SX17_End),SX17_LS,IF(AND(SX18_Start&lt;=X120,X120&lt;SX18_End),SX18_LS,IF(AND(SX19_Start&lt;=X120,X120&lt;SX19_End),SX19_LS,IF(AND(SX20_Start&lt;=X120,X120&lt;SX20_End),SX20_LS,IF(AND(SX21_Start&lt;=X120,X120&lt;SX21_End),SX21_LS,IF(AND(SX22_Start&lt;=X120,X120&lt;SX22_End),SX22_LS,IF(AND(SX23_Start&lt;=X120,X120&lt;SX23_End),SX23_LS,IF(AND(SX24_Start&lt;=X120,X120&lt;SX24_End),SX24_LS)*IF(AND(SX25_Start&lt;=X120,X120&lt;SX25End),SX25_LS)))))))))))))))))))))))))</f>
        <v/>
      </c>
      <c r="BM120" s="129" t="str">
        <f t="shared" ref="BM120" si="805">IF(ISBLANK(C120),"",IF(BL120=SX1_LS,SX1_LSD,IF(BL120=SX2_LS,SX2_LSD,IF(BL120=SX3_LS,SX3_LSD,IF(BL120=SX4_LS,SX4_LSD,IF(BL120=SX5_LS,SX5_LSD,IF(BL120=SX6_LS,SX6_LSD,IF(BL120=SX7_LS,SX7_LSD,IF(BL120=SX8_LS,SX8_LSD,IF(BL120=SX9_LS,SX9_LSD,IF(BL120=SX10_LS,SX10_LSD,IF(BL120=SX11_LS,SX11_LSD,IF(BL120=SX12_LS,SX12_LSD)))))))))))))</f>
        <v/>
      </c>
      <c r="BN120" s="130"/>
      <c r="BO120" s="130"/>
      <c r="BP120" s="130"/>
      <c r="BQ120" s="130"/>
      <c r="BR120" s="131"/>
      <c r="BS120" s="119" t="str">
        <f t="shared" ref="BS120" si="806">IF(ISBLANK(C120),"",IF(NOT(ISNUMBER(station_number)),"NA",IF(MOD(station_number,1)=0,TEXT(station_number+X120,"0+00"),IF(NOT(MOD(station_number,1)=0),TEXT(station_number+X120,"0+00.00")))))</f>
        <v/>
      </c>
      <c r="BT120" s="119"/>
      <c r="BU120" s="119"/>
      <c r="BV120" s="119"/>
      <c r="BW120" s="119"/>
      <c r="BX120" s="120" t="str" cm="1">
        <f t="array" ref="BX120">IF(C120=FALSE,"",IF(AND(SX1_Start&lt;=X120,X120&lt;SX1_End),"Section 1",IF(AND(SX2_Start&lt;=X120,X120&lt;SX2_End),"Section 2",IF(AND(SX3_Start&lt;=X120,X120&lt;SX3_End),"Section 3",IF(AND(SX4_Start&lt;=X120,X120&lt;SX4_End),"Section 4",IF(AND(SX5_Start&lt;=X120,X120&lt;SX5_End),"Section 5",IF(AND(SX6_Start&lt;=X120,X120&lt;SX6_End),"Section 6",IF(AND(SX7_Start&lt;=X120,X120&lt;SX7_End),"Section 7",IF(AND(SX8_Start&lt;=X120,X120&lt;SX8_End),"Section 8",IF(AND(SX9_Start&lt;=X120,X120&lt;SX9_End),"Section 9",IF(AND(SX10_Start&lt;=X120,X120&lt;SX10_End),"Section 10",IF(AND(SX11_Start&lt;=X120,X120&lt;SX11_End),"Section 11",IF(AND(SX12_Start&lt;=X120,X120&lt;SX12_End),"Section 12",IF(AND(SX13_Start&lt;=X120,X120&lt;SX13_End),"Section 13",IF(AND(SX14_Start&lt;=X120,X120&lt;SX14_End),"Section 14",IF(AND(SX15_Start&lt;=X120,X120&lt;SX15_End),"Section 15",IF(AND(SX16_Start&lt;=X120,X120&lt;SX16_End),"Section 16",IF(AND(SX17_Start&lt;=X120,X120&lt;SX17_End),"Section 17",IF(AND(SX18_Start&lt;=X120,X120&lt;SX18_End),"Section 18",IF(AND(SX19_Start&lt;=X120,X120&lt;SX19_End),"Section 19",IF(AND(SX20_Start&lt;=X120,X120&lt;SX20_End),"Section 20",IF(AND(SX21_Start&lt;=X120,X120&lt;SX21_End),"Section 21",IF(AND(SX22_Start&lt;=X120,X120&lt;SX22_End),"Section 22",IF(AND(SX23_Start&lt;=X120,X120&lt;SX23_End),"Section 23",IF(AND(SX24_Start&lt;=X120,X120&lt;SX24_End),"Section 24")*IF(AND(SX25_Start&lt;=X120,X120&lt;SX25End),"Section 25")))))))))))))))))))))))))</f>
        <v/>
      </c>
      <c r="BY120" s="121"/>
      <c r="BZ120" s="121"/>
      <c r="CA120" s="121"/>
      <c r="CB120" s="121"/>
      <c r="CC120" s="121"/>
      <c r="CD120" s="121"/>
      <c r="CE120" s="121"/>
      <c r="CF120" s="121"/>
      <c r="CG120" s="121"/>
      <c r="CH120" s="122"/>
      <c r="CI120" s="123"/>
      <c r="CJ120" s="124"/>
      <c r="CK120" s="124"/>
      <c r="CL120" s="124"/>
      <c r="CM120" s="124"/>
      <c r="CN120" s="124"/>
      <c r="CO120" s="124"/>
      <c r="CP120" s="124"/>
      <c r="CQ120" s="124"/>
      <c r="CR120" s="124"/>
      <c r="CS120" s="125"/>
      <c r="CT120" s="123"/>
      <c r="CU120" s="124"/>
      <c r="CV120" s="124"/>
      <c r="CW120" s="124"/>
      <c r="CX120" s="124"/>
      <c r="CY120" s="124"/>
      <c r="CZ120" s="124"/>
      <c r="DA120" s="124"/>
      <c r="DB120" s="124"/>
      <c r="DC120" s="124"/>
      <c r="DD120" s="125"/>
      <c r="DE120" s="123"/>
      <c r="DF120" s="124"/>
      <c r="DG120" s="124"/>
      <c r="DH120" s="124"/>
      <c r="DI120" s="124"/>
      <c r="DJ120" s="124"/>
      <c r="DK120" s="124"/>
      <c r="DL120" s="124"/>
      <c r="DM120" s="124"/>
      <c r="DN120" s="125"/>
      <c r="DO120" s="126"/>
      <c r="DP120" s="127"/>
      <c r="DQ120" s="127"/>
      <c r="DR120" s="127"/>
      <c r="DS120" s="127"/>
      <c r="DT120" s="127"/>
      <c r="DU120" s="127"/>
      <c r="DV120" s="128"/>
      <c r="DW120" s="102"/>
      <c r="DX120" s="102"/>
      <c r="DY120" s="102"/>
      <c r="DZ120" s="115"/>
      <c r="EA120" s="115"/>
      <c r="EB120" s="115"/>
      <c r="EC120" s="115"/>
      <c r="ED120" s="115"/>
      <c r="EE120" s="132"/>
      <c r="EF120" s="132"/>
      <c r="EG120" s="132"/>
      <c r="EH120" s="102"/>
      <c r="EI120" s="102"/>
      <c r="EJ120" s="102"/>
      <c r="EK120" s="117" t="str">
        <f t="shared" si="474"/>
        <v/>
      </c>
      <c r="EL120" s="117"/>
      <c r="EM120" s="117"/>
      <c r="EN120" s="118"/>
      <c r="EO120" s="118"/>
      <c r="EP120" s="118"/>
      <c r="EQ120" s="102"/>
      <c r="ER120" s="102"/>
      <c r="ES120" s="102"/>
      <c r="ET120" s="102"/>
      <c r="EU120" s="20" t="str">
        <f t="shared" si="475"/>
        <v/>
      </c>
      <c r="EV120" s="26" t="str">
        <f t="shared" si="476"/>
        <v/>
      </c>
      <c r="EW120" s="22"/>
      <c r="EX120" s="22"/>
      <c r="EY120" s="23"/>
      <c r="EZ120" s="23"/>
      <c r="FA120" s="23"/>
      <c r="FB120" s="23"/>
      <c r="FC120" s="28"/>
      <c r="FD120" s="24"/>
      <c r="FE120" s="28"/>
      <c r="FF120" s="28"/>
      <c r="FG120" s="28"/>
      <c r="FH120" s="28"/>
      <c r="FI120" s="28"/>
      <c r="FJ120" s="28"/>
      <c r="FK120" s="28"/>
      <c r="FL120" s="28"/>
      <c r="FM120" s="28"/>
      <c r="FN120" s="30"/>
      <c r="FO120" s="30"/>
      <c r="FP120" s="30"/>
      <c r="FQ120" s="30"/>
      <c r="FR120" s="30"/>
      <c r="FS120" s="30"/>
      <c r="FT120" s="30"/>
      <c r="FU120" s="30"/>
      <c r="FV120" s="30"/>
      <c r="FW120" s="30"/>
      <c r="FX120" s="30"/>
      <c r="FY120" s="30"/>
      <c r="FZ120" s="30"/>
      <c r="GA120" s="30"/>
      <c r="GB120" s="30"/>
      <c r="GC120" s="23"/>
      <c r="GD120" s="23"/>
      <c r="GE120" s="23"/>
      <c r="GF120" s="23"/>
      <c r="GG120" s="23"/>
      <c r="GH120" s="23"/>
    </row>
    <row r="121" spans="1:190" s="25" customFormat="1" ht="57.75" customHeight="1" x14ac:dyDescent="0.25">
      <c r="A121" s="103">
        <f t="shared" si="477"/>
        <v>114</v>
      </c>
      <c r="B121" s="103"/>
      <c r="C121" s="104"/>
      <c r="D121" s="105"/>
      <c r="E121" s="105"/>
      <c r="F121" s="105"/>
      <c r="G121" s="105"/>
      <c r="H121" s="105"/>
      <c r="I121" s="105"/>
      <c r="J121" s="105"/>
      <c r="K121" s="106"/>
      <c r="L121" s="138"/>
      <c r="M121" s="138"/>
      <c r="N121" s="138"/>
      <c r="O121" s="138"/>
      <c r="P121" s="138"/>
      <c r="Q121" s="138"/>
      <c r="R121" s="138"/>
      <c r="S121" s="137"/>
      <c r="T121" s="137"/>
      <c r="U121" s="137"/>
      <c r="V121" s="137"/>
      <c r="W121" s="137"/>
      <c r="X121" s="79"/>
      <c r="Y121" s="80"/>
      <c r="Z121" s="80"/>
      <c r="AA121" s="80"/>
      <c r="AB121" s="11" t="str">
        <f t="shared" si="465"/>
        <v/>
      </c>
      <c r="AC121" s="12"/>
      <c r="AD121" s="13">
        <f t="shared" si="457"/>
        <v>0</v>
      </c>
      <c r="AE121" s="14" t="str">
        <f t="shared" ref="AE121" si="807">IF(ISBLANK(C121),"",IF(BL121=SX1_LS,SX1_PD,IF(BL121=SX2_LS,SX2_PD,IF(BL121=SX3_LS,SX3_PD,IF(BL121=SX4_LS,SX4_PD,IF(BL121=SX5_LS,SX5_PD,IF(BL121=SX6_LS,SX6_PD,IF(BL121=SX7_LS,SX7_PD,IF(BL121=SX8_LS,SX8_PD,IF(BL121=SX9_LS,SX9_PD,IF(BL121=SX10_LS,SX10_PD,IF(BL121=SX11_LS,SX11_PD,IF(BL121=SX12_LS,SX12_PD)))))))))))))</f>
        <v/>
      </c>
      <c r="AF121" s="15" t="str">
        <f t="shared" si="467"/>
        <v>!</v>
      </c>
      <c r="AG121" s="16" t="str">
        <f t="shared" ref="AG121" si="808">IF(ISBLANK(AC121),"",IF(AND(BL121=SX1_LS,AC121&gt;=0.5),(ROUND((PI()*AD121*AE121)/12,2)-PI()*SX1_PD),IF(AND(BL121=SX2_LS,AC121&gt;=0.5),(ROUND((PI()*AD121*AE121)/12,2)-PI()*SX2_PD),IF(AND(BL121=SX3_LS,AC121&gt;=0.5),(ROUND((PI()*AD121*AE121)/12,2)-PI()*SX3_PD),IF(AND(BL121=SX4_LS,AC121&gt;=0.5),(ROUND((PI()*AD121*AE121)/12,2)-PI()*SX4_PD),IF(AND(BL121=SX5_LS,AC121&gt;=0.5),(ROUND((PI()*AD121*AE121)/12,2)-PI()*SX5_PD),IF(AND(BL121=SX6_LS,AC121&gt;=0.5),(ROUND((PI()*AD121*AE121)/12,2)-PI()*SX6_PD),IF(AND(BL121=SX7_LS,AC121&gt;=0.5),(ROUND((PI()*AD121*AE121)/12,2)-PI()*SX7_PD),IF(AND(BL121=SX8_LS,AC121&gt;=0.5),(ROUND((PI()*AD121*AE121)/12,2)-PI()*SX8_PD),IF(AND(BL121=SX9_LS,AC121&gt;=0.5),(ROUND((PI()*AD121*AE121)/12,2)-PI()*SX9_PD),IF(AND(BL121=SX10_LS,AC121&gt;=0.5),(ROUND((PI()*AD121*AE121)/12,2)-PI()*SX10_PD),IF(AND(BL121=SX11_LS,AC121&gt;=0.5),(ROUND((PI()*AD121*AE121)/12,2)-PI()*SX11_PD),IF(AND(BL121=SX12_LS,AC121&gt;=0.5),(ROUND((PI()*AD121*AE121)/12,2)-PI()*SX12_PD),ROUND((PI()*AD121*AE121)/12,2))))))))))))))</f>
        <v/>
      </c>
      <c r="AH121" s="81"/>
      <c r="AI121" s="81"/>
      <c r="AJ121" s="81"/>
      <c r="AK121" s="81"/>
      <c r="AL121" s="81"/>
      <c r="AM121" s="81"/>
      <c r="AN121" s="81"/>
      <c r="AO121" s="81"/>
      <c r="AP121" s="17"/>
      <c r="AQ121" s="113"/>
      <c r="AR121" s="113"/>
      <c r="AS121" s="113"/>
      <c r="AT121" s="113"/>
      <c r="AU121" s="113"/>
      <c r="AV121" s="114" t="str">
        <f t="shared" ref="AV121" si="809">IF(C121=FALSE,"",IF(C121="DNT",(AQ121/(Nominal_Pipe_Diameter*10)),IF(AQ121="NV","NV",IF(AQ121="NA","NA",IF(BE121="","",IF(BL121="SMLS",AQ121*100/BE121,AQ121*100/BD121))))))</f>
        <v/>
      </c>
      <c r="AW121" s="114"/>
      <c r="AX121" s="114"/>
      <c r="AY121" s="114"/>
      <c r="AZ121" s="114"/>
      <c r="BA121" s="114" t="str">
        <f t="shared" ref="BA121" si="810">IF(C121=FALSE,"",IF(GW_Log_Dist="","NA",GW_Log_Dist+X121))</f>
        <v/>
      </c>
      <c r="BB121" s="114"/>
      <c r="BC121" s="114"/>
      <c r="BD121" s="18" t="str">
        <f t="shared" ref="BD121" si="811">IF(C121=FALSE,"",IF(AND(SX1_Start&lt;=X121,X121&lt;SX1_End),((SX1_NWT*1000)),IF(AND(SX2_Start&lt;=X121,X121&lt;SX2_End),((SX2_NWT*1000)),IF(AND(SX3_Start&lt;=X121,X121&lt;SX3_End),((SX3_NWT*1000)),IF(AND(SX4_Start&lt;=X121,X121&lt;SX4_End),((SX4_NWT*1000)),IF(AND(SX5_Start&lt;=X121,X121&lt;SX5_End),((SX5_NWT*1000)),IF(AND(SX6_Start&lt;=X121,X121&lt;SX6_End),((SX6_NWT*1000)),IF(AND(SX7_Start&lt;=X121,X121&lt;SX7_End),((SX7_NWT*1000)),IF(AND(SX8_Start&lt;=X121,X121&lt;SX8_End),((SX8_NWT*1000)),IF(AND(SX9_Start&lt;=X121,X121&lt;SX9_End),((SX9_NWT*1000)),IF(AND(SX10_Start&lt;=X121,X121&lt;SX10_End),((SX10_NWT*1000)),IF(AND(SX11_Start&lt;=X121,X121&lt;SX11_End),((SX11_NWT*1000)),IF(AND(SX12_Start&lt;=X121,X121&lt;SX12_End),((SX12_NWT*1000)),IF(AND(SX13_Start&lt;=X121,X121&lt;SX13_End),((SX13_NWT*1000)),IF(AND(SX14_Start&lt;=X121,X121&lt;SX14_End),((SX14_NWT*1000)),IF(AND(SX15_Start&lt;=X121,X121&lt;SX15_End),((SX15_NWT*1000)),IF(AND(SX16_Start&lt;=X121,X121&lt;SX16_End),((SX16_NWT*1000)),IF(AND(SX17_Start&lt;=X121,X121&lt;SX17_End),((SX17_NWT*1000)),IF(AND(SX18_Start&lt;=X121,X121&lt;SX18_End),((SX18_NWT*1000)),IF(AND(SX19_Start&lt;=X121,X121&lt;SX19_End),((SX19_NWT*1000)),IF(AND(SX20_Start&lt;=X121,X121&lt;SX20_End),((SX20_NWT*1000)),IF(AND(SX21_Start&lt;=X121,X121&lt;SX21_End),((SX21_NWT*1000)),IF(AND(SX22_Start&lt;=X121,X121&lt;SX22_End),((SX22_NWT*1000)),IF(AND(SX23_Start&lt;=X121,X121&lt;SX23_End),((SX23_NWT*1000)),IF(AND(SX24_Start&lt;=X121,X121&lt;SX24_End),((SX24_NWT*1000)),IF(AND(SX25_Start&lt;=X121,X121&lt;SX25_End),((SX25_NWT*1000))))))))))))))))))))))))))))</f>
        <v/>
      </c>
      <c r="BE121" s="113"/>
      <c r="BF121" s="113"/>
      <c r="BG121" s="113"/>
      <c r="BH121" s="113"/>
      <c r="BI121" s="113"/>
      <c r="BJ121" s="113"/>
      <c r="BK121" s="113"/>
      <c r="BL121" s="19" t="str" cm="1">
        <f t="array" ref="BL121">IF(C121=FALSE,"",IF(AND(SX1_Start&lt;=X121,X121&lt;SX1_End),SX1_LS,IF(AND(SX2_Start&lt;=X121,X121&lt;SX2_End),SX2_LS,IF(AND(SX3_Start&lt;=X121,X121&lt;SX3_End),SX3_LS,IF(AND(SX4_Start&lt;=X121,X121&lt;SX4_End),SX4_LS,IF(AND(SX5_Start&lt;=X121,X121&lt;SX5_End),SX5_LS,IF(AND(SX6_Start&lt;=X121,X121&lt;SX6_End),SX6_LS,IF(AND(SX7_Start&lt;=X121,X121&lt;SX7_End),SX7_LS,IF(AND(SX8_Start&lt;=X121,X121&lt;SX8_End),SX8_LS,IF(AND(SX9_Start&lt;=X121,X121&lt;SX9_End),SX9_LS,IF(AND(SX10_Start&lt;=X121,X121&lt;SX10_End),SX10_LS,IF(AND(SX11_Start&lt;=X121,X121&lt;SX11_End),SX11_LS,IF(AND(SX12_Start&lt;=X121,X121&lt;SX12_End),SX12_LS,IF(AND(SX13_Start&lt;=X121,X121&lt;SX13_End),SX13_LS,IF(AND(SX14_Start&lt;=X121,X121&lt;SX14_End),SX14_LS,IF(AND(SX15_Start&lt;=X121,X121&lt;SX15_End),SX15_LS,IF(AND(SX16_Start&lt;=X121,X121&lt;SX16_End),SX16_LS,IF(AND(SX17_Start&lt;=X121,X121&lt;SX17_End),SX17_LS,IF(AND(SX18_Start&lt;=X121,X121&lt;SX18_End),SX18_LS,IF(AND(SX19_Start&lt;=X121,X121&lt;SX19_End),SX19_LS,IF(AND(SX20_Start&lt;=X121,X121&lt;SX20_End),SX20_LS,IF(AND(SX21_Start&lt;=X121,X121&lt;SX21_End),SX21_LS,IF(AND(SX22_Start&lt;=X121,X121&lt;SX22_End),SX22_LS,IF(AND(SX23_Start&lt;=X121,X121&lt;SX23_End),SX23_LS,IF(AND(SX24_Start&lt;=X121,X121&lt;SX24_End),SX24_LS)*IF(AND(SX25_Start&lt;=X121,X121&lt;SX25End),SX25_LS)))))))))))))))))))))))))</f>
        <v/>
      </c>
      <c r="BM121" s="129" t="str">
        <f t="shared" ref="BM121" si="812">IF(ISBLANK(C121),"",IF(BL121=SX1_LS,SX1_LSD,IF(BL121=SX2_LS,SX2_LSD,IF(BL121=SX3_LS,SX3_LSD,IF(BL121=SX4_LS,SX4_LSD,IF(BL121=SX5_LS,SX5_LSD,IF(BL121=SX6_LS,SX6_LSD,IF(BL121=SX7_LS,SX7_LSD,IF(BL121=SX8_LS,SX8_LSD,IF(BL121=SX9_LS,SX9_LSD,IF(BL121=SX10_LS,SX10_LSD,IF(BL121=SX11_LS,SX11_LSD,IF(BL121=SX12_LS,SX12_LSD)))))))))))))</f>
        <v/>
      </c>
      <c r="BN121" s="130"/>
      <c r="BO121" s="130"/>
      <c r="BP121" s="130"/>
      <c r="BQ121" s="130"/>
      <c r="BR121" s="131"/>
      <c r="BS121" s="119" t="str">
        <f t="shared" ref="BS121" si="813">IF(ISBLANK(C121),"",IF(NOT(ISNUMBER(station_number)),"NA",IF(MOD(station_number,1)=0,TEXT(station_number+X121,"0+00"),IF(NOT(MOD(station_number,1)=0),TEXT(station_number+X121,"0+00.00")))))</f>
        <v/>
      </c>
      <c r="BT121" s="119"/>
      <c r="BU121" s="119"/>
      <c r="BV121" s="119"/>
      <c r="BW121" s="119"/>
      <c r="BX121" s="120" t="str" cm="1">
        <f t="array" ref="BX121">IF(C121=FALSE,"",IF(AND(SX1_Start&lt;=X121,X121&lt;SX1_End),"Section 1",IF(AND(SX2_Start&lt;=X121,X121&lt;SX2_End),"Section 2",IF(AND(SX3_Start&lt;=X121,X121&lt;SX3_End),"Section 3",IF(AND(SX4_Start&lt;=X121,X121&lt;SX4_End),"Section 4",IF(AND(SX5_Start&lt;=X121,X121&lt;SX5_End),"Section 5",IF(AND(SX6_Start&lt;=X121,X121&lt;SX6_End),"Section 6",IF(AND(SX7_Start&lt;=X121,X121&lt;SX7_End),"Section 7",IF(AND(SX8_Start&lt;=X121,X121&lt;SX8_End),"Section 8",IF(AND(SX9_Start&lt;=X121,X121&lt;SX9_End),"Section 9",IF(AND(SX10_Start&lt;=X121,X121&lt;SX10_End),"Section 10",IF(AND(SX11_Start&lt;=X121,X121&lt;SX11_End),"Section 11",IF(AND(SX12_Start&lt;=X121,X121&lt;SX12_End),"Section 12",IF(AND(SX13_Start&lt;=X121,X121&lt;SX13_End),"Section 13",IF(AND(SX14_Start&lt;=X121,X121&lt;SX14_End),"Section 14",IF(AND(SX15_Start&lt;=X121,X121&lt;SX15_End),"Section 15",IF(AND(SX16_Start&lt;=X121,X121&lt;SX16_End),"Section 16",IF(AND(SX17_Start&lt;=X121,X121&lt;SX17_End),"Section 17",IF(AND(SX18_Start&lt;=X121,X121&lt;SX18_End),"Section 18",IF(AND(SX19_Start&lt;=X121,X121&lt;SX19_End),"Section 19",IF(AND(SX20_Start&lt;=X121,X121&lt;SX20_End),"Section 20",IF(AND(SX21_Start&lt;=X121,X121&lt;SX21_End),"Section 21",IF(AND(SX22_Start&lt;=X121,X121&lt;SX22_End),"Section 22",IF(AND(SX23_Start&lt;=X121,X121&lt;SX23_End),"Section 23",IF(AND(SX24_Start&lt;=X121,X121&lt;SX24_End),"Section 24")*IF(AND(SX25_Start&lt;=X121,X121&lt;SX25End),"Section 25")))))))))))))))))))))))))</f>
        <v/>
      </c>
      <c r="BY121" s="121"/>
      <c r="BZ121" s="121"/>
      <c r="CA121" s="121"/>
      <c r="CB121" s="121"/>
      <c r="CC121" s="121"/>
      <c r="CD121" s="121"/>
      <c r="CE121" s="121"/>
      <c r="CF121" s="121"/>
      <c r="CG121" s="121"/>
      <c r="CH121" s="122"/>
      <c r="CI121" s="123"/>
      <c r="CJ121" s="124"/>
      <c r="CK121" s="124"/>
      <c r="CL121" s="124"/>
      <c r="CM121" s="124"/>
      <c r="CN121" s="124"/>
      <c r="CO121" s="124"/>
      <c r="CP121" s="124"/>
      <c r="CQ121" s="124"/>
      <c r="CR121" s="124"/>
      <c r="CS121" s="125"/>
      <c r="CT121" s="123"/>
      <c r="CU121" s="124"/>
      <c r="CV121" s="124"/>
      <c r="CW121" s="124"/>
      <c r="CX121" s="124"/>
      <c r="CY121" s="124"/>
      <c r="CZ121" s="124"/>
      <c r="DA121" s="124"/>
      <c r="DB121" s="124"/>
      <c r="DC121" s="124"/>
      <c r="DD121" s="125"/>
      <c r="DE121" s="123"/>
      <c r="DF121" s="124"/>
      <c r="DG121" s="124"/>
      <c r="DH121" s="124"/>
      <c r="DI121" s="124"/>
      <c r="DJ121" s="124"/>
      <c r="DK121" s="124"/>
      <c r="DL121" s="124"/>
      <c r="DM121" s="124"/>
      <c r="DN121" s="125"/>
      <c r="DO121" s="126"/>
      <c r="DP121" s="127"/>
      <c r="DQ121" s="127"/>
      <c r="DR121" s="127"/>
      <c r="DS121" s="127"/>
      <c r="DT121" s="127"/>
      <c r="DU121" s="127"/>
      <c r="DV121" s="128"/>
      <c r="DW121" s="102"/>
      <c r="DX121" s="102"/>
      <c r="DY121" s="102"/>
      <c r="DZ121" s="115"/>
      <c r="EA121" s="115"/>
      <c r="EB121" s="115"/>
      <c r="EC121" s="115"/>
      <c r="ED121" s="115"/>
      <c r="EE121" s="132"/>
      <c r="EF121" s="132"/>
      <c r="EG121" s="132"/>
      <c r="EH121" s="102"/>
      <c r="EI121" s="102"/>
      <c r="EJ121" s="102"/>
      <c r="EK121" s="117" t="str">
        <f t="shared" si="474"/>
        <v/>
      </c>
      <c r="EL121" s="117"/>
      <c r="EM121" s="117"/>
      <c r="EN121" s="118"/>
      <c r="EO121" s="118"/>
      <c r="EP121" s="118"/>
      <c r="EQ121" s="102"/>
      <c r="ER121" s="102"/>
      <c r="ES121" s="102"/>
      <c r="ET121" s="102"/>
      <c r="EU121" s="20" t="str">
        <f t="shared" si="475"/>
        <v/>
      </c>
      <c r="EV121" s="26" t="str">
        <f t="shared" si="476"/>
        <v/>
      </c>
      <c r="EW121" s="22"/>
      <c r="EX121" s="22"/>
      <c r="EY121" s="23"/>
      <c r="EZ121" s="23"/>
      <c r="FA121" s="23"/>
      <c r="FB121" s="23"/>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3"/>
      <c r="GE121" s="23"/>
      <c r="GF121" s="23"/>
      <c r="GG121" s="23"/>
      <c r="GH121" s="23"/>
    </row>
    <row r="122" spans="1:190" s="25" customFormat="1" ht="57.75" customHeight="1" x14ac:dyDescent="0.25">
      <c r="A122" s="103">
        <f t="shared" si="477"/>
        <v>115</v>
      </c>
      <c r="B122" s="103"/>
      <c r="C122" s="104"/>
      <c r="D122" s="105"/>
      <c r="E122" s="105"/>
      <c r="F122" s="105"/>
      <c r="G122" s="105"/>
      <c r="H122" s="105"/>
      <c r="I122" s="105"/>
      <c r="J122" s="105"/>
      <c r="K122" s="106"/>
      <c r="L122" s="138"/>
      <c r="M122" s="138"/>
      <c r="N122" s="138"/>
      <c r="O122" s="138"/>
      <c r="P122" s="138"/>
      <c r="Q122" s="138"/>
      <c r="R122" s="138"/>
      <c r="S122" s="137"/>
      <c r="T122" s="137"/>
      <c r="U122" s="137"/>
      <c r="V122" s="137"/>
      <c r="W122" s="137"/>
      <c r="X122" s="79"/>
      <c r="Y122" s="80"/>
      <c r="Z122" s="80"/>
      <c r="AA122" s="80"/>
      <c r="AB122" s="11" t="str">
        <f t="shared" si="465"/>
        <v/>
      </c>
      <c r="AC122" s="12"/>
      <c r="AD122" s="13">
        <f t="shared" si="457"/>
        <v>0</v>
      </c>
      <c r="AE122" s="14" t="str">
        <f t="shared" ref="AE122" si="814">IF(ISBLANK(C122),"",IF(BL122=SX1_LS,SX1_PD,IF(BL122=SX2_LS,SX2_PD,IF(BL122=SX3_LS,SX3_PD,IF(BL122=SX4_LS,SX4_PD,IF(BL122=SX5_LS,SX5_PD,IF(BL122=SX6_LS,SX6_PD,IF(BL122=SX7_LS,SX7_PD,IF(BL122=SX8_LS,SX8_PD,IF(BL122=SX9_LS,SX9_PD,IF(BL122=SX10_LS,SX10_PD,IF(BL122=SX11_LS,SX11_PD,IF(BL122=SX12_LS,SX12_PD)))))))))))))</f>
        <v/>
      </c>
      <c r="AF122" s="15" t="str">
        <f t="shared" si="467"/>
        <v>!</v>
      </c>
      <c r="AG122" s="16" t="str">
        <f t="shared" ref="AG122" si="815">IF(ISBLANK(AC122),"",IF(AND(BL122=SX1_LS,AC122&gt;=0.5),(ROUND((PI()*AD122*AE122)/12,2)-PI()*SX1_PD),IF(AND(BL122=SX2_LS,AC122&gt;=0.5),(ROUND((PI()*AD122*AE122)/12,2)-PI()*SX2_PD),IF(AND(BL122=SX3_LS,AC122&gt;=0.5),(ROUND((PI()*AD122*AE122)/12,2)-PI()*SX3_PD),IF(AND(BL122=SX4_LS,AC122&gt;=0.5),(ROUND((PI()*AD122*AE122)/12,2)-PI()*SX4_PD),IF(AND(BL122=SX5_LS,AC122&gt;=0.5),(ROUND((PI()*AD122*AE122)/12,2)-PI()*SX5_PD),IF(AND(BL122=SX6_LS,AC122&gt;=0.5),(ROUND((PI()*AD122*AE122)/12,2)-PI()*SX6_PD),IF(AND(BL122=SX7_LS,AC122&gt;=0.5),(ROUND((PI()*AD122*AE122)/12,2)-PI()*SX7_PD),IF(AND(BL122=SX8_LS,AC122&gt;=0.5),(ROUND((PI()*AD122*AE122)/12,2)-PI()*SX8_PD),IF(AND(BL122=SX9_LS,AC122&gt;=0.5),(ROUND((PI()*AD122*AE122)/12,2)-PI()*SX9_PD),IF(AND(BL122=SX10_LS,AC122&gt;=0.5),(ROUND((PI()*AD122*AE122)/12,2)-PI()*SX10_PD),IF(AND(BL122=SX11_LS,AC122&gt;=0.5),(ROUND((PI()*AD122*AE122)/12,2)-PI()*SX11_PD),IF(AND(BL122=SX12_LS,AC122&gt;=0.5),(ROUND((PI()*AD122*AE122)/12,2)-PI()*SX12_PD),ROUND((PI()*AD122*AE122)/12,2))))))))))))))</f>
        <v/>
      </c>
      <c r="AH122" s="81"/>
      <c r="AI122" s="81"/>
      <c r="AJ122" s="81"/>
      <c r="AK122" s="81"/>
      <c r="AL122" s="81"/>
      <c r="AM122" s="81"/>
      <c r="AN122" s="81"/>
      <c r="AO122" s="81"/>
      <c r="AP122" s="17"/>
      <c r="AQ122" s="113"/>
      <c r="AR122" s="113"/>
      <c r="AS122" s="113"/>
      <c r="AT122" s="113"/>
      <c r="AU122" s="113"/>
      <c r="AV122" s="114" t="str">
        <f t="shared" ref="AV122" si="816">IF(C122=FALSE,"",IF(C122="DNT",(AQ122/(Nominal_Pipe_Diameter*10)),IF(AQ122="NV","NV",IF(AQ122="NA","NA",IF(BE122="","",IF(BL122="SMLS",AQ122*100/BE122,AQ122*100/BD122))))))</f>
        <v/>
      </c>
      <c r="AW122" s="114"/>
      <c r="AX122" s="114"/>
      <c r="AY122" s="114"/>
      <c r="AZ122" s="114"/>
      <c r="BA122" s="114" t="str">
        <f t="shared" ref="BA122" si="817">IF(C122=FALSE,"",IF(GW_Log_Dist="","NA",GW_Log_Dist+X122))</f>
        <v/>
      </c>
      <c r="BB122" s="114"/>
      <c r="BC122" s="114"/>
      <c r="BD122" s="18" t="str">
        <f t="shared" ref="BD122" si="818">IF(C122=FALSE,"",IF(AND(SX1_Start&lt;=X122,X122&lt;SX1_End),((SX1_NWT*1000)),IF(AND(SX2_Start&lt;=X122,X122&lt;SX2_End),((SX2_NWT*1000)),IF(AND(SX3_Start&lt;=X122,X122&lt;SX3_End),((SX3_NWT*1000)),IF(AND(SX4_Start&lt;=X122,X122&lt;SX4_End),((SX4_NWT*1000)),IF(AND(SX5_Start&lt;=X122,X122&lt;SX5_End),((SX5_NWT*1000)),IF(AND(SX6_Start&lt;=X122,X122&lt;SX6_End),((SX6_NWT*1000)),IF(AND(SX7_Start&lt;=X122,X122&lt;SX7_End),((SX7_NWT*1000)),IF(AND(SX8_Start&lt;=X122,X122&lt;SX8_End),((SX8_NWT*1000)),IF(AND(SX9_Start&lt;=X122,X122&lt;SX9_End),((SX9_NWT*1000)),IF(AND(SX10_Start&lt;=X122,X122&lt;SX10_End),((SX10_NWT*1000)),IF(AND(SX11_Start&lt;=X122,X122&lt;SX11_End),((SX11_NWT*1000)),IF(AND(SX12_Start&lt;=X122,X122&lt;SX12_End),((SX12_NWT*1000)),IF(AND(SX13_Start&lt;=X122,X122&lt;SX13_End),((SX13_NWT*1000)),IF(AND(SX14_Start&lt;=X122,X122&lt;SX14_End),((SX14_NWT*1000)),IF(AND(SX15_Start&lt;=X122,X122&lt;SX15_End),((SX15_NWT*1000)),IF(AND(SX16_Start&lt;=X122,X122&lt;SX16_End),((SX16_NWT*1000)),IF(AND(SX17_Start&lt;=X122,X122&lt;SX17_End),((SX17_NWT*1000)),IF(AND(SX18_Start&lt;=X122,X122&lt;SX18_End),((SX18_NWT*1000)),IF(AND(SX19_Start&lt;=X122,X122&lt;SX19_End),((SX19_NWT*1000)),IF(AND(SX20_Start&lt;=X122,X122&lt;SX20_End),((SX20_NWT*1000)),IF(AND(SX21_Start&lt;=X122,X122&lt;SX21_End),((SX21_NWT*1000)),IF(AND(SX22_Start&lt;=X122,X122&lt;SX22_End),((SX22_NWT*1000)),IF(AND(SX23_Start&lt;=X122,X122&lt;SX23_End),((SX23_NWT*1000)),IF(AND(SX24_Start&lt;=X122,X122&lt;SX24_End),((SX24_NWT*1000)),IF(AND(SX25_Start&lt;=X122,X122&lt;SX25_End),((SX25_NWT*1000))))))))))))))))))))))))))))</f>
        <v/>
      </c>
      <c r="BE122" s="113"/>
      <c r="BF122" s="113"/>
      <c r="BG122" s="113"/>
      <c r="BH122" s="113"/>
      <c r="BI122" s="113"/>
      <c r="BJ122" s="113"/>
      <c r="BK122" s="113"/>
      <c r="BL122" s="19" t="str" cm="1">
        <f t="array" ref="BL122">IF(C122=FALSE,"",IF(AND(SX1_Start&lt;=X122,X122&lt;SX1_End),SX1_LS,IF(AND(SX2_Start&lt;=X122,X122&lt;SX2_End),SX2_LS,IF(AND(SX3_Start&lt;=X122,X122&lt;SX3_End),SX3_LS,IF(AND(SX4_Start&lt;=X122,X122&lt;SX4_End),SX4_LS,IF(AND(SX5_Start&lt;=X122,X122&lt;SX5_End),SX5_LS,IF(AND(SX6_Start&lt;=X122,X122&lt;SX6_End),SX6_LS,IF(AND(SX7_Start&lt;=X122,X122&lt;SX7_End),SX7_LS,IF(AND(SX8_Start&lt;=X122,X122&lt;SX8_End),SX8_LS,IF(AND(SX9_Start&lt;=X122,X122&lt;SX9_End),SX9_LS,IF(AND(SX10_Start&lt;=X122,X122&lt;SX10_End),SX10_LS,IF(AND(SX11_Start&lt;=X122,X122&lt;SX11_End),SX11_LS,IF(AND(SX12_Start&lt;=X122,X122&lt;SX12_End),SX12_LS,IF(AND(SX13_Start&lt;=X122,X122&lt;SX13_End),SX13_LS,IF(AND(SX14_Start&lt;=X122,X122&lt;SX14_End),SX14_LS,IF(AND(SX15_Start&lt;=X122,X122&lt;SX15_End),SX15_LS,IF(AND(SX16_Start&lt;=X122,X122&lt;SX16_End),SX16_LS,IF(AND(SX17_Start&lt;=X122,X122&lt;SX17_End),SX17_LS,IF(AND(SX18_Start&lt;=X122,X122&lt;SX18_End),SX18_LS,IF(AND(SX19_Start&lt;=X122,X122&lt;SX19_End),SX19_LS,IF(AND(SX20_Start&lt;=X122,X122&lt;SX20_End),SX20_LS,IF(AND(SX21_Start&lt;=X122,X122&lt;SX21_End),SX21_LS,IF(AND(SX22_Start&lt;=X122,X122&lt;SX22_End),SX22_LS,IF(AND(SX23_Start&lt;=X122,X122&lt;SX23_End),SX23_LS,IF(AND(SX24_Start&lt;=X122,X122&lt;SX24_End),SX24_LS)*IF(AND(SX25_Start&lt;=X122,X122&lt;SX25End),SX25_LS)))))))))))))))))))))))))</f>
        <v/>
      </c>
      <c r="BM122" s="129" t="str">
        <f t="shared" ref="BM122" si="819">IF(ISBLANK(C122),"",IF(BL122=SX1_LS,SX1_LSD,IF(BL122=SX2_LS,SX2_LSD,IF(BL122=SX3_LS,SX3_LSD,IF(BL122=SX4_LS,SX4_LSD,IF(BL122=SX5_LS,SX5_LSD,IF(BL122=SX6_LS,SX6_LSD,IF(BL122=SX7_LS,SX7_LSD,IF(BL122=SX8_LS,SX8_LSD,IF(BL122=SX9_LS,SX9_LSD,IF(BL122=SX10_LS,SX10_LSD,IF(BL122=SX11_LS,SX11_LSD,IF(BL122=SX12_LS,SX12_LSD)))))))))))))</f>
        <v/>
      </c>
      <c r="BN122" s="130"/>
      <c r="BO122" s="130"/>
      <c r="BP122" s="130"/>
      <c r="BQ122" s="130"/>
      <c r="BR122" s="131"/>
      <c r="BS122" s="119" t="str">
        <f t="shared" ref="BS122" si="820">IF(ISBLANK(C122),"",IF(NOT(ISNUMBER(station_number)),"NA",IF(MOD(station_number,1)=0,TEXT(station_number+X122,"0+00"),IF(NOT(MOD(station_number,1)=0),TEXT(station_number+X122,"0+00.00")))))</f>
        <v/>
      </c>
      <c r="BT122" s="119"/>
      <c r="BU122" s="119"/>
      <c r="BV122" s="119"/>
      <c r="BW122" s="119"/>
      <c r="BX122" s="120" t="str" cm="1">
        <f t="array" ref="BX122">IF(C122=FALSE,"",IF(AND(SX1_Start&lt;=X122,X122&lt;SX1_End),"Section 1",IF(AND(SX2_Start&lt;=X122,X122&lt;SX2_End),"Section 2",IF(AND(SX3_Start&lt;=X122,X122&lt;SX3_End),"Section 3",IF(AND(SX4_Start&lt;=X122,X122&lt;SX4_End),"Section 4",IF(AND(SX5_Start&lt;=X122,X122&lt;SX5_End),"Section 5",IF(AND(SX6_Start&lt;=X122,X122&lt;SX6_End),"Section 6",IF(AND(SX7_Start&lt;=X122,X122&lt;SX7_End),"Section 7",IF(AND(SX8_Start&lt;=X122,X122&lt;SX8_End),"Section 8",IF(AND(SX9_Start&lt;=X122,X122&lt;SX9_End),"Section 9",IF(AND(SX10_Start&lt;=X122,X122&lt;SX10_End),"Section 10",IF(AND(SX11_Start&lt;=X122,X122&lt;SX11_End),"Section 11",IF(AND(SX12_Start&lt;=X122,X122&lt;SX12_End),"Section 12",IF(AND(SX13_Start&lt;=X122,X122&lt;SX13_End),"Section 13",IF(AND(SX14_Start&lt;=X122,X122&lt;SX14_End),"Section 14",IF(AND(SX15_Start&lt;=X122,X122&lt;SX15_End),"Section 15",IF(AND(SX16_Start&lt;=X122,X122&lt;SX16_End),"Section 16",IF(AND(SX17_Start&lt;=X122,X122&lt;SX17_End),"Section 17",IF(AND(SX18_Start&lt;=X122,X122&lt;SX18_End),"Section 18",IF(AND(SX19_Start&lt;=X122,X122&lt;SX19_End),"Section 19",IF(AND(SX20_Start&lt;=X122,X122&lt;SX20_End),"Section 20",IF(AND(SX21_Start&lt;=X122,X122&lt;SX21_End),"Section 21",IF(AND(SX22_Start&lt;=X122,X122&lt;SX22_End),"Section 22",IF(AND(SX23_Start&lt;=X122,X122&lt;SX23_End),"Section 23",IF(AND(SX24_Start&lt;=X122,X122&lt;SX24_End),"Section 24")*IF(AND(SX25_Start&lt;=X122,X122&lt;SX25End),"Section 25")))))))))))))))))))))))))</f>
        <v/>
      </c>
      <c r="BY122" s="121"/>
      <c r="BZ122" s="121"/>
      <c r="CA122" s="121"/>
      <c r="CB122" s="121"/>
      <c r="CC122" s="121"/>
      <c r="CD122" s="121"/>
      <c r="CE122" s="121"/>
      <c r="CF122" s="121"/>
      <c r="CG122" s="121"/>
      <c r="CH122" s="122"/>
      <c r="CI122" s="123"/>
      <c r="CJ122" s="124"/>
      <c r="CK122" s="124"/>
      <c r="CL122" s="124"/>
      <c r="CM122" s="124"/>
      <c r="CN122" s="124"/>
      <c r="CO122" s="124"/>
      <c r="CP122" s="124"/>
      <c r="CQ122" s="124"/>
      <c r="CR122" s="124"/>
      <c r="CS122" s="125"/>
      <c r="CT122" s="123"/>
      <c r="CU122" s="124"/>
      <c r="CV122" s="124"/>
      <c r="CW122" s="124"/>
      <c r="CX122" s="124"/>
      <c r="CY122" s="124"/>
      <c r="CZ122" s="124"/>
      <c r="DA122" s="124"/>
      <c r="DB122" s="124"/>
      <c r="DC122" s="124"/>
      <c r="DD122" s="125"/>
      <c r="DE122" s="123"/>
      <c r="DF122" s="124"/>
      <c r="DG122" s="124"/>
      <c r="DH122" s="124"/>
      <c r="DI122" s="124"/>
      <c r="DJ122" s="124"/>
      <c r="DK122" s="124"/>
      <c r="DL122" s="124"/>
      <c r="DM122" s="124"/>
      <c r="DN122" s="125"/>
      <c r="DO122" s="126"/>
      <c r="DP122" s="127"/>
      <c r="DQ122" s="127"/>
      <c r="DR122" s="127"/>
      <c r="DS122" s="127"/>
      <c r="DT122" s="127"/>
      <c r="DU122" s="127"/>
      <c r="DV122" s="128"/>
      <c r="DW122" s="102"/>
      <c r="DX122" s="102"/>
      <c r="DY122" s="102"/>
      <c r="DZ122" s="115"/>
      <c r="EA122" s="115"/>
      <c r="EB122" s="115"/>
      <c r="EC122" s="115"/>
      <c r="ED122" s="115"/>
      <c r="EE122" s="132"/>
      <c r="EF122" s="132"/>
      <c r="EG122" s="132"/>
      <c r="EH122" s="102"/>
      <c r="EI122" s="102"/>
      <c r="EJ122" s="102"/>
      <c r="EK122" s="117" t="str">
        <f t="shared" si="474"/>
        <v/>
      </c>
      <c r="EL122" s="117"/>
      <c r="EM122" s="117"/>
      <c r="EN122" s="118"/>
      <c r="EO122" s="118"/>
      <c r="EP122" s="118"/>
      <c r="EQ122" s="102"/>
      <c r="ER122" s="102"/>
      <c r="ES122" s="102"/>
      <c r="ET122" s="102"/>
      <c r="EU122" s="20" t="str">
        <f t="shared" si="475"/>
        <v/>
      </c>
      <c r="EV122" s="26" t="str">
        <f t="shared" si="476"/>
        <v/>
      </c>
      <c r="EW122" s="22"/>
      <c r="EX122" s="22"/>
      <c r="EY122" s="23"/>
      <c r="EZ122" s="23"/>
      <c r="FA122" s="23"/>
      <c r="FB122" s="23"/>
      <c r="FC122" s="24"/>
      <c r="FD122" s="29"/>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3"/>
      <c r="GE122" s="23"/>
      <c r="GF122" s="23"/>
      <c r="GG122" s="23"/>
      <c r="GH122" s="23"/>
    </row>
    <row r="123" spans="1:190" s="25" customFormat="1" ht="57.75" customHeight="1" x14ac:dyDescent="0.25">
      <c r="A123" s="103">
        <f t="shared" si="477"/>
        <v>116</v>
      </c>
      <c r="B123" s="103"/>
      <c r="C123" s="104"/>
      <c r="D123" s="105"/>
      <c r="E123" s="105"/>
      <c r="F123" s="105"/>
      <c r="G123" s="105"/>
      <c r="H123" s="105"/>
      <c r="I123" s="105"/>
      <c r="J123" s="105"/>
      <c r="K123" s="106"/>
      <c r="L123" s="138"/>
      <c r="M123" s="138"/>
      <c r="N123" s="138"/>
      <c r="O123" s="138"/>
      <c r="P123" s="138"/>
      <c r="Q123" s="138"/>
      <c r="R123" s="138"/>
      <c r="S123" s="137"/>
      <c r="T123" s="137"/>
      <c r="U123" s="137"/>
      <c r="V123" s="137"/>
      <c r="W123" s="137"/>
      <c r="X123" s="79"/>
      <c r="Y123" s="80"/>
      <c r="Z123" s="80"/>
      <c r="AA123" s="80"/>
      <c r="AB123" s="11" t="str">
        <f t="shared" si="465"/>
        <v/>
      </c>
      <c r="AC123" s="12"/>
      <c r="AD123" s="13">
        <f t="shared" si="457"/>
        <v>0</v>
      </c>
      <c r="AE123" s="14" t="str">
        <f t="shared" ref="AE123" si="821">IF(ISBLANK(C123),"",IF(BL123=SX1_LS,SX1_PD,IF(BL123=SX2_LS,SX2_PD,IF(BL123=SX3_LS,SX3_PD,IF(BL123=SX4_LS,SX4_PD,IF(BL123=SX5_LS,SX5_PD,IF(BL123=SX6_LS,SX6_PD,IF(BL123=SX7_LS,SX7_PD,IF(BL123=SX8_LS,SX8_PD,IF(BL123=SX9_LS,SX9_PD,IF(BL123=SX10_LS,SX10_PD,IF(BL123=SX11_LS,SX11_PD,IF(BL123=SX12_LS,SX12_PD)))))))))))))</f>
        <v/>
      </c>
      <c r="AF123" s="15" t="str">
        <f t="shared" si="467"/>
        <v>!</v>
      </c>
      <c r="AG123" s="16" t="str">
        <f t="shared" ref="AG123" si="822">IF(ISBLANK(AC123),"",IF(AND(BL123=SX1_LS,AC123&gt;=0.5),(ROUND((PI()*AD123*AE123)/12,2)-PI()*SX1_PD),IF(AND(BL123=SX2_LS,AC123&gt;=0.5),(ROUND((PI()*AD123*AE123)/12,2)-PI()*SX2_PD),IF(AND(BL123=SX3_LS,AC123&gt;=0.5),(ROUND((PI()*AD123*AE123)/12,2)-PI()*SX3_PD),IF(AND(BL123=SX4_LS,AC123&gt;=0.5),(ROUND((PI()*AD123*AE123)/12,2)-PI()*SX4_PD),IF(AND(BL123=SX5_LS,AC123&gt;=0.5),(ROUND((PI()*AD123*AE123)/12,2)-PI()*SX5_PD),IF(AND(BL123=SX6_LS,AC123&gt;=0.5),(ROUND((PI()*AD123*AE123)/12,2)-PI()*SX6_PD),IF(AND(BL123=SX7_LS,AC123&gt;=0.5),(ROUND((PI()*AD123*AE123)/12,2)-PI()*SX7_PD),IF(AND(BL123=SX8_LS,AC123&gt;=0.5),(ROUND((PI()*AD123*AE123)/12,2)-PI()*SX8_PD),IF(AND(BL123=SX9_LS,AC123&gt;=0.5),(ROUND((PI()*AD123*AE123)/12,2)-PI()*SX9_PD),IF(AND(BL123=SX10_LS,AC123&gt;=0.5),(ROUND((PI()*AD123*AE123)/12,2)-PI()*SX10_PD),IF(AND(BL123=SX11_LS,AC123&gt;=0.5),(ROUND((PI()*AD123*AE123)/12,2)-PI()*SX11_PD),IF(AND(BL123=SX12_LS,AC123&gt;=0.5),(ROUND((PI()*AD123*AE123)/12,2)-PI()*SX12_PD),ROUND((PI()*AD123*AE123)/12,2))))))))))))))</f>
        <v/>
      </c>
      <c r="AH123" s="81"/>
      <c r="AI123" s="81"/>
      <c r="AJ123" s="81"/>
      <c r="AK123" s="81"/>
      <c r="AL123" s="81"/>
      <c r="AM123" s="81"/>
      <c r="AN123" s="81"/>
      <c r="AO123" s="81"/>
      <c r="AP123" s="17"/>
      <c r="AQ123" s="113"/>
      <c r="AR123" s="113"/>
      <c r="AS123" s="113"/>
      <c r="AT123" s="113"/>
      <c r="AU123" s="113"/>
      <c r="AV123" s="114" t="str">
        <f t="shared" ref="AV123" si="823">IF(C123=FALSE,"",IF(C123="DNT",(AQ123/(Nominal_Pipe_Diameter*10)),IF(AQ123="NV","NV",IF(AQ123="NA","NA",IF(BE123="","",IF(BL123="SMLS",AQ123*100/BE123,AQ123*100/BD123))))))</f>
        <v/>
      </c>
      <c r="AW123" s="114"/>
      <c r="AX123" s="114"/>
      <c r="AY123" s="114"/>
      <c r="AZ123" s="114"/>
      <c r="BA123" s="114" t="str">
        <f t="shared" ref="BA123" si="824">IF(C123=FALSE,"",IF(GW_Log_Dist="","NA",GW_Log_Dist+X123))</f>
        <v/>
      </c>
      <c r="BB123" s="114"/>
      <c r="BC123" s="114"/>
      <c r="BD123" s="18" t="str">
        <f t="shared" ref="BD123" si="825">IF(C123=FALSE,"",IF(AND(SX1_Start&lt;=X123,X123&lt;SX1_End),((SX1_NWT*1000)),IF(AND(SX2_Start&lt;=X123,X123&lt;SX2_End),((SX2_NWT*1000)),IF(AND(SX3_Start&lt;=X123,X123&lt;SX3_End),((SX3_NWT*1000)),IF(AND(SX4_Start&lt;=X123,X123&lt;SX4_End),((SX4_NWT*1000)),IF(AND(SX5_Start&lt;=X123,X123&lt;SX5_End),((SX5_NWT*1000)),IF(AND(SX6_Start&lt;=X123,X123&lt;SX6_End),((SX6_NWT*1000)),IF(AND(SX7_Start&lt;=X123,X123&lt;SX7_End),((SX7_NWT*1000)),IF(AND(SX8_Start&lt;=X123,X123&lt;SX8_End),((SX8_NWT*1000)),IF(AND(SX9_Start&lt;=X123,X123&lt;SX9_End),((SX9_NWT*1000)),IF(AND(SX10_Start&lt;=X123,X123&lt;SX10_End),((SX10_NWT*1000)),IF(AND(SX11_Start&lt;=X123,X123&lt;SX11_End),((SX11_NWT*1000)),IF(AND(SX12_Start&lt;=X123,X123&lt;SX12_End),((SX12_NWT*1000)),IF(AND(SX13_Start&lt;=X123,X123&lt;SX13_End),((SX13_NWT*1000)),IF(AND(SX14_Start&lt;=X123,X123&lt;SX14_End),((SX14_NWT*1000)),IF(AND(SX15_Start&lt;=X123,X123&lt;SX15_End),((SX15_NWT*1000)),IF(AND(SX16_Start&lt;=X123,X123&lt;SX16_End),((SX16_NWT*1000)),IF(AND(SX17_Start&lt;=X123,X123&lt;SX17_End),((SX17_NWT*1000)),IF(AND(SX18_Start&lt;=X123,X123&lt;SX18_End),((SX18_NWT*1000)),IF(AND(SX19_Start&lt;=X123,X123&lt;SX19_End),((SX19_NWT*1000)),IF(AND(SX20_Start&lt;=X123,X123&lt;SX20_End),((SX20_NWT*1000)),IF(AND(SX21_Start&lt;=X123,X123&lt;SX21_End),((SX21_NWT*1000)),IF(AND(SX22_Start&lt;=X123,X123&lt;SX22_End),((SX22_NWT*1000)),IF(AND(SX23_Start&lt;=X123,X123&lt;SX23_End),((SX23_NWT*1000)),IF(AND(SX24_Start&lt;=X123,X123&lt;SX24_End),((SX24_NWT*1000)),IF(AND(SX25_Start&lt;=X123,X123&lt;SX25_End),((SX25_NWT*1000))))))))))))))))))))))))))))</f>
        <v/>
      </c>
      <c r="BE123" s="113"/>
      <c r="BF123" s="113"/>
      <c r="BG123" s="113"/>
      <c r="BH123" s="113"/>
      <c r="BI123" s="113"/>
      <c r="BJ123" s="113"/>
      <c r="BK123" s="113"/>
      <c r="BL123" s="19" t="str" cm="1">
        <f t="array" ref="BL123">IF(C123=FALSE,"",IF(AND(SX1_Start&lt;=X123,X123&lt;SX1_End),SX1_LS,IF(AND(SX2_Start&lt;=X123,X123&lt;SX2_End),SX2_LS,IF(AND(SX3_Start&lt;=X123,X123&lt;SX3_End),SX3_LS,IF(AND(SX4_Start&lt;=X123,X123&lt;SX4_End),SX4_LS,IF(AND(SX5_Start&lt;=X123,X123&lt;SX5_End),SX5_LS,IF(AND(SX6_Start&lt;=X123,X123&lt;SX6_End),SX6_LS,IF(AND(SX7_Start&lt;=X123,X123&lt;SX7_End),SX7_LS,IF(AND(SX8_Start&lt;=X123,X123&lt;SX8_End),SX8_LS,IF(AND(SX9_Start&lt;=X123,X123&lt;SX9_End),SX9_LS,IF(AND(SX10_Start&lt;=X123,X123&lt;SX10_End),SX10_LS,IF(AND(SX11_Start&lt;=X123,X123&lt;SX11_End),SX11_LS,IF(AND(SX12_Start&lt;=X123,X123&lt;SX12_End),SX12_LS,IF(AND(SX13_Start&lt;=X123,X123&lt;SX13_End),SX13_LS,IF(AND(SX14_Start&lt;=X123,X123&lt;SX14_End),SX14_LS,IF(AND(SX15_Start&lt;=X123,X123&lt;SX15_End),SX15_LS,IF(AND(SX16_Start&lt;=X123,X123&lt;SX16_End),SX16_LS,IF(AND(SX17_Start&lt;=X123,X123&lt;SX17_End),SX17_LS,IF(AND(SX18_Start&lt;=X123,X123&lt;SX18_End),SX18_LS,IF(AND(SX19_Start&lt;=X123,X123&lt;SX19_End),SX19_LS,IF(AND(SX20_Start&lt;=X123,X123&lt;SX20_End),SX20_LS,IF(AND(SX21_Start&lt;=X123,X123&lt;SX21_End),SX21_LS,IF(AND(SX22_Start&lt;=X123,X123&lt;SX22_End),SX22_LS,IF(AND(SX23_Start&lt;=X123,X123&lt;SX23_End),SX23_LS,IF(AND(SX24_Start&lt;=X123,X123&lt;SX24_End),SX24_LS)*IF(AND(SX25_Start&lt;=X123,X123&lt;SX25End),SX25_LS)))))))))))))))))))))))))</f>
        <v/>
      </c>
      <c r="BM123" s="129" t="str">
        <f t="shared" ref="BM123" si="826">IF(ISBLANK(C123),"",IF(BL123=SX1_LS,SX1_LSD,IF(BL123=SX2_LS,SX2_LSD,IF(BL123=SX3_LS,SX3_LSD,IF(BL123=SX4_LS,SX4_LSD,IF(BL123=SX5_LS,SX5_LSD,IF(BL123=SX6_LS,SX6_LSD,IF(BL123=SX7_LS,SX7_LSD,IF(BL123=SX8_LS,SX8_LSD,IF(BL123=SX9_LS,SX9_LSD,IF(BL123=SX10_LS,SX10_LSD,IF(BL123=SX11_LS,SX11_LSD,IF(BL123=SX12_LS,SX12_LSD)))))))))))))</f>
        <v/>
      </c>
      <c r="BN123" s="130"/>
      <c r="BO123" s="130"/>
      <c r="BP123" s="130"/>
      <c r="BQ123" s="130"/>
      <c r="BR123" s="131"/>
      <c r="BS123" s="119" t="str">
        <f t="shared" ref="BS123" si="827">IF(ISBLANK(C123),"",IF(NOT(ISNUMBER(station_number)),"NA",IF(MOD(station_number,1)=0,TEXT(station_number+X123,"0+00"),IF(NOT(MOD(station_number,1)=0),TEXT(station_number+X123,"0+00.00")))))</f>
        <v/>
      </c>
      <c r="BT123" s="119"/>
      <c r="BU123" s="119"/>
      <c r="BV123" s="119"/>
      <c r="BW123" s="119"/>
      <c r="BX123" s="120" t="str" cm="1">
        <f t="array" ref="BX123">IF(C123=FALSE,"",IF(AND(SX1_Start&lt;=X123,X123&lt;SX1_End),"Section 1",IF(AND(SX2_Start&lt;=X123,X123&lt;SX2_End),"Section 2",IF(AND(SX3_Start&lt;=X123,X123&lt;SX3_End),"Section 3",IF(AND(SX4_Start&lt;=X123,X123&lt;SX4_End),"Section 4",IF(AND(SX5_Start&lt;=X123,X123&lt;SX5_End),"Section 5",IF(AND(SX6_Start&lt;=X123,X123&lt;SX6_End),"Section 6",IF(AND(SX7_Start&lt;=X123,X123&lt;SX7_End),"Section 7",IF(AND(SX8_Start&lt;=X123,X123&lt;SX8_End),"Section 8",IF(AND(SX9_Start&lt;=X123,X123&lt;SX9_End),"Section 9",IF(AND(SX10_Start&lt;=X123,X123&lt;SX10_End),"Section 10",IF(AND(SX11_Start&lt;=X123,X123&lt;SX11_End),"Section 11",IF(AND(SX12_Start&lt;=X123,X123&lt;SX12_End),"Section 12",IF(AND(SX13_Start&lt;=X123,X123&lt;SX13_End),"Section 13",IF(AND(SX14_Start&lt;=X123,X123&lt;SX14_End),"Section 14",IF(AND(SX15_Start&lt;=X123,X123&lt;SX15_End),"Section 15",IF(AND(SX16_Start&lt;=X123,X123&lt;SX16_End),"Section 16",IF(AND(SX17_Start&lt;=X123,X123&lt;SX17_End),"Section 17",IF(AND(SX18_Start&lt;=X123,X123&lt;SX18_End),"Section 18",IF(AND(SX19_Start&lt;=X123,X123&lt;SX19_End),"Section 19",IF(AND(SX20_Start&lt;=X123,X123&lt;SX20_End),"Section 20",IF(AND(SX21_Start&lt;=X123,X123&lt;SX21_End),"Section 21",IF(AND(SX22_Start&lt;=X123,X123&lt;SX22_End),"Section 22",IF(AND(SX23_Start&lt;=X123,X123&lt;SX23_End),"Section 23",IF(AND(SX24_Start&lt;=X123,X123&lt;SX24_End),"Section 24")*IF(AND(SX25_Start&lt;=X123,X123&lt;SX25End),"Section 25")))))))))))))))))))))))))</f>
        <v/>
      </c>
      <c r="BY123" s="121"/>
      <c r="BZ123" s="121"/>
      <c r="CA123" s="121"/>
      <c r="CB123" s="121"/>
      <c r="CC123" s="121"/>
      <c r="CD123" s="121"/>
      <c r="CE123" s="121"/>
      <c r="CF123" s="121"/>
      <c r="CG123" s="121"/>
      <c r="CH123" s="122"/>
      <c r="CI123" s="123"/>
      <c r="CJ123" s="124"/>
      <c r="CK123" s="124"/>
      <c r="CL123" s="124"/>
      <c r="CM123" s="124"/>
      <c r="CN123" s="124"/>
      <c r="CO123" s="124"/>
      <c r="CP123" s="124"/>
      <c r="CQ123" s="124"/>
      <c r="CR123" s="124"/>
      <c r="CS123" s="125"/>
      <c r="CT123" s="123"/>
      <c r="CU123" s="124"/>
      <c r="CV123" s="124"/>
      <c r="CW123" s="124"/>
      <c r="CX123" s="124"/>
      <c r="CY123" s="124"/>
      <c r="CZ123" s="124"/>
      <c r="DA123" s="124"/>
      <c r="DB123" s="124"/>
      <c r="DC123" s="124"/>
      <c r="DD123" s="125"/>
      <c r="DE123" s="123"/>
      <c r="DF123" s="124"/>
      <c r="DG123" s="124"/>
      <c r="DH123" s="124"/>
      <c r="DI123" s="124"/>
      <c r="DJ123" s="124"/>
      <c r="DK123" s="124"/>
      <c r="DL123" s="124"/>
      <c r="DM123" s="124"/>
      <c r="DN123" s="125"/>
      <c r="DO123" s="126"/>
      <c r="DP123" s="127"/>
      <c r="DQ123" s="127"/>
      <c r="DR123" s="127"/>
      <c r="DS123" s="127"/>
      <c r="DT123" s="127"/>
      <c r="DU123" s="127"/>
      <c r="DV123" s="128"/>
      <c r="DW123" s="102"/>
      <c r="DX123" s="102"/>
      <c r="DY123" s="102"/>
      <c r="DZ123" s="115"/>
      <c r="EA123" s="115"/>
      <c r="EB123" s="115"/>
      <c r="EC123" s="115"/>
      <c r="ED123" s="115"/>
      <c r="EE123" s="132"/>
      <c r="EF123" s="132"/>
      <c r="EG123" s="132"/>
      <c r="EH123" s="102"/>
      <c r="EI123" s="102"/>
      <c r="EJ123" s="102"/>
      <c r="EK123" s="117" t="str">
        <f t="shared" si="474"/>
        <v/>
      </c>
      <c r="EL123" s="117"/>
      <c r="EM123" s="117"/>
      <c r="EN123" s="118"/>
      <c r="EO123" s="118"/>
      <c r="EP123" s="118"/>
      <c r="EQ123" s="102"/>
      <c r="ER123" s="102"/>
      <c r="ES123" s="102"/>
      <c r="ET123" s="102"/>
      <c r="EU123" s="20" t="str">
        <f t="shared" si="475"/>
        <v/>
      </c>
      <c r="EV123" s="26" t="str">
        <f t="shared" si="476"/>
        <v/>
      </c>
      <c r="EW123" s="22"/>
      <c r="EX123" s="22"/>
      <c r="EY123" s="23"/>
      <c r="EZ123" s="23"/>
      <c r="FA123" s="27"/>
      <c r="FB123" s="27"/>
      <c r="FC123" s="28"/>
      <c r="FD123" s="28"/>
      <c r="FE123" s="29"/>
      <c r="FF123" s="29"/>
      <c r="FG123" s="29"/>
      <c r="FH123" s="29"/>
      <c r="FI123" s="29"/>
      <c r="FJ123" s="29"/>
      <c r="FK123" s="29"/>
      <c r="FL123" s="29"/>
      <c r="FM123" s="29"/>
      <c r="FN123" s="29"/>
      <c r="FO123" s="29"/>
      <c r="FP123" s="29"/>
      <c r="FQ123" s="29"/>
      <c r="FR123" s="29"/>
      <c r="FS123" s="29"/>
      <c r="FT123" s="29"/>
      <c r="FU123" s="29"/>
      <c r="FV123" s="29"/>
      <c r="FW123" s="29"/>
      <c r="FX123" s="29"/>
      <c r="FY123" s="29"/>
      <c r="FZ123" s="29"/>
      <c r="GA123" s="29"/>
      <c r="GB123" s="29"/>
      <c r="GC123" s="23"/>
      <c r="GD123" s="23"/>
      <c r="GE123" s="23"/>
      <c r="GF123" s="23"/>
      <c r="GG123" s="23"/>
      <c r="GH123" s="23"/>
    </row>
    <row r="124" spans="1:190" s="25" customFormat="1" ht="57.75" customHeight="1" x14ac:dyDescent="0.25">
      <c r="A124" s="103">
        <f t="shared" si="477"/>
        <v>117</v>
      </c>
      <c r="B124" s="103"/>
      <c r="C124" s="104"/>
      <c r="D124" s="105"/>
      <c r="E124" s="105"/>
      <c r="F124" s="105"/>
      <c r="G124" s="105"/>
      <c r="H124" s="105"/>
      <c r="I124" s="105"/>
      <c r="J124" s="105"/>
      <c r="K124" s="106"/>
      <c r="L124" s="138"/>
      <c r="M124" s="138"/>
      <c r="N124" s="138"/>
      <c r="O124" s="138"/>
      <c r="P124" s="138"/>
      <c r="Q124" s="138"/>
      <c r="R124" s="138"/>
      <c r="S124" s="137"/>
      <c r="T124" s="137"/>
      <c r="U124" s="137"/>
      <c r="V124" s="137"/>
      <c r="W124" s="137"/>
      <c r="X124" s="79"/>
      <c r="Y124" s="80"/>
      <c r="Z124" s="80"/>
      <c r="AA124" s="80"/>
      <c r="AB124" s="11" t="str">
        <f t="shared" si="465"/>
        <v/>
      </c>
      <c r="AC124" s="12"/>
      <c r="AD124" s="13">
        <f t="shared" si="457"/>
        <v>0</v>
      </c>
      <c r="AE124" s="14" t="str">
        <f t="shared" ref="AE124" si="828">IF(ISBLANK(C124),"",IF(BL124=SX1_LS,SX1_PD,IF(BL124=SX2_LS,SX2_PD,IF(BL124=SX3_LS,SX3_PD,IF(BL124=SX4_LS,SX4_PD,IF(BL124=SX5_LS,SX5_PD,IF(BL124=SX6_LS,SX6_PD,IF(BL124=SX7_LS,SX7_PD,IF(BL124=SX8_LS,SX8_PD,IF(BL124=SX9_LS,SX9_PD,IF(BL124=SX10_LS,SX10_PD,IF(BL124=SX11_LS,SX11_PD,IF(BL124=SX12_LS,SX12_PD)))))))))))))</f>
        <v/>
      </c>
      <c r="AF124" s="15" t="str">
        <f t="shared" si="467"/>
        <v>!</v>
      </c>
      <c r="AG124" s="16" t="str">
        <f t="shared" ref="AG124" si="829">IF(ISBLANK(AC124),"",IF(AND(BL124=SX1_LS,AC124&gt;=0.5),(ROUND((PI()*AD124*AE124)/12,2)-PI()*SX1_PD),IF(AND(BL124=SX2_LS,AC124&gt;=0.5),(ROUND((PI()*AD124*AE124)/12,2)-PI()*SX2_PD),IF(AND(BL124=SX3_LS,AC124&gt;=0.5),(ROUND((PI()*AD124*AE124)/12,2)-PI()*SX3_PD),IF(AND(BL124=SX4_LS,AC124&gt;=0.5),(ROUND((PI()*AD124*AE124)/12,2)-PI()*SX4_PD),IF(AND(BL124=SX5_LS,AC124&gt;=0.5),(ROUND((PI()*AD124*AE124)/12,2)-PI()*SX5_PD),IF(AND(BL124=SX6_LS,AC124&gt;=0.5),(ROUND((PI()*AD124*AE124)/12,2)-PI()*SX6_PD),IF(AND(BL124=SX7_LS,AC124&gt;=0.5),(ROUND((PI()*AD124*AE124)/12,2)-PI()*SX7_PD),IF(AND(BL124=SX8_LS,AC124&gt;=0.5),(ROUND((PI()*AD124*AE124)/12,2)-PI()*SX8_PD),IF(AND(BL124=SX9_LS,AC124&gt;=0.5),(ROUND((PI()*AD124*AE124)/12,2)-PI()*SX9_PD),IF(AND(BL124=SX10_LS,AC124&gt;=0.5),(ROUND((PI()*AD124*AE124)/12,2)-PI()*SX10_PD),IF(AND(BL124=SX11_LS,AC124&gt;=0.5),(ROUND((PI()*AD124*AE124)/12,2)-PI()*SX11_PD),IF(AND(BL124=SX12_LS,AC124&gt;=0.5),(ROUND((PI()*AD124*AE124)/12,2)-PI()*SX12_PD),ROUND((PI()*AD124*AE124)/12,2))))))))))))))</f>
        <v/>
      </c>
      <c r="AH124" s="81"/>
      <c r="AI124" s="81"/>
      <c r="AJ124" s="81"/>
      <c r="AK124" s="81"/>
      <c r="AL124" s="81"/>
      <c r="AM124" s="81"/>
      <c r="AN124" s="81"/>
      <c r="AO124" s="81"/>
      <c r="AP124" s="17"/>
      <c r="AQ124" s="133"/>
      <c r="AR124" s="134"/>
      <c r="AS124" s="134"/>
      <c r="AT124" s="134"/>
      <c r="AU124" s="135"/>
      <c r="AV124" s="114" t="str">
        <f t="shared" ref="AV124" si="830">IF(C124=FALSE,"",IF(C124="DNT",(AQ124/(Nominal_Pipe_Diameter*10)),IF(AQ124="NV","NV",IF(AQ124="NA","NA",IF(BE124="","",IF(BL124="SMLS",AQ124*100/BE124,AQ124*100/BD124))))))</f>
        <v/>
      </c>
      <c r="AW124" s="114"/>
      <c r="AX124" s="114"/>
      <c r="AY124" s="114"/>
      <c r="AZ124" s="114"/>
      <c r="BA124" s="114" t="str">
        <f t="shared" ref="BA124" si="831">IF(C124=FALSE,"",IF(GW_Log_Dist="","NA",GW_Log_Dist+X124))</f>
        <v/>
      </c>
      <c r="BB124" s="114"/>
      <c r="BC124" s="114"/>
      <c r="BD124" s="18" t="str">
        <f t="shared" ref="BD124" si="832">IF(C124=FALSE,"",IF(AND(SX1_Start&lt;=X124,X124&lt;SX1_End),((SX1_NWT*1000)),IF(AND(SX2_Start&lt;=X124,X124&lt;SX2_End),((SX2_NWT*1000)),IF(AND(SX3_Start&lt;=X124,X124&lt;SX3_End),((SX3_NWT*1000)),IF(AND(SX4_Start&lt;=X124,X124&lt;SX4_End),((SX4_NWT*1000)),IF(AND(SX5_Start&lt;=X124,X124&lt;SX5_End),((SX5_NWT*1000)),IF(AND(SX6_Start&lt;=X124,X124&lt;SX6_End),((SX6_NWT*1000)),IF(AND(SX7_Start&lt;=X124,X124&lt;SX7_End),((SX7_NWT*1000)),IF(AND(SX8_Start&lt;=X124,X124&lt;SX8_End),((SX8_NWT*1000)),IF(AND(SX9_Start&lt;=X124,X124&lt;SX9_End),((SX9_NWT*1000)),IF(AND(SX10_Start&lt;=X124,X124&lt;SX10_End),((SX10_NWT*1000)),IF(AND(SX11_Start&lt;=X124,X124&lt;SX11_End),((SX11_NWT*1000)),IF(AND(SX12_Start&lt;=X124,X124&lt;SX12_End),((SX12_NWT*1000)),IF(AND(SX13_Start&lt;=X124,X124&lt;SX13_End),((SX13_NWT*1000)),IF(AND(SX14_Start&lt;=X124,X124&lt;SX14_End),((SX14_NWT*1000)),IF(AND(SX15_Start&lt;=X124,X124&lt;SX15_End),((SX15_NWT*1000)),IF(AND(SX16_Start&lt;=X124,X124&lt;SX16_End),((SX16_NWT*1000)),IF(AND(SX17_Start&lt;=X124,X124&lt;SX17_End),((SX17_NWT*1000)),IF(AND(SX18_Start&lt;=X124,X124&lt;SX18_End),((SX18_NWT*1000)),IF(AND(SX19_Start&lt;=X124,X124&lt;SX19_End),((SX19_NWT*1000)),IF(AND(SX20_Start&lt;=X124,X124&lt;SX20_End),((SX20_NWT*1000)),IF(AND(SX21_Start&lt;=X124,X124&lt;SX21_End),((SX21_NWT*1000)),IF(AND(SX22_Start&lt;=X124,X124&lt;SX22_End),((SX22_NWT*1000)),IF(AND(SX23_Start&lt;=X124,X124&lt;SX23_End),((SX23_NWT*1000)),IF(AND(SX24_Start&lt;=X124,X124&lt;SX24_End),((SX24_NWT*1000)),IF(AND(SX25_Start&lt;=X124,X124&lt;SX25_End),((SX25_NWT*1000))))))))))))))))))))))))))))</f>
        <v/>
      </c>
      <c r="BE124" s="133"/>
      <c r="BF124" s="134"/>
      <c r="BG124" s="134"/>
      <c r="BH124" s="134"/>
      <c r="BI124" s="134"/>
      <c r="BJ124" s="134"/>
      <c r="BK124" s="135"/>
      <c r="BL124" s="19" t="str" cm="1">
        <f t="array" ref="BL124">IF(C124=FALSE,"",IF(AND(SX1_Start&lt;=X124,X124&lt;SX1_End),SX1_LS,IF(AND(SX2_Start&lt;=X124,X124&lt;SX2_End),SX2_LS,IF(AND(SX3_Start&lt;=X124,X124&lt;SX3_End),SX3_LS,IF(AND(SX4_Start&lt;=X124,X124&lt;SX4_End),SX4_LS,IF(AND(SX5_Start&lt;=X124,X124&lt;SX5_End),SX5_LS,IF(AND(SX6_Start&lt;=X124,X124&lt;SX6_End),SX6_LS,IF(AND(SX7_Start&lt;=X124,X124&lt;SX7_End),SX7_LS,IF(AND(SX8_Start&lt;=X124,X124&lt;SX8_End),SX8_LS,IF(AND(SX9_Start&lt;=X124,X124&lt;SX9_End),SX9_LS,IF(AND(SX10_Start&lt;=X124,X124&lt;SX10_End),SX10_LS,IF(AND(SX11_Start&lt;=X124,X124&lt;SX11_End),SX11_LS,IF(AND(SX12_Start&lt;=X124,X124&lt;SX12_End),SX12_LS,IF(AND(SX13_Start&lt;=X124,X124&lt;SX13_End),SX13_LS,IF(AND(SX14_Start&lt;=X124,X124&lt;SX14_End),SX14_LS,IF(AND(SX15_Start&lt;=X124,X124&lt;SX15_End),SX15_LS,IF(AND(SX16_Start&lt;=X124,X124&lt;SX16_End),SX16_LS,IF(AND(SX17_Start&lt;=X124,X124&lt;SX17_End),SX17_LS,IF(AND(SX18_Start&lt;=X124,X124&lt;SX18_End),SX18_LS,IF(AND(SX19_Start&lt;=X124,X124&lt;SX19_End),SX19_LS,IF(AND(SX20_Start&lt;=X124,X124&lt;SX20_End),SX20_LS,IF(AND(SX21_Start&lt;=X124,X124&lt;SX21_End),SX21_LS,IF(AND(SX22_Start&lt;=X124,X124&lt;SX22_End),SX22_LS,IF(AND(SX23_Start&lt;=X124,X124&lt;SX23_End),SX23_LS,IF(AND(SX24_Start&lt;=X124,X124&lt;SX24_End),SX24_LS)*IF(AND(SX25_Start&lt;=X124,X124&lt;SX25End),SX25_LS)))))))))))))))))))))))))</f>
        <v/>
      </c>
      <c r="BM124" s="129" t="str">
        <f t="shared" ref="BM124" si="833">IF(ISBLANK(C124),"",IF(BL124=SX1_LS,SX1_LSD,IF(BL124=SX2_LS,SX2_LSD,IF(BL124=SX3_LS,SX3_LSD,IF(BL124=SX4_LS,SX4_LSD,IF(BL124=SX5_LS,SX5_LSD,IF(BL124=SX6_LS,SX6_LSD,IF(BL124=SX7_LS,SX7_LSD,IF(BL124=SX8_LS,SX8_LSD,IF(BL124=SX9_LS,SX9_LSD,IF(BL124=SX10_LS,SX10_LSD,IF(BL124=SX11_LS,SX11_LSD,IF(BL124=SX12_LS,SX12_LSD)))))))))))))</f>
        <v/>
      </c>
      <c r="BN124" s="130"/>
      <c r="BO124" s="130"/>
      <c r="BP124" s="130"/>
      <c r="BQ124" s="130"/>
      <c r="BR124" s="131"/>
      <c r="BS124" s="119" t="str">
        <f t="shared" ref="BS124" si="834">IF(ISBLANK(C124),"",IF(NOT(ISNUMBER(station_number)),"NA",IF(MOD(station_number,1)=0,TEXT(station_number+X124,"0+00"),IF(NOT(MOD(station_number,1)=0),TEXT(station_number+X124,"0+00.00")))))</f>
        <v/>
      </c>
      <c r="BT124" s="119"/>
      <c r="BU124" s="119"/>
      <c r="BV124" s="119"/>
      <c r="BW124" s="119"/>
      <c r="BX124" s="120" t="str" cm="1">
        <f t="array" ref="BX124">IF(C124=FALSE,"",IF(AND(SX1_Start&lt;=X124,X124&lt;SX1_End),"Section 1",IF(AND(SX2_Start&lt;=X124,X124&lt;SX2_End),"Section 2",IF(AND(SX3_Start&lt;=X124,X124&lt;SX3_End),"Section 3",IF(AND(SX4_Start&lt;=X124,X124&lt;SX4_End),"Section 4",IF(AND(SX5_Start&lt;=X124,X124&lt;SX5_End),"Section 5",IF(AND(SX6_Start&lt;=X124,X124&lt;SX6_End),"Section 6",IF(AND(SX7_Start&lt;=X124,X124&lt;SX7_End),"Section 7",IF(AND(SX8_Start&lt;=X124,X124&lt;SX8_End),"Section 8",IF(AND(SX9_Start&lt;=X124,X124&lt;SX9_End),"Section 9",IF(AND(SX10_Start&lt;=X124,X124&lt;SX10_End),"Section 10",IF(AND(SX11_Start&lt;=X124,X124&lt;SX11_End),"Section 11",IF(AND(SX12_Start&lt;=X124,X124&lt;SX12_End),"Section 12",IF(AND(SX13_Start&lt;=X124,X124&lt;SX13_End),"Section 13",IF(AND(SX14_Start&lt;=X124,X124&lt;SX14_End),"Section 14",IF(AND(SX15_Start&lt;=X124,X124&lt;SX15_End),"Section 15",IF(AND(SX16_Start&lt;=X124,X124&lt;SX16_End),"Section 16",IF(AND(SX17_Start&lt;=X124,X124&lt;SX17_End),"Section 17",IF(AND(SX18_Start&lt;=X124,X124&lt;SX18_End),"Section 18",IF(AND(SX19_Start&lt;=X124,X124&lt;SX19_End),"Section 19",IF(AND(SX20_Start&lt;=X124,X124&lt;SX20_End),"Section 20",IF(AND(SX21_Start&lt;=X124,X124&lt;SX21_End),"Section 21",IF(AND(SX22_Start&lt;=X124,X124&lt;SX22_End),"Section 22",IF(AND(SX23_Start&lt;=X124,X124&lt;SX23_End),"Section 23",IF(AND(SX24_Start&lt;=X124,X124&lt;SX24_End),"Section 24")*IF(AND(SX25_Start&lt;=X124,X124&lt;SX25End),"Section 25")))))))))))))))))))))))))</f>
        <v/>
      </c>
      <c r="BY124" s="121"/>
      <c r="BZ124" s="121"/>
      <c r="CA124" s="121"/>
      <c r="CB124" s="121"/>
      <c r="CC124" s="121"/>
      <c r="CD124" s="121"/>
      <c r="CE124" s="121"/>
      <c r="CF124" s="121"/>
      <c r="CG124" s="121"/>
      <c r="CH124" s="122"/>
      <c r="CI124" s="123"/>
      <c r="CJ124" s="124"/>
      <c r="CK124" s="124"/>
      <c r="CL124" s="124"/>
      <c r="CM124" s="124"/>
      <c r="CN124" s="124"/>
      <c r="CO124" s="124"/>
      <c r="CP124" s="124"/>
      <c r="CQ124" s="124"/>
      <c r="CR124" s="124"/>
      <c r="CS124" s="125"/>
      <c r="CT124" s="123"/>
      <c r="CU124" s="124"/>
      <c r="CV124" s="124"/>
      <c r="CW124" s="124"/>
      <c r="CX124" s="124"/>
      <c r="CY124" s="124"/>
      <c r="CZ124" s="124"/>
      <c r="DA124" s="124"/>
      <c r="DB124" s="124"/>
      <c r="DC124" s="124"/>
      <c r="DD124" s="125"/>
      <c r="DE124" s="123"/>
      <c r="DF124" s="124"/>
      <c r="DG124" s="124"/>
      <c r="DH124" s="124"/>
      <c r="DI124" s="124"/>
      <c r="DJ124" s="124"/>
      <c r="DK124" s="124"/>
      <c r="DL124" s="124"/>
      <c r="DM124" s="124"/>
      <c r="DN124" s="125"/>
      <c r="DO124" s="126"/>
      <c r="DP124" s="127"/>
      <c r="DQ124" s="127"/>
      <c r="DR124" s="127"/>
      <c r="DS124" s="127"/>
      <c r="DT124" s="127"/>
      <c r="DU124" s="127"/>
      <c r="DV124" s="128"/>
      <c r="DW124" s="102"/>
      <c r="DX124" s="102"/>
      <c r="DY124" s="102"/>
      <c r="DZ124" s="115"/>
      <c r="EA124" s="115"/>
      <c r="EB124" s="115"/>
      <c r="EC124" s="115"/>
      <c r="ED124" s="115"/>
      <c r="EE124" s="132"/>
      <c r="EF124" s="132"/>
      <c r="EG124" s="132"/>
      <c r="EH124" s="102"/>
      <c r="EI124" s="102"/>
      <c r="EJ124" s="102"/>
      <c r="EK124" s="117" t="str">
        <f t="shared" si="474"/>
        <v/>
      </c>
      <c r="EL124" s="117"/>
      <c r="EM124" s="117"/>
      <c r="EN124" s="118"/>
      <c r="EO124" s="118"/>
      <c r="EP124" s="118"/>
      <c r="EQ124" s="102"/>
      <c r="ER124" s="102"/>
      <c r="ES124" s="102"/>
      <c r="ET124" s="102"/>
      <c r="EU124" s="20" t="str">
        <f t="shared" si="475"/>
        <v/>
      </c>
      <c r="EV124" s="26" t="str">
        <f t="shared" si="476"/>
        <v/>
      </c>
      <c r="EW124" s="22"/>
      <c r="EX124" s="22"/>
      <c r="EY124" s="23"/>
      <c r="EZ124" s="23"/>
      <c r="FA124" s="27"/>
      <c r="FB124" s="27"/>
      <c r="FC124" s="28"/>
      <c r="FD124" s="28"/>
      <c r="FE124" s="28"/>
      <c r="FF124" s="28"/>
      <c r="FG124" s="28"/>
      <c r="FH124" s="28"/>
      <c r="FI124" s="28"/>
      <c r="FJ124" s="28"/>
      <c r="FK124" s="28"/>
      <c r="FL124" s="28"/>
      <c r="FM124" s="28"/>
      <c r="FN124" s="29"/>
      <c r="FO124" s="29"/>
      <c r="FP124" s="29"/>
      <c r="FQ124" s="29"/>
      <c r="FR124" s="29"/>
      <c r="FS124" s="29"/>
      <c r="FT124" s="29"/>
      <c r="FU124" s="29"/>
      <c r="FV124" s="29"/>
      <c r="FW124" s="29"/>
      <c r="FX124" s="29"/>
      <c r="FY124" s="29"/>
      <c r="FZ124" s="29"/>
      <c r="GA124" s="29"/>
      <c r="GB124" s="29"/>
      <c r="GC124" s="23"/>
      <c r="GD124" s="23"/>
      <c r="GE124" s="23"/>
      <c r="GF124" s="23"/>
      <c r="GG124" s="23"/>
      <c r="GH124" s="23"/>
    </row>
    <row r="125" spans="1:190" s="25" customFormat="1" ht="57.75" customHeight="1" x14ac:dyDescent="0.25">
      <c r="A125" s="103">
        <f t="shared" si="477"/>
        <v>118</v>
      </c>
      <c r="B125" s="103"/>
      <c r="C125" s="104"/>
      <c r="D125" s="105"/>
      <c r="E125" s="105"/>
      <c r="F125" s="105"/>
      <c r="G125" s="105"/>
      <c r="H125" s="105"/>
      <c r="I125" s="105"/>
      <c r="J125" s="105"/>
      <c r="K125" s="106"/>
      <c r="L125" s="138"/>
      <c r="M125" s="138"/>
      <c r="N125" s="138"/>
      <c r="O125" s="138"/>
      <c r="P125" s="138"/>
      <c r="Q125" s="138"/>
      <c r="R125" s="138"/>
      <c r="S125" s="137"/>
      <c r="T125" s="137"/>
      <c r="U125" s="137"/>
      <c r="V125" s="137"/>
      <c r="W125" s="137"/>
      <c r="X125" s="79"/>
      <c r="Y125" s="80"/>
      <c r="Z125" s="80"/>
      <c r="AA125" s="80"/>
      <c r="AB125" s="11" t="str">
        <f t="shared" si="465"/>
        <v/>
      </c>
      <c r="AC125" s="12"/>
      <c r="AD125" s="13">
        <f t="shared" si="457"/>
        <v>0</v>
      </c>
      <c r="AE125" s="14" t="str">
        <f t="shared" ref="AE125" si="835">IF(ISBLANK(C125),"",IF(BL125=SX1_LS,SX1_PD,IF(BL125=SX2_LS,SX2_PD,IF(BL125=SX3_LS,SX3_PD,IF(BL125=SX4_LS,SX4_PD,IF(BL125=SX5_LS,SX5_PD,IF(BL125=SX6_LS,SX6_PD,IF(BL125=SX7_LS,SX7_PD,IF(BL125=SX8_LS,SX8_PD,IF(BL125=SX9_LS,SX9_PD,IF(BL125=SX10_LS,SX10_PD,IF(BL125=SX11_LS,SX11_PD,IF(BL125=SX12_LS,SX12_PD)))))))))))))</f>
        <v/>
      </c>
      <c r="AF125" s="15" t="str">
        <f t="shared" si="467"/>
        <v>!</v>
      </c>
      <c r="AG125" s="16" t="str">
        <f t="shared" ref="AG125" si="836">IF(ISBLANK(AC125),"",IF(AND(BL125=SX1_LS,AC125&gt;=0.5),(ROUND((PI()*AD125*AE125)/12,2)-PI()*SX1_PD),IF(AND(BL125=SX2_LS,AC125&gt;=0.5),(ROUND((PI()*AD125*AE125)/12,2)-PI()*SX2_PD),IF(AND(BL125=SX3_LS,AC125&gt;=0.5),(ROUND((PI()*AD125*AE125)/12,2)-PI()*SX3_PD),IF(AND(BL125=SX4_LS,AC125&gt;=0.5),(ROUND((PI()*AD125*AE125)/12,2)-PI()*SX4_PD),IF(AND(BL125=SX5_LS,AC125&gt;=0.5),(ROUND((PI()*AD125*AE125)/12,2)-PI()*SX5_PD),IF(AND(BL125=SX6_LS,AC125&gt;=0.5),(ROUND((PI()*AD125*AE125)/12,2)-PI()*SX6_PD),IF(AND(BL125=SX7_LS,AC125&gt;=0.5),(ROUND((PI()*AD125*AE125)/12,2)-PI()*SX7_PD),IF(AND(BL125=SX8_LS,AC125&gt;=0.5),(ROUND((PI()*AD125*AE125)/12,2)-PI()*SX8_PD),IF(AND(BL125=SX9_LS,AC125&gt;=0.5),(ROUND((PI()*AD125*AE125)/12,2)-PI()*SX9_PD),IF(AND(BL125=SX10_LS,AC125&gt;=0.5),(ROUND((PI()*AD125*AE125)/12,2)-PI()*SX10_PD),IF(AND(BL125=SX11_LS,AC125&gt;=0.5),(ROUND((PI()*AD125*AE125)/12,2)-PI()*SX11_PD),IF(AND(BL125=SX12_LS,AC125&gt;=0.5),(ROUND((PI()*AD125*AE125)/12,2)-PI()*SX12_PD),ROUND((PI()*AD125*AE125)/12,2))))))))))))))</f>
        <v/>
      </c>
      <c r="AH125" s="81"/>
      <c r="AI125" s="81"/>
      <c r="AJ125" s="81"/>
      <c r="AK125" s="81"/>
      <c r="AL125" s="81"/>
      <c r="AM125" s="81"/>
      <c r="AN125" s="81"/>
      <c r="AO125" s="81"/>
      <c r="AP125" s="17"/>
      <c r="AQ125" s="113"/>
      <c r="AR125" s="113"/>
      <c r="AS125" s="113"/>
      <c r="AT125" s="113"/>
      <c r="AU125" s="113"/>
      <c r="AV125" s="114" t="str">
        <f t="shared" ref="AV125" si="837">IF(C125=FALSE,"",IF(C125="DNT",(AQ125/(Nominal_Pipe_Diameter*10)),IF(AQ125="NV","NV",IF(AQ125="NA","NA",IF(BE125="","",IF(BL125="SMLS",AQ125*100/BE125,AQ125*100/BD125))))))</f>
        <v/>
      </c>
      <c r="AW125" s="114"/>
      <c r="AX125" s="114"/>
      <c r="AY125" s="114"/>
      <c r="AZ125" s="114"/>
      <c r="BA125" s="114" t="str">
        <f t="shared" ref="BA125" si="838">IF(C125=FALSE,"",IF(GW_Log_Dist="","NA",GW_Log_Dist+X125))</f>
        <v/>
      </c>
      <c r="BB125" s="114"/>
      <c r="BC125" s="114"/>
      <c r="BD125" s="18" t="str">
        <f t="shared" ref="BD125" si="839">IF(C125=FALSE,"",IF(AND(SX1_Start&lt;=X125,X125&lt;SX1_End),((SX1_NWT*1000)),IF(AND(SX2_Start&lt;=X125,X125&lt;SX2_End),((SX2_NWT*1000)),IF(AND(SX3_Start&lt;=X125,X125&lt;SX3_End),((SX3_NWT*1000)),IF(AND(SX4_Start&lt;=X125,X125&lt;SX4_End),((SX4_NWT*1000)),IF(AND(SX5_Start&lt;=X125,X125&lt;SX5_End),((SX5_NWT*1000)),IF(AND(SX6_Start&lt;=X125,X125&lt;SX6_End),((SX6_NWT*1000)),IF(AND(SX7_Start&lt;=X125,X125&lt;SX7_End),((SX7_NWT*1000)),IF(AND(SX8_Start&lt;=X125,X125&lt;SX8_End),((SX8_NWT*1000)),IF(AND(SX9_Start&lt;=X125,X125&lt;SX9_End),((SX9_NWT*1000)),IF(AND(SX10_Start&lt;=X125,X125&lt;SX10_End),((SX10_NWT*1000)),IF(AND(SX11_Start&lt;=X125,X125&lt;SX11_End),((SX11_NWT*1000)),IF(AND(SX12_Start&lt;=X125,X125&lt;SX12_End),((SX12_NWT*1000)),IF(AND(SX13_Start&lt;=X125,X125&lt;SX13_End),((SX13_NWT*1000)),IF(AND(SX14_Start&lt;=X125,X125&lt;SX14_End),((SX14_NWT*1000)),IF(AND(SX15_Start&lt;=X125,X125&lt;SX15_End),((SX15_NWT*1000)),IF(AND(SX16_Start&lt;=X125,X125&lt;SX16_End),((SX16_NWT*1000)),IF(AND(SX17_Start&lt;=X125,X125&lt;SX17_End),((SX17_NWT*1000)),IF(AND(SX18_Start&lt;=X125,X125&lt;SX18_End),((SX18_NWT*1000)),IF(AND(SX19_Start&lt;=X125,X125&lt;SX19_End),((SX19_NWT*1000)),IF(AND(SX20_Start&lt;=X125,X125&lt;SX20_End),((SX20_NWT*1000)),IF(AND(SX21_Start&lt;=X125,X125&lt;SX21_End),((SX21_NWT*1000)),IF(AND(SX22_Start&lt;=X125,X125&lt;SX22_End),((SX22_NWT*1000)),IF(AND(SX23_Start&lt;=X125,X125&lt;SX23_End),((SX23_NWT*1000)),IF(AND(SX24_Start&lt;=X125,X125&lt;SX24_End),((SX24_NWT*1000)),IF(AND(SX25_Start&lt;=X125,X125&lt;SX25_End),((SX25_NWT*1000))))))))))))))))))))))))))))</f>
        <v/>
      </c>
      <c r="BE125" s="113"/>
      <c r="BF125" s="113"/>
      <c r="BG125" s="113"/>
      <c r="BH125" s="113"/>
      <c r="BI125" s="113"/>
      <c r="BJ125" s="113"/>
      <c r="BK125" s="113"/>
      <c r="BL125" s="19" t="str" cm="1">
        <f t="array" ref="BL125">IF(C125=FALSE,"",IF(AND(SX1_Start&lt;=X125,X125&lt;SX1_End),SX1_LS,IF(AND(SX2_Start&lt;=X125,X125&lt;SX2_End),SX2_LS,IF(AND(SX3_Start&lt;=X125,X125&lt;SX3_End),SX3_LS,IF(AND(SX4_Start&lt;=X125,X125&lt;SX4_End),SX4_LS,IF(AND(SX5_Start&lt;=X125,X125&lt;SX5_End),SX5_LS,IF(AND(SX6_Start&lt;=X125,X125&lt;SX6_End),SX6_LS,IF(AND(SX7_Start&lt;=X125,X125&lt;SX7_End),SX7_LS,IF(AND(SX8_Start&lt;=X125,X125&lt;SX8_End),SX8_LS,IF(AND(SX9_Start&lt;=X125,X125&lt;SX9_End),SX9_LS,IF(AND(SX10_Start&lt;=X125,X125&lt;SX10_End),SX10_LS,IF(AND(SX11_Start&lt;=X125,X125&lt;SX11_End),SX11_LS,IF(AND(SX12_Start&lt;=X125,X125&lt;SX12_End),SX12_LS,IF(AND(SX13_Start&lt;=X125,X125&lt;SX13_End),SX13_LS,IF(AND(SX14_Start&lt;=X125,X125&lt;SX14_End),SX14_LS,IF(AND(SX15_Start&lt;=X125,X125&lt;SX15_End),SX15_LS,IF(AND(SX16_Start&lt;=X125,X125&lt;SX16_End),SX16_LS,IF(AND(SX17_Start&lt;=X125,X125&lt;SX17_End),SX17_LS,IF(AND(SX18_Start&lt;=X125,X125&lt;SX18_End),SX18_LS,IF(AND(SX19_Start&lt;=X125,X125&lt;SX19_End),SX19_LS,IF(AND(SX20_Start&lt;=X125,X125&lt;SX20_End),SX20_LS,IF(AND(SX21_Start&lt;=X125,X125&lt;SX21_End),SX21_LS,IF(AND(SX22_Start&lt;=X125,X125&lt;SX22_End),SX22_LS,IF(AND(SX23_Start&lt;=X125,X125&lt;SX23_End),SX23_LS,IF(AND(SX24_Start&lt;=X125,X125&lt;SX24_End),SX24_LS)*IF(AND(SX25_Start&lt;=X125,X125&lt;SX25End),SX25_LS)))))))))))))))))))))))))</f>
        <v/>
      </c>
      <c r="BM125" s="129" t="str">
        <f t="shared" ref="BM125" si="840">IF(ISBLANK(C125),"",IF(BL125=SX1_LS,SX1_LSD,IF(BL125=SX2_LS,SX2_LSD,IF(BL125=SX3_LS,SX3_LSD,IF(BL125=SX4_LS,SX4_LSD,IF(BL125=SX5_LS,SX5_LSD,IF(BL125=SX6_LS,SX6_LSD,IF(BL125=SX7_LS,SX7_LSD,IF(BL125=SX8_LS,SX8_LSD,IF(BL125=SX9_LS,SX9_LSD,IF(BL125=SX10_LS,SX10_LSD,IF(BL125=SX11_LS,SX11_LSD,IF(BL125=SX12_LS,SX12_LSD)))))))))))))</f>
        <v/>
      </c>
      <c r="BN125" s="130"/>
      <c r="BO125" s="130"/>
      <c r="BP125" s="130"/>
      <c r="BQ125" s="130"/>
      <c r="BR125" s="131"/>
      <c r="BS125" s="119" t="str">
        <f t="shared" ref="BS125" si="841">IF(ISBLANK(C125),"",IF(NOT(ISNUMBER(station_number)),"NA",IF(MOD(station_number,1)=0,TEXT(station_number+X125,"0+00"),IF(NOT(MOD(station_number,1)=0),TEXT(station_number+X125,"0+00.00")))))</f>
        <v/>
      </c>
      <c r="BT125" s="119"/>
      <c r="BU125" s="119"/>
      <c r="BV125" s="119"/>
      <c r="BW125" s="119"/>
      <c r="BX125" s="120" t="str" cm="1">
        <f t="array" ref="BX125">IF(C125=FALSE,"",IF(AND(SX1_Start&lt;=X125,X125&lt;SX1_End),"Section 1",IF(AND(SX2_Start&lt;=X125,X125&lt;SX2_End),"Section 2",IF(AND(SX3_Start&lt;=X125,X125&lt;SX3_End),"Section 3",IF(AND(SX4_Start&lt;=X125,X125&lt;SX4_End),"Section 4",IF(AND(SX5_Start&lt;=X125,X125&lt;SX5_End),"Section 5",IF(AND(SX6_Start&lt;=X125,X125&lt;SX6_End),"Section 6",IF(AND(SX7_Start&lt;=X125,X125&lt;SX7_End),"Section 7",IF(AND(SX8_Start&lt;=X125,X125&lt;SX8_End),"Section 8",IF(AND(SX9_Start&lt;=X125,X125&lt;SX9_End),"Section 9",IF(AND(SX10_Start&lt;=X125,X125&lt;SX10_End),"Section 10",IF(AND(SX11_Start&lt;=X125,X125&lt;SX11_End),"Section 11",IF(AND(SX12_Start&lt;=X125,X125&lt;SX12_End),"Section 12",IF(AND(SX13_Start&lt;=X125,X125&lt;SX13_End),"Section 13",IF(AND(SX14_Start&lt;=X125,X125&lt;SX14_End),"Section 14",IF(AND(SX15_Start&lt;=X125,X125&lt;SX15_End),"Section 15",IF(AND(SX16_Start&lt;=X125,X125&lt;SX16_End),"Section 16",IF(AND(SX17_Start&lt;=X125,X125&lt;SX17_End),"Section 17",IF(AND(SX18_Start&lt;=X125,X125&lt;SX18_End),"Section 18",IF(AND(SX19_Start&lt;=X125,X125&lt;SX19_End),"Section 19",IF(AND(SX20_Start&lt;=X125,X125&lt;SX20_End),"Section 20",IF(AND(SX21_Start&lt;=X125,X125&lt;SX21_End),"Section 21",IF(AND(SX22_Start&lt;=X125,X125&lt;SX22_End),"Section 22",IF(AND(SX23_Start&lt;=X125,X125&lt;SX23_End),"Section 23",IF(AND(SX24_Start&lt;=X125,X125&lt;SX24_End),"Section 24")*IF(AND(SX25_Start&lt;=X125,X125&lt;SX25End),"Section 25")))))))))))))))))))))))))</f>
        <v/>
      </c>
      <c r="BY125" s="121"/>
      <c r="BZ125" s="121"/>
      <c r="CA125" s="121"/>
      <c r="CB125" s="121"/>
      <c r="CC125" s="121"/>
      <c r="CD125" s="121"/>
      <c r="CE125" s="121"/>
      <c r="CF125" s="121"/>
      <c r="CG125" s="121"/>
      <c r="CH125" s="122"/>
      <c r="CI125" s="123"/>
      <c r="CJ125" s="124"/>
      <c r="CK125" s="124"/>
      <c r="CL125" s="124"/>
      <c r="CM125" s="124"/>
      <c r="CN125" s="124"/>
      <c r="CO125" s="124"/>
      <c r="CP125" s="124"/>
      <c r="CQ125" s="124"/>
      <c r="CR125" s="124"/>
      <c r="CS125" s="125"/>
      <c r="CT125" s="123"/>
      <c r="CU125" s="124"/>
      <c r="CV125" s="124"/>
      <c r="CW125" s="124"/>
      <c r="CX125" s="124"/>
      <c r="CY125" s="124"/>
      <c r="CZ125" s="124"/>
      <c r="DA125" s="124"/>
      <c r="DB125" s="124"/>
      <c r="DC125" s="124"/>
      <c r="DD125" s="125"/>
      <c r="DE125" s="123"/>
      <c r="DF125" s="124"/>
      <c r="DG125" s="124"/>
      <c r="DH125" s="124"/>
      <c r="DI125" s="124"/>
      <c r="DJ125" s="124"/>
      <c r="DK125" s="124"/>
      <c r="DL125" s="124"/>
      <c r="DM125" s="124"/>
      <c r="DN125" s="125"/>
      <c r="DO125" s="126"/>
      <c r="DP125" s="127"/>
      <c r="DQ125" s="127"/>
      <c r="DR125" s="127"/>
      <c r="DS125" s="127"/>
      <c r="DT125" s="127"/>
      <c r="DU125" s="127"/>
      <c r="DV125" s="128"/>
      <c r="DW125" s="102"/>
      <c r="DX125" s="102"/>
      <c r="DY125" s="102"/>
      <c r="DZ125" s="115"/>
      <c r="EA125" s="115"/>
      <c r="EB125" s="115"/>
      <c r="EC125" s="115"/>
      <c r="ED125" s="115"/>
      <c r="EE125" s="132"/>
      <c r="EF125" s="132"/>
      <c r="EG125" s="132"/>
      <c r="EH125" s="102"/>
      <c r="EI125" s="102"/>
      <c r="EJ125" s="102"/>
      <c r="EK125" s="117" t="str">
        <f t="shared" si="474"/>
        <v/>
      </c>
      <c r="EL125" s="117"/>
      <c r="EM125" s="117"/>
      <c r="EN125" s="118"/>
      <c r="EO125" s="118"/>
      <c r="EP125" s="118"/>
      <c r="EQ125" s="102"/>
      <c r="ER125" s="102"/>
      <c r="ES125" s="102"/>
      <c r="ET125" s="102"/>
      <c r="EU125" s="20" t="str">
        <f t="shared" si="475"/>
        <v/>
      </c>
      <c r="EV125" s="26" t="str">
        <f t="shared" si="476"/>
        <v/>
      </c>
      <c r="EW125" s="22"/>
      <c r="EX125" s="22"/>
      <c r="EY125" s="23"/>
      <c r="EZ125" s="23"/>
      <c r="FA125" s="27"/>
      <c r="FB125" s="27"/>
      <c r="FC125" s="28"/>
      <c r="FD125" s="28"/>
      <c r="FE125" s="28"/>
      <c r="FF125" s="28"/>
      <c r="FG125" s="28"/>
      <c r="FH125" s="28"/>
      <c r="FI125" s="28"/>
      <c r="FJ125" s="28"/>
      <c r="FK125" s="28"/>
      <c r="FL125" s="28"/>
      <c r="FM125" s="28"/>
      <c r="FN125" s="29"/>
      <c r="FO125" s="29"/>
      <c r="FP125" s="29"/>
      <c r="FQ125" s="29"/>
      <c r="FR125" s="29"/>
      <c r="FS125" s="29"/>
      <c r="FT125" s="29"/>
      <c r="FU125" s="29"/>
      <c r="FV125" s="29"/>
      <c r="FW125" s="29"/>
      <c r="FX125" s="29"/>
      <c r="FY125" s="29"/>
      <c r="FZ125" s="29"/>
      <c r="GA125" s="29"/>
      <c r="GB125" s="29"/>
      <c r="GC125" s="23"/>
      <c r="GD125" s="23"/>
      <c r="GE125" s="23"/>
      <c r="GF125" s="23"/>
      <c r="GG125" s="23"/>
      <c r="GH125" s="23"/>
    </row>
    <row r="126" spans="1:190" s="25" customFormat="1" ht="57.75" customHeight="1" x14ac:dyDescent="0.25">
      <c r="A126" s="103">
        <f t="shared" si="477"/>
        <v>119</v>
      </c>
      <c r="B126" s="103"/>
      <c r="C126" s="104"/>
      <c r="D126" s="105"/>
      <c r="E126" s="105"/>
      <c r="F126" s="105"/>
      <c r="G126" s="105"/>
      <c r="H126" s="105"/>
      <c r="I126" s="105"/>
      <c r="J126" s="105"/>
      <c r="K126" s="106"/>
      <c r="L126" s="138"/>
      <c r="M126" s="138"/>
      <c r="N126" s="138"/>
      <c r="O126" s="138"/>
      <c r="P126" s="138"/>
      <c r="Q126" s="138"/>
      <c r="R126" s="138"/>
      <c r="S126" s="137"/>
      <c r="T126" s="137"/>
      <c r="U126" s="137"/>
      <c r="V126" s="137"/>
      <c r="W126" s="137"/>
      <c r="X126" s="79"/>
      <c r="Y126" s="80"/>
      <c r="Z126" s="80"/>
      <c r="AA126" s="80"/>
      <c r="AB126" s="11" t="str">
        <f t="shared" si="465"/>
        <v/>
      </c>
      <c r="AC126" s="12"/>
      <c r="AD126" s="13">
        <f t="shared" si="457"/>
        <v>0</v>
      </c>
      <c r="AE126" s="14" t="str">
        <f t="shared" ref="AE126" si="842">IF(ISBLANK(C126),"",IF(BL126=SX1_LS,SX1_PD,IF(BL126=SX2_LS,SX2_PD,IF(BL126=SX3_LS,SX3_PD,IF(BL126=SX4_LS,SX4_PD,IF(BL126=SX5_LS,SX5_PD,IF(BL126=SX6_LS,SX6_PD,IF(BL126=SX7_LS,SX7_PD,IF(BL126=SX8_LS,SX8_PD,IF(BL126=SX9_LS,SX9_PD,IF(BL126=SX10_LS,SX10_PD,IF(BL126=SX11_LS,SX11_PD,IF(BL126=SX12_LS,SX12_PD)))))))))))))</f>
        <v/>
      </c>
      <c r="AF126" s="15" t="str">
        <f t="shared" si="467"/>
        <v>!</v>
      </c>
      <c r="AG126" s="16" t="str">
        <f t="shared" ref="AG126" si="843">IF(ISBLANK(AC126),"",IF(AND(BL126=SX1_LS,AC126&gt;=0.5),(ROUND((PI()*AD126*AE126)/12,2)-PI()*SX1_PD),IF(AND(BL126=SX2_LS,AC126&gt;=0.5),(ROUND((PI()*AD126*AE126)/12,2)-PI()*SX2_PD),IF(AND(BL126=SX3_LS,AC126&gt;=0.5),(ROUND((PI()*AD126*AE126)/12,2)-PI()*SX3_PD),IF(AND(BL126=SX4_LS,AC126&gt;=0.5),(ROUND((PI()*AD126*AE126)/12,2)-PI()*SX4_PD),IF(AND(BL126=SX5_LS,AC126&gt;=0.5),(ROUND((PI()*AD126*AE126)/12,2)-PI()*SX5_PD),IF(AND(BL126=SX6_LS,AC126&gt;=0.5),(ROUND((PI()*AD126*AE126)/12,2)-PI()*SX6_PD),IF(AND(BL126=SX7_LS,AC126&gt;=0.5),(ROUND((PI()*AD126*AE126)/12,2)-PI()*SX7_PD),IF(AND(BL126=SX8_LS,AC126&gt;=0.5),(ROUND((PI()*AD126*AE126)/12,2)-PI()*SX8_PD),IF(AND(BL126=SX9_LS,AC126&gt;=0.5),(ROUND((PI()*AD126*AE126)/12,2)-PI()*SX9_PD),IF(AND(BL126=SX10_LS,AC126&gt;=0.5),(ROUND((PI()*AD126*AE126)/12,2)-PI()*SX10_PD),IF(AND(BL126=SX11_LS,AC126&gt;=0.5),(ROUND((PI()*AD126*AE126)/12,2)-PI()*SX11_PD),IF(AND(BL126=SX12_LS,AC126&gt;=0.5),(ROUND((PI()*AD126*AE126)/12,2)-PI()*SX12_PD),ROUND((PI()*AD126*AE126)/12,2))))))))))))))</f>
        <v/>
      </c>
      <c r="AH126" s="81"/>
      <c r="AI126" s="81"/>
      <c r="AJ126" s="81"/>
      <c r="AK126" s="81"/>
      <c r="AL126" s="81"/>
      <c r="AM126" s="81"/>
      <c r="AN126" s="81"/>
      <c r="AO126" s="81"/>
      <c r="AP126" s="17"/>
      <c r="AQ126" s="113"/>
      <c r="AR126" s="113"/>
      <c r="AS126" s="113"/>
      <c r="AT126" s="113"/>
      <c r="AU126" s="113"/>
      <c r="AV126" s="114" t="str">
        <f t="shared" ref="AV126" si="844">IF(C126=FALSE,"",IF(C126="DNT",(AQ126/(Nominal_Pipe_Diameter*10)),IF(AQ126="NV","NV",IF(AQ126="NA","NA",IF(BE126="","",IF(BL126="SMLS",AQ126*100/BE126,AQ126*100/BD126))))))</f>
        <v/>
      </c>
      <c r="AW126" s="114"/>
      <c r="AX126" s="114"/>
      <c r="AY126" s="114"/>
      <c r="AZ126" s="114"/>
      <c r="BA126" s="114" t="str">
        <f t="shared" ref="BA126" si="845">IF(C126=FALSE,"",IF(GW_Log_Dist="","NA",GW_Log_Dist+X126))</f>
        <v/>
      </c>
      <c r="BB126" s="114"/>
      <c r="BC126" s="114"/>
      <c r="BD126" s="18" t="str">
        <f t="shared" ref="BD126" si="846">IF(C126=FALSE,"",IF(AND(SX1_Start&lt;=X126,X126&lt;SX1_End),((SX1_NWT*1000)),IF(AND(SX2_Start&lt;=X126,X126&lt;SX2_End),((SX2_NWT*1000)),IF(AND(SX3_Start&lt;=X126,X126&lt;SX3_End),((SX3_NWT*1000)),IF(AND(SX4_Start&lt;=X126,X126&lt;SX4_End),((SX4_NWT*1000)),IF(AND(SX5_Start&lt;=X126,X126&lt;SX5_End),((SX5_NWT*1000)),IF(AND(SX6_Start&lt;=X126,X126&lt;SX6_End),((SX6_NWT*1000)),IF(AND(SX7_Start&lt;=X126,X126&lt;SX7_End),((SX7_NWT*1000)),IF(AND(SX8_Start&lt;=X126,X126&lt;SX8_End),((SX8_NWT*1000)),IF(AND(SX9_Start&lt;=X126,X126&lt;SX9_End),((SX9_NWT*1000)),IF(AND(SX10_Start&lt;=X126,X126&lt;SX10_End),((SX10_NWT*1000)),IF(AND(SX11_Start&lt;=X126,X126&lt;SX11_End),((SX11_NWT*1000)),IF(AND(SX12_Start&lt;=X126,X126&lt;SX12_End),((SX12_NWT*1000)),IF(AND(SX13_Start&lt;=X126,X126&lt;SX13_End),((SX13_NWT*1000)),IF(AND(SX14_Start&lt;=X126,X126&lt;SX14_End),((SX14_NWT*1000)),IF(AND(SX15_Start&lt;=X126,X126&lt;SX15_End),((SX15_NWT*1000)),IF(AND(SX16_Start&lt;=X126,X126&lt;SX16_End),((SX16_NWT*1000)),IF(AND(SX17_Start&lt;=X126,X126&lt;SX17_End),((SX17_NWT*1000)),IF(AND(SX18_Start&lt;=X126,X126&lt;SX18_End),((SX18_NWT*1000)),IF(AND(SX19_Start&lt;=X126,X126&lt;SX19_End),((SX19_NWT*1000)),IF(AND(SX20_Start&lt;=X126,X126&lt;SX20_End),((SX20_NWT*1000)),IF(AND(SX21_Start&lt;=X126,X126&lt;SX21_End),((SX21_NWT*1000)),IF(AND(SX22_Start&lt;=X126,X126&lt;SX22_End),((SX22_NWT*1000)),IF(AND(SX23_Start&lt;=X126,X126&lt;SX23_End),((SX23_NWT*1000)),IF(AND(SX24_Start&lt;=X126,X126&lt;SX24_End),((SX24_NWT*1000)),IF(AND(SX25_Start&lt;=X126,X126&lt;SX25_End),((SX25_NWT*1000))))))))))))))))))))))))))))</f>
        <v/>
      </c>
      <c r="BE126" s="113"/>
      <c r="BF126" s="113"/>
      <c r="BG126" s="113"/>
      <c r="BH126" s="113"/>
      <c r="BI126" s="113"/>
      <c r="BJ126" s="113"/>
      <c r="BK126" s="113"/>
      <c r="BL126" s="19" t="str" cm="1">
        <f t="array" ref="BL126">IF(C126=FALSE,"",IF(AND(SX1_Start&lt;=X126,X126&lt;SX1_End),SX1_LS,IF(AND(SX2_Start&lt;=X126,X126&lt;SX2_End),SX2_LS,IF(AND(SX3_Start&lt;=X126,X126&lt;SX3_End),SX3_LS,IF(AND(SX4_Start&lt;=X126,X126&lt;SX4_End),SX4_LS,IF(AND(SX5_Start&lt;=X126,X126&lt;SX5_End),SX5_LS,IF(AND(SX6_Start&lt;=X126,X126&lt;SX6_End),SX6_LS,IF(AND(SX7_Start&lt;=X126,X126&lt;SX7_End),SX7_LS,IF(AND(SX8_Start&lt;=X126,X126&lt;SX8_End),SX8_LS,IF(AND(SX9_Start&lt;=X126,X126&lt;SX9_End),SX9_LS,IF(AND(SX10_Start&lt;=X126,X126&lt;SX10_End),SX10_LS,IF(AND(SX11_Start&lt;=X126,X126&lt;SX11_End),SX11_LS,IF(AND(SX12_Start&lt;=X126,X126&lt;SX12_End),SX12_LS,IF(AND(SX13_Start&lt;=X126,X126&lt;SX13_End),SX13_LS,IF(AND(SX14_Start&lt;=X126,X126&lt;SX14_End),SX14_LS,IF(AND(SX15_Start&lt;=X126,X126&lt;SX15_End),SX15_LS,IF(AND(SX16_Start&lt;=X126,X126&lt;SX16_End),SX16_LS,IF(AND(SX17_Start&lt;=X126,X126&lt;SX17_End),SX17_LS,IF(AND(SX18_Start&lt;=X126,X126&lt;SX18_End),SX18_LS,IF(AND(SX19_Start&lt;=X126,X126&lt;SX19_End),SX19_LS,IF(AND(SX20_Start&lt;=X126,X126&lt;SX20_End),SX20_LS,IF(AND(SX21_Start&lt;=X126,X126&lt;SX21_End),SX21_LS,IF(AND(SX22_Start&lt;=X126,X126&lt;SX22_End),SX22_LS,IF(AND(SX23_Start&lt;=X126,X126&lt;SX23_End),SX23_LS,IF(AND(SX24_Start&lt;=X126,X126&lt;SX24_End),SX24_LS)*IF(AND(SX25_Start&lt;=X126,X126&lt;SX25End),SX25_LS)))))))))))))))))))))))))</f>
        <v/>
      </c>
      <c r="BM126" s="129" t="str">
        <f t="shared" ref="BM126" si="847">IF(ISBLANK(C126),"",IF(BL126=SX1_LS,SX1_LSD,IF(BL126=SX2_LS,SX2_LSD,IF(BL126=SX3_LS,SX3_LSD,IF(BL126=SX4_LS,SX4_LSD,IF(BL126=SX5_LS,SX5_LSD,IF(BL126=SX6_LS,SX6_LSD,IF(BL126=SX7_LS,SX7_LSD,IF(BL126=SX8_LS,SX8_LSD,IF(BL126=SX9_LS,SX9_LSD,IF(BL126=SX10_LS,SX10_LSD,IF(BL126=SX11_LS,SX11_LSD,IF(BL126=SX12_LS,SX12_LSD)))))))))))))</f>
        <v/>
      </c>
      <c r="BN126" s="130"/>
      <c r="BO126" s="130"/>
      <c r="BP126" s="130"/>
      <c r="BQ126" s="130"/>
      <c r="BR126" s="131"/>
      <c r="BS126" s="119" t="str">
        <f t="shared" ref="BS126" si="848">IF(ISBLANK(C126),"",IF(NOT(ISNUMBER(station_number)),"NA",IF(MOD(station_number,1)=0,TEXT(station_number+X126,"0+00"),IF(NOT(MOD(station_number,1)=0),TEXT(station_number+X126,"0+00.00")))))</f>
        <v/>
      </c>
      <c r="BT126" s="119"/>
      <c r="BU126" s="119"/>
      <c r="BV126" s="119"/>
      <c r="BW126" s="119"/>
      <c r="BX126" s="120" t="str" cm="1">
        <f t="array" ref="BX126">IF(C126=FALSE,"",IF(AND(SX1_Start&lt;=X126,X126&lt;SX1_End),"Section 1",IF(AND(SX2_Start&lt;=X126,X126&lt;SX2_End),"Section 2",IF(AND(SX3_Start&lt;=X126,X126&lt;SX3_End),"Section 3",IF(AND(SX4_Start&lt;=X126,X126&lt;SX4_End),"Section 4",IF(AND(SX5_Start&lt;=X126,X126&lt;SX5_End),"Section 5",IF(AND(SX6_Start&lt;=X126,X126&lt;SX6_End),"Section 6",IF(AND(SX7_Start&lt;=X126,X126&lt;SX7_End),"Section 7",IF(AND(SX8_Start&lt;=X126,X126&lt;SX8_End),"Section 8",IF(AND(SX9_Start&lt;=X126,X126&lt;SX9_End),"Section 9",IF(AND(SX10_Start&lt;=X126,X126&lt;SX10_End),"Section 10",IF(AND(SX11_Start&lt;=X126,X126&lt;SX11_End),"Section 11",IF(AND(SX12_Start&lt;=X126,X126&lt;SX12_End),"Section 12",IF(AND(SX13_Start&lt;=X126,X126&lt;SX13_End),"Section 13",IF(AND(SX14_Start&lt;=X126,X126&lt;SX14_End),"Section 14",IF(AND(SX15_Start&lt;=X126,X126&lt;SX15_End),"Section 15",IF(AND(SX16_Start&lt;=X126,X126&lt;SX16_End),"Section 16",IF(AND(SX17_Start&lt;=X126,X126&lt;SX17_End),"Section 17",IF(AND(SX18_Start&lt;=X126,X126&lt;SX18_End),"Section 18",IF(AND(SX19_Start&lt;=X126,X126&lt;SX19_End),"Section 19",IF(AND(SX20_Start&lt;=X126,X126&lt;SX20_End),"Section 20",IF(AND(SX21_Start&lt;=X126,X126&lt;SX21_End),"Section 21",IF(AND(SX22_Start&lt;=X126,X126&lt;SX22_End),"Section 22",IF(AND(SX23_Start&lt;=X126,X126&lt;SX23_End),"Section 23",IF(AND(SX24_Start&lt;=X126,X126&lt;SX24_End),"Section 24")*IF(AND(SX25_Start&lt;=X126,X126&lt;SX25End),"Section 25")))))))))))))))))))))))))</f>
        <v/>
      </c>
      <c r="BY126" s="121"/>
      <c r="BZ126" s="121"/>
      <c r="CA126" s="121"/>
      <c r="CB126" s="121"/>
      <c r="CC126" s="121"/>
      <c r="CD126" s="121"/>
      <c r="CE126" s="121"/>
      <c r="CF126" s="121"/>
      <c r="CG126" s="121"/>
      <c r="CH126" s="122"/>
      <c r="CI126" s="123"/>
      <c r="CJ126" s="124"/>
      <c r="CK126" s="124"/>
      <c r="CL126" s="124"/>
      <c r="CM126" s="124"/>
      <c r="CN126" s="124"/>
      <c r="CO126" s="124"/>
      <c r="CP126" s="124"/>
      <c r="CQ126" s="124"/>
      <c r="CR126" s="124"/>
      <c r="CS126" s="125"/>
      <c r="CT126" s="123"/>
      <c r="CU126" s="124"/>
      <c r="CV126" s="124"/>
      <c r="CW126" s="124"/>
      <c r="CX126" s="124"/>
      <c r="CY126" s="124"/>
      <c r="CZ126" s="124"/>
      <c r="DA126" s="124"/>
      <c r="DB126" s="124"/>
      <c r="DC126" s="124"/>
      <c r="DD126" s="125"/>
      <c r="DE126" s="123"/>
      <c r="DF126" s="124"/>
      <c r="DG126" s="124"/>
      <c r="DH126" s="124"/>
      <c r="DI126" s="124"/>
      <c r="DJ126" s="124"/>
      <c r="DK126" s="124"/>
      <c r="DL126" s="124"/>
      <c r="DM126" s="124"/>
      <c r="DN126" s="125"/>
      <c r="DO126" s="126"/>
      <c r="DP126" s="127"/>
      <c r="DQ126" s="127"/>
      <c r="DR126" s="127"/>
      <c r="DS126" s="127"/>
      <c r="DT126" s="127"/>
      <c r="DU126" s="127"/>
      <c r="DV126" s="128"/>
      <c r="DW126" s="102"/>
      <c r="DX126" s="102"/>
      <c r="DY126" s="102"/>
      <c r="DZ126" s="115"/>
      <c r="EA126" s="115"/>
      <c r="EB126" s="115"/>
      <c r="EC126" s="115"/>
      <c r="ED126" s="115"/>
      <c r="EE126" s="132"/>
      <c r="EF126" s="132"/>
      <c r="EG126" s="132"/>
      <c r="EH126" s="102"/>
      <c r="EI126" s="102"/>
      <c r="EJ126" s="102"/>
      <c r="EK126" s="117" t="str">
        <f t="shared" si="474"/>
        <v/>
      </c>
      <c r="EL126" s="117"/>
      <c r="EM126" s="117"/>
      <c r="EN126" s="118"/>
      <c r="EO126" s="118"/>
      <c r="EP126" s="118"/>
      <c r="EQ126" s="102"/>
      <c r="ER126" s="102"/>
      <c r="ES126" s="102"/>
      <c r="ET126" s="102"/>
      <c r="EU126" s="20" t="str">
        <f t="shared" si="475"/>
        <v/>
      </c>
      <c r="EV126" s="26" t="str">
        <f t="shared" si="476"/>
        <v/>
      </c>
      <c r="EW126" s="22"/>
      <c r="EX126" s="22"/>
      <c r="EY126" s="23"/>
      <c r="EZ126" s="23"/>
      <c r="FA126" s="27"/>
      <c r="FB126" s="27"/>
      <c r="FC126" s="29"/>
      <c r="FD126" s="28"/>
      <c r="FE126" s="28"/>
      <c r="FF126" s="28"/>
      <c r="FG126" s="28"/>
      <c r="FH126" s="28"/>
      <c r="FI126" s="28"/>
      <c r="FJ126" s="28"/>
      <c r="FK126" s="28"/>
      <c r="FL126" s="28"/>
      <c r="FM126" s="28"/>
      <c r="FN126" s="29"/>
      <c r="FO126" s="29"/>
      <c r="FP126" s="29"/>
      <c r="FQ126" s="29"/>
      <c r="FR126" s="29"/>
      <c r="FS126" s="29"/>
      <c r="FT126" s="29"/>
      <c r="FU126" s="29"/>
      <c r="FV126" s="29"/>
      <c r="FW126" s="29"/>
      <c r="FX126" s="29"/>
      <c r="FY126" s="29"/>
      <c r="FZ126" s="29"/>
      <c r="GA126" s="29"/>
      <c r="GB126" s="29"/>
      <c r="GC126" s="23"/>
      <c r="GD126" s="23"/>
      <c r="GE126" s="23"/>
      <c r="GF126" s="23"/>
      <c r="GG126" s="23"/>
      <c r="GH126" s="23"/>
    </row>
    <row r="127" spans="1:190" s="25" customFormat="1" ht="57.75" customHeight="1" x14ac:dyDescent="0.25">
      <c r="A127" s="103">
        <f t="shared" si="477"/>
        <v>120</v>
      </c>
      <c r="B127" s="103"/>
      <c r="C127" s="104"/>
      <c r="D127" s="105"/>
      <c r="E127" s="105"/>
      <c r="F127" s="105"/>
      <c r="G127" s="105"/>
      <c r="H127" s="105"/>
      <c r="I127" s="105"/>
      <c r="J127" s="105"/>
      <c r="K127" s="106"/>
      <c r="L127" s="138"/>
      <c r="M127" s="138"/>
      <c r="N127" s="138"/>
      <c r="O127" s="138"/>
      <c r="P127" s="138"/>
      <c r="Q127" s="138"/>
      <c r="R127" s="138"/>
      <c r="S127" s="137"/>
      <c r="T127" s="137"/>
      <c r="U127" s="137"/>
      <c r="V127" s="137"/>
      <c r="W127" s="137"/>
      <c r="X127" s="79"/>
      <c r="Y127" s="80"/>
      <c r="Z127" s="80"/>
      <c r="AA127" s="80"/>
      <c r="AB127" s="11" t="str">
        <f t="shared" si="465"/>
        <v/>
      </c>
      <c r="AC127" s="12"/>
      <c r="AD127" s="13">
        <f t="shared" si="457"/>
        <v>0</v>
      </c>
      <c r="AE127" s="14" t="str">
        <f t="shared" ref="AE127" si="849">IF(ISBLANK(C127),"",IF(BL127=SX1_LS,SX1_PD,IF(BL127=SX2_LS,SX2_PD,IF(BL127=SX3_LS,SX3_PD,IF(BL127=SX4_LS,SX4_PD,IF(BL127=SX5_LS,SX5_PD,IF(BL127=SX6_LS,SX6_PD,IF(BL127=SX7_LS,SX7_PD,IF(BL127=SX8_LS,SX8_PD,IF(BL127=SX9_LS,SX9_PD,IF(BL127=SX10_LS,SX10_PD,IF(BL127=SX11_LS,SX11_PD,IF(BL127=SX12_LS,SX12_PD)))))))))))))</f>
        <v/>
      </c>
      <c r="AF127" s="15" t="str">
        <f t="shared" si="467"/>
        <v>!</v>
      </c>
      <c r="AG127" s="16" t="str">
        <f t="shared" ref="AG127" si="850">IF(ISBLANK(AC127),"",IF(AND(BL127=SX1_LS,AC127&gt;=0.5),(ROUND((PI()*AD127*AE127)/12,2)-PI()*SX1_PD),IF(AND(BL127=SX2_LS,AC127&gt;=0.5),(ROUND((PI()*AD127*AE127)/12,2)-PI()*SX2_PD),IF(AND(BL127=SX3_LS,AC127&gt;=0.5),(ROUND((PI()*AD127*AE127)/12,2)-PI()*SX3_PD),IF(AND(BL127=SX4_LS,AC127&gt;=0.5),(ROUND((PI()*AD127*AE127)/12,2)-PI()*SX4_PD),IF(AND(BL127=SX5_LS,AC127&gt;=0.5),(ROUND((PI()*AD127*AE127)/12,2)-PI()*SX5_PD),IF(AND(BL127=SX6_LS,AC127&gt;=0.5),(ROUND((PI()*AD127*AE127)/12,2)-PI()*SX6_PD),IF(AND(BL127=SX7_LS,AC127&gt;=0.5),(ROUND((PI()*AD127*AE127)/12,2)-PI()*SX7_PD),IF(AND(BL127=SX8_LS,AC127&gt;=0.5),(ROUND((PI()*AD127*AE127)/12,2)-PI()*SX8_PD),IF(AND(BL127=SX9_LS,AC127&gt;=0.5),(ROUND((PI()*AD127*AE127)/12,2)-PI()*SX9_PD),IF(AND(BL127=SX10_LS,AC127&gt;=0.5),(ROUND((PI()*AD127*AE127)/12,2)-PI()*SX10_PD),IF(AND(BL127=SX11_LS,AC127&gt;=0.5),(ROUND((PI()*AD127*AE127)/12,2)-PI()*SX11_PD),IF(AND(BL127=SX12_LS,AC127&gt;=0.5),(ROUND((PI()*AD127*AE127)/12,2)-PI()*SX12_PD),ROUND((PI()*AD127*AE127)/12,2))))))))))))))</f>
        <v/>
      </c>
      <c r="AH127" s="81"/>
      <c r="AI127" s="81"/>
      <c r="AJ127" s="81"/>
      <c r="AK127" s="81"/>
      <c r="AL127" s="81"/>
      <c r="AM127" s="81"/>
      <c r="AN127" s="81"/>
      <c r="AO127" s="81"/>
      <c r="AP127" s="17"/>
      <c r="AQ127" s="113"/>
      <c r="AR127" s="113"/>
      <c r="AS127" s="113"/>
      <c r="AT127" s="113"/>
      <c r="AU127" s="113"/>
      <c r="AV127" s="114" t="str">
        <f t="shared" ref="AV127" si="851">IF(C127=FALSE,"",IF(C127="DNT",(AQ127/(Nominal_Pipe_Diameter*10)),IF(AQ127="NV","NV",IF(AQ127="NA","NA",IF(BE127="","",IF(BL127="SMLS",AQ127*100/BE127,AQ127*100/BD127))))))</f>
        <v/>
      </c>
      <c r="AW127" s="114"/>
      <c r="AX127" s="114"/>
      <c r="AY127" s="114"/>
      <c r="AZ127" s="114"/>
      <c r="BA127" s="114" t="str">
        <f t="shared" ref="BA127" si="852">IF(C127=FALSE,"",IF(GW_Log_Dist="","NA",GW_Log_Dist+X127))</f>
        <v/>
      </c>
      <c r="BB127" s="114"/>
      <c r="BC127" s="114"/>
      <c r="BD127" s="18" t="str">
        <f t="shared" ref="BD127" si="853">IF(C127=FALSE,"",IF(AND(SX1_Start&lt;=X127,X127&lt;SX1_End),((SX1_NWT*1000)),IF(AND(SX2_Start&lt;=X127,X127&lt;SX2_End),((SX2_NWT*1000)),IF(AND(SX3_Start&lt;=X127,X127&lt;SX3_End),((SX3_NWT*1000)),IF(AND(SX4_Start&lt;=X127,X127&lt;SX4_End),((SX4_NWT*1000)),IF(AND(SX5_Start&lt;=X127,X127&lt;SX5_End),((SX5_NWT*1000)),IF(AND(SX6_Start&lt;=X127,X127&lt;SX6_End),((SX6_NWT*1000)),IF(AND(SX7_Start&lt;=X127,X127&lt;SX7_End),((SX7_NWT*1000)),IF(AND(SX8_Start&lt;=X127,X127&lt;SX8_End),((SX8_NWT*1000)),IF(AND(SX9_Start&lt;=X127,X127&lt;SX9_End),((SX9_NWT*1000)),IF(AND(SX10_Start&lt;=X127,X127&lt;SX10_End),((SX10_NWT*1000)),IF(AND(SX11_Start&lt;=X127,X127&lt;SX11_End),((SX11_NWT*1000)),IF(AND(SX12_Start&lt;=X127,X127&lt;SX12_End),((SX12_NWT*1000)),IF(AND(SX13_Start&lt;=X127,X127&lt;SX13_End),((SX13_NWT*1000)),IF(AND(SX14_Start&lt;=X127,X127&lt;SX14_End),((SX14_NWT*1000)),IF(AND(SX15_Start&lt;=X127,X127&lt;SX15_End),((SX15_NWT*1000)),IF(AND(SX16_Start&lt;=X127,X127&lt;SX16_End),((SX16_NWT*1000)),IF(AND(SX17_Start&lt;=X127,X127&lt;SX17_End),((SX17_NWT*1000)),IF(AND(SX18_Start&lt;=X127,X127&lt;SX18_End),((SX18_NWT*1000)),IF(AND(SX19_Start&lt;=X127,X127&lt;SX19_End),((SX19_NWT*1000)),IF(AND(SX20_Start&lt;=X127,X127&lt;SX20_End),((SX20_NWT*1000)),IF(AND(SX21_Start&lt;=X127,X127&lt;SX21_End),((SX21_NWT*1000)),IF(AND(SX22_Start&lt;=X127,X127&lt;SX22_End),((SX22_NWT*1000)),IF(AND(SX23_Start&lt;=X127,X127&lt;SX23_End),((SX23_NWT*1000)),IF(AND(SX24_Start&lt;=X127,X127&lt;SX24_End),((SX24_NWT*1000)),IF(AND(SX25_Start&lt;=X127,X127&lt;SX25_End),((SX25_NWT*1000))))))))))))))))))))))))))))</f>
        <v/>
      </c>
      <c r="BE127" s="113"/>
      <c r="BF127" s="113"/>
      <c r="BG127" s="113"/>
      <c r="BH127" s="113"/>
      <c r="BI127" s="113"/>
      <c r="BJ127" s="113"/>
      <c r="BK127" s="113"/>
      <c r="BL127" s="19" t="str" cm="1">
        <f t="array" ref="BL127">IF(C127=FALSE,"",IF(AND(SX1_Start&lt;=X127,X127&lt;SX1_End),SX1_LS,IF(AND(SX2_Start&lt;=X127,X127&lt;SX2_End),SX2_LS,IF(AND(SX3_Start&lt;=X127,X127&lt;SX3_End),SX3_LS,IF(AND(SX4_Start&lt;=X127,X127&lt;SX4_End),SX4_LS,IF(AND(SX5_Start&lt;=X127,X127&lt;SX5_End),SX5_LS,IF(AND(SX6_Start&lt;=X127,X127&lt;SX6_End),SX6_LS,IF(AND(SX7_Start&lt;=X127,X127&lt;SX7_End),SX7_LS,IF(AND(SX8_Start&lt;=X127,X127&lt;SX8_End),SX8_LS,IF(AND(SX9_Start&lt;=X127,X127&lt;SX9_End),SX9_LS,IF(AND(SX10_Start&lt;=X127,X127&lt;SX10_End),SX10_LS,IF(AND(SX11_Start&lt;=X127,X127&lt;SX11_End),SX11_LS,IF(AND(SX12_Start&lt;=X127,X127&lt;SX12_End),SX12_LS,IF(AND(SX13_Start&lt;=X127,X127&lt;SX13_End),SX13_LS,IF(AND(SX14_Start&lt;=X127,X127&lt;SX14_End),SX14_LS,IF(AND(SX15_Start&lt;=X127,X127&lt;SX15_End),SX15_LS,IF(AND(SX16_Start&lt;=X127,X127&lt;SX16_End),SX16_LS,IF(AND(SX17_Start&lt;=X127,X127&lt;SX17_End),SX17_LS,IF(AND(SX18_Start&lt;=X127,X127&lt;SX18_End),SX18_LS,IF(AND(SX19_Start&lt;=X127,X127&lt;SX19_End),SX19_LS,IF(AND(SX20_Start&lt;=X127,X127&lt;SX20_End),SX20_LS,IF(AND(SX21_Start&lt;=X127,X127&lt;SX21_End),SX21_LS,IF(AND(SX22_Start&lt;=X127,X127&lt;SX22_End),SX22_LS,IF(AND(SX23_Start&lt;=X127,X127&lt;SX23_End),SX23_LS,IF(AND(SX24_Start&lt;=X127,X127&lt;SX24_End),SX24_LS)*IF(AND(SX25_Start&lt;=X127,X127&lt;SX25End),SX25_LS)))))))))))))))))))))))))</f>
        <v/>
      </c>
      <c r="BM127" s="129" t="str">
        <f t="shared" ref="BM127" si="854">IF(ISBLANK(C127),"",IF(BL127=SX1_LS,SX1_LSD,IF(BL127=SX2_LS,SX2_LSD,IF(BL127=SX3_LS,SX3_LSD,IF(BL127=SX4_LS,SX4_LSD,IF(BL127=SX5_LS,SX5_LSD,IF(BL127=SX6_LS,SX6_LSD,IF(BL127=SX7_LS,SX7_LSD,IF(BL127=SX8_LS,SX8_LSD,IF(BL127=SX9_LS,SX9_LSD,IF(BL127=SX10_LS,SX10_LSD,IF(BL127=SX11_LS,SX11_LSD,IF(BL127=SX12_LS,SX12_LSD)))))))))))))</f>
        <v/>
      </c>
      <c r="BN127" s="130"/>
      <c r="BO127" s="130"/>
      <c r="BP127" s="130"/>
      <c r="BQ127" s="130"/>
      <c r="BR127" s="131"/>
      <c r="BS127" s="119" t="str">
        <f t="shared" ref="BS127" si="855">IF(ISBLANK(C127),"",IF(NOT(ISNUMBER(station_number)),"NA",IF(MOD(station_number,1)=0,TEXT(station_number+X127,"0+00"),IF(NOT(MOD(station_number,1)=0),TEXT(station_number+X127,"0+00.00")))))</f>
        <v/>
      </c>
      <c r="BT127" s="119"/>
      <c r="BU127" s="119"/>
      <c r="BV127" s="119"/>
      <c r="BW127" s="119"/>
      <c r="BX127" s="120" t="str" cm="1">
        <f t="array" ref="BX127">IF(C127=FALSE,"",IF(AND(SX1_Start&lt;=X127,X127&lt;SX1_End),"Section 1",IF(AND(SX2_Start&lt;=X127,X127&lt;SX2_End),"Section 2",IF(AND(SX3_Start&lt;=X127,X127&lt;SX3_End),"Section 3",IF(AND(SX4_Start&lt;=X127,X127&lt;SX4_End),"Section 4",IF(AND(SX5_Start&lt;=X127,X127&lt;SX5_End),"Section 5",IF(AND(SX6_Start&lt;=X127,X127&lt;SX6_End),"Section 6",IF(AND(SX7_Start&lt;=X127,X127&lt;SX7_End),"Section 7",IF(AND(SX8_Start&lt;=X127,X127&lt;SX8_End),"Section 8",IF(AND(SX9_Start&lt;=X127,X127&lt;SX9_End),"Section 9",IF(AND(SX10_Start&lt;=X127,X127&lt;SX10_End),"Section 10",IF(AND(SX11_Start&lt;=X127,X127&lt;SX11_End),"Section 11",IF(AND(SX12_Start&lt;=X127,X127&lt;SX12_End),"Section 12",IF(AND(SX13_Start&lt;=X127,X127&lt;SX13_End),"Section 13",IF(AND(SX14_Start&lt;=X127,X127&lt;SX14_End),"Section 14",IF(AND(SX15_Start&lt;=X127,X127&lt;SX15_End),"Section 15",IF(AND(SX16_Start&lt;=X127,X127&lt;SX16_End),"Section 16",IF(AND(SX17_Start&lt;=X127,X127&lt;SX17_End),"Section 17",IF(AND(SX18_Start&lt;=X127,X127&lt;SX18_End),"Section 18",IF(AND(SX19_Start&lt;=X127,X127&lt;SX19_End),"Section 19",IF(AND(SX20_Start&lt;=X127,X127&lt;SX20_End),"Section 20",IF(AND(SX21_Start&lt;=X127,X127&lt;SX21_End),"Section 21",IF(AND(SX22_Start&lt;=X127,X127&lt;SX22_End),"Section 22",IF(AND(SX23_Start&lt;=X127,X127&lt;SX23_End),"Section 23",IF(AND(SX24_Start&lt;=X127,X127&lt;SX24_End),"Section 24")*IF(AND(SX25_Start&lt;=X127,X127&lt;SX25End),"Section 25")))))))))))))))))))))))))</f>
        <v/>
      </c>
      <c r="BY127" s="121"/>
      <c r="BZ127" s="121"/>
      <c r="CA127" s="121"/>
      <c r="CB127" s="121"/>
      <c r="CC127" s="121"/>
      <c r="CD127" s="121"/>
      <c r="CE127" s="121"/>
      <c r="CF127" s="121"/>
      <c r="CG127" s="121"/>
      <c r="CH127" s="122"/>
      <c r="CI127" s="123"/>
      <c r="CJ127" s="124"/>
      <c r="CK127" s="124"/>
      <c r="CL127" s="124"/>
      <c r="CM127" s="124"/>
      <c r="CN127" s="124"/>
      <c r="CO127" s="124"/>
      <c r="CP127" s="124"/>
      <c r="CQ127" s="124"/>
      <c r="CR127" s="124"/>
      <c r="CS127" s="125"/>
      <c r="CT127" s="123"/>
      <c r="CU127" s="124"/>
      <c r="CV127" s="124"/>
      <c r="CW127" s="124"/>
      <c r="CX127" s="124"/>
      <c r="CY127" s="124"/>
      <c r="CZ127" s="124"/>
      <c r="DA127" s="124"/>
      <c r="DB127" s="124"/>
      <c r="DC127" s="124"/>
      <c r="DD127" s="125"/>
      <c r="DE127" s="123"/>
      <c r="DF127" s="124"/>
      <c r="DG127" s="124"/>
      <c r="DH127" s="124"/>
      <c r="DI127" s="124"/>
      <c r="DJ127" s="124"/>
      <c r="DK127" s="124"/>
      <c r="DL127" s="124"/>
      <c r="DM127" s="124"/>
      <c r="DN127" s="125"/>
      <c r="DO127" s="126"/>
      <c r="DP127" s="127"/>
      <c r="DQ127" s="127"/>
      <c r="DR127" s="127"/>
      <c r="DS127" s="127"/>
      <c r="DT127" s="127"/>
      <c r="DU127" s="127"/>
      <c r="DV127" s="128"/>
      <c r="DW127" s="102"/>
      <c r="DX127" s="102"/>
      <c r="DY127" s="102"/>
      <c r="DZ127" s="115"/>
      <c r="EA127" s="115"/>
      <c r="EB127" s="115"/>
      <c r="EC127" s="115"/>
      <c r="ED127" s="115"/>
      <c r="EE127" s="132"/>
      <c r="EF127" s="132"/>
      <c r="EG127" s="132"/>
      <c r="EH127" s="102"/>
      <c r="EI127" s="102"/>
      <c r="EJ127" s="102"/>
      <c r="EK127" s="117" t="str">
        <f t="shared" si="474"/>
        <v/>
      </c>
      <c r="EL127" s="117"/>
      <c r="EM127" s="117"/>
      <c r="EN127" s="118"/>
      <c r="EO127" s="118"/>
      <c r="EP127" s="118"/>
      <c r="EQ127" s="102"/>
      <c r="ER127" s="102"/>
      <c r="ES127" s="102"/>
      <c r="ET127" s="102"/>
      <c r="EU127" s="20" t="str">
        <f t="shared" si="475"/>
        <v/>
      </c>
      <c r="EV127" s="26" t="str">
        <f t="shared" si="476"/>
        <v/>
      </c>
      <c r="EW127" s="22"/>
      <c r="EX127" s="22"/>
      <c r="EY127" s="23"/>
      <c r="EZ127" s="23"/>
      <c r="FA127" s="27"/>
      <c r="FB127" s="27"/>
      <c r="FC127" s="28"/>
      <c r="FD127" s="28"/>
      <c r="FE127" s="28"/>
      <c r="FF127" s="28"/>
      <c r="FG127" s="28"/>
      <c r="FH127" s="28"/>
      <c r="FI127" s="28"/>
      <c r="FJ127" s="28"/>
      <c r="FK127" s="28"/>
      <c r="FL127" s="28"/>
      <c r="FM127" s="28"/>
      <c r="FN127" s="29"/>
      <c r="FO127" s="29"/>
      <c r="FP127" s="29"/>
      <c r="FQ127" s="29"/>
      <c r="FR127" s="29"/>
      <c r="FS127" s="29"/>
      <c r="FT127" s="29"/>
      <c r="FU127" s="29"/>
      <c r="FV127" s="29"/>
      <c r="FW127" s="29"/>
      <c r="FX127" s="29"/>
      <c r="FY127" s="29"/>
      <c r="FZ127" s="29"/>
      <c r="GA127" s="29"/>
      <c r="GB127" s="29"/>
      <c r="GC127" s="23"/>
      <c r="GD127" s="23"/>
      <c r="GE127" s="23"/>
      <c r="GF127" s="23"/>
      <c r="GG127" s="23"/>
      <c r="GH127" s="23"/>
    </row>
    <row r="128" spans="1:190" s="25" customFormat="1" ht="57.75" customHeight="1" x14ac:dyDescent="0.25">
      <c r="A128" s="103">
        <f t="shared" si="477"/>
        <v>121</v>
      </c>
      <c r="B128" s="103"/>
      <c r="C128" s="104"/>
      <c r="D128" s="105"/>
      <c r="E128" s="105"/>
      <c r="F128" s="105"/>
      <c r="G128" s="105"/>
      <c r="H128" s="105"/>
      <c r="I128" s="105"/>
      <c r="J128" s="105"/>
      <c r="K128" s="106"/>
      <c r="L128" s="138"/>
      <c r="M128" s="138"/>
      <c r="N128" s="138"/>
      <c r="O128" s="138"/>
      <c r="P128" s="138"/>
      <c r="Q128" s="138"/>
      <c r="R128" s="138"/>
      <c r="S128" s="137"/>
      <c r="T128" s="137"/>
      <c r="U128" s="137"/>
      <c r="V128" s="137"/>
      <c r="W128" s="137"/>
      <c r="X128" s="79"/>
      <c r="Y128" s="80"/>
      <c r="Z128" s="80"/>
      <c r="AA128" s="80"/>
      <c r="AB128" s="11" t="str">
        <f t="shared" si="465"/>
        <v/>
      </c>
      <c r="AC128" s="12"/>
      <c r="AD128" s="13">
        <f t="shared" si="457"/>
        <v>0</v>
      </c>
      <c r="AE128" s="14" t="str">
        <f t="shared" ref="AE128" si="856">IF(ISBLANK(C128),"",IF(BL128=SX1_LS,SX1_PD,IF(BL128=SX2_LS,SX2_PD,IF(BL128=SX3_LS,SX3_PD,IF(BL128=SX4_LS,SX4_PD,IF(BL128=SX5_LS,SX5_PD,IF(BL128=SX6_LS,SX6_PD,IF(BL128=SX7_LS,SX7_PD,IF(BL128=SX8_LS,SX8_PD,IF(BL128=SX9_LS,SX9_PD,IF(BL128=SX10_LS,SX10_PD,IF(BL128=SX11_LS,SX11_PD,IF(BL128=SX12_LS,SX12_PD)))))))))))))</f>
        <v/>
      </c>
      <c r="AF128" s="15" t="str">
        <f t="shared" si="467"/>
        <v>!</v>
      </c>
      <c r="AG128" s="16" t="str">
        <f t="shared" ref="AG128" si="857">IF(ISBLANK(AC128),"",IF(AND(BL128=SX1_LS,AC128&gt;=0.5),(ROUND((PI()*AD128*AE128)/12,2)-PI()*SX1_PD),IF(AND(BL128=SX2_LS,AC128&gt;=0.5),(ROUND((PI()*AD128*AE128)/12,2)-PI()*SX2_PD),IF(AND(BL128=SX3_LS,AC128&gt;=0.5),(ROUND((PI()*AD128*AE128)/12,2)-PI()*SX3_PD),IF(AND(BL128=SX4_LS,AC128&gt;=0.5),(ROUND((PI()*AD128*AE128)/12,2)-PI()*SX4_PD),IF(AND(BL128=SX5_LS,AC128&gt;=0.5),(ROUND((PI()*AD128*AE128)/12,2)-PI()*SX5_PD),IF(AND(BL128=SX6_LS,AC128&gt;=0.5),(ROUND((PI()*AD128*AE128)/12,2)-PI()*SX6_PD),IF(AND(BL128=SX7_LS,AC128&gt;=0.5),(ROUND((PI()*AD128*AE128)/12,2)-PI()*SX7_PD),IF(AND(BL128=SX8_LS,AC128&gt;=0.5),(ROUND((PI()*AD128*AE128)/12,2)-PI()*SX8_PD),IF(AND(BL128=SX9_LS,AC128&gt;=0.5),(ROUND((PI()*AD128*AE128)/12,2)-PI()*SX9_PD),IF(AND(BL128=SX10_LS,AC128&gt;=0.5),(ROUND((PI()*AD128*AE128)/12,2)-PI()*SX10_PD),IF(AND(BL128=SX11_LS,AC128&gt;=0.5),(ROUND((PI()*AD128*AE128)/12,2)-PI()*SX11_PD),IF(AND(BL128=SX12_LS,AC128&gt;=0.5),(ROUND((PI()*AD128*AE128)/12,2)-PI()*SX12_PD),ROUND((PI()*AD128*AE128)/12,2))))))))))))))</f>
        <v/>
      </c>
      <c r="AH128" s="81"/>
      <c r="AI128" s="81"/>
      <c r="AJ128" s="81"/>
      <c r="AK128" s="81"/>
      <c r="AL128" s="81"/>
      <c r="AM128" s="81"/>
      <c r="AN128" s="81"/>
      <c r="AO128" s="81"/>
      <c r="AP128" s="17"/>
      <c r="AQ128" s="133"/>
      <c r="AR128" s="134"/>
      <c r="AS128" s="134"/>
      <c r="AT128" s="134"/>
      <c r="AU128" s="135"/>
      <c r="AV128" s="114" t="str">
        <f t="shared" ref="AV128" si="858">IF(C128=FALSE,"",IF(C128="DNT",(AQ128/(Nominal_Pipe_Diameter*10)),IF(AQ128="NV","NV",IF(AQ128="NA","NA",IF(BE128="","",IF(BL128="SMLS",AQ128*100/BE128,AQ128*100/BD128))))))</f>
        <v/>
      </c>
      <c r="AW128" s="114"/>
      <c r="AX128" s="114"/>
      <c r="AY128" s="114"/>
      <c r="AZ128" s="114"/>
      <c r="BA128" s="114" t="str">
        <f t="shared" ref="BA128" si="859">IF(C128=FALSE,"",IF(GW_Log_Dist="","NA",GW_Log_Dist+X128))</f>
        <v/>
      </c>
      <c r="BB128" s="114"/>
      <c r="BC128" s="114"/>
      <c r="BD128" s="18" t="str">
        <f t="shared" ref="BD128" si="860">IF(C128=FALSE,"",IF(AND(SX1_Start&lt;=X128,X128&lt;SX1_End),((SX1_NWT*1000)),IF(AND(SX2_Start&lt;=X128,X128&lt;SX2_End),((SX2_NWT*1000)),IF(AND(SX3_Start&lt;=X128,X128&lt;SX3_End),((SX3_NWT*1000)),IF(AND(SX4_Start&lt;=X128,X128&lt;SX4_End),((SX4_NWT*1000)),IF(AND(SX5_Start&lt;=X128,X128&lt;SX5_End),((SX5_NWT*1000)),IF(AND(SX6_Start&lt;=X128,X128&lt;SX6_End),((SX6_NWT*1000)),IF(AND(SX7_Start&lt;=X128,X128&lt;SX7_End),((SX7_NWT*1000)),IF(AND(SX8_Start&lt;=X128,X128&lt;SX8_End),((SX8_NWT*1000)),IF(AND(SX9_Start&lt;=X128,X128&lt;SX9_End),((SX9_NWT*1000)),IF(AND(SX10_Start&lt;=X128,X128&lt;SX10_End),((SX10_NWT*1000)),IF(AND(SX11_Start&lt;=X128,X128&lt;SX11_End),((SX11_NWT*1000)),IF(AND(SX12_Start&lt;=X128,X128&lt;SX12_End),((SX12_NWT*1000)),IF(AND(SX13_Start&lt;=X128,X128&lt;SX13_End),((SX13_NWT*1000)),IF(AND(SX14_Start&lt;=X128,X128&lt;SX14_End),((SX14_NWT*1000)),IF(AND(SX15_Start&lt;=X128,X128&lt;SX15_End),((SX15_NWT*1000)),IF(AND(SX16_Start&lt;=X128,X128&lt;SX16_End),((SX16_NWT*1000)),IF(AND(SX17_Start&lt;=X128,X128&lt;SX17_End),((SX17_NWT*1000)),IF(AND(SX18_Start&lt;=X128,X128&lt;SX18_End),((SX18_NWT*1000)),IF(AND(SX19_Start&lt;=X128,X128&lt;SX19_End),((SX19_NWT*1000)),IF(AND(SX20_Start&lt;=X128,X128&lt;SX20_End),((SX20_NWT*1000)),IF(AND(SX21_Start&lt;=X128,X128&lt;SX21_End),((SX21_NWT*1000)),IF(AND(SX22_Start&lt;=X128,X128&lt;SX22_End),((SX22_NWT*1000)),IF(AND(SX23_Start&lt;=X128,X128&lt;SX23_End),((SX23_NWT*1000)),IF(AND(SX24_Start&lt;=X128,X128&lt;SX24_End),((SX24_NWT*1000)),IF(AND(SX25_Start&lt;=X128,X128&lt;SX25_End),((SX25_NWT*1000))))))))))))))))))))))))))))</f>
        <v/>
      </c>
      <c r="BE128" s="113"/>
      <c r="BF128" s="113"/>
      <c r="BG128" s="113"/>
      <c r="BH128" s="113"/>
      <c r="BI128" s="113"/>
      <c r="BJ128" s="113"/>
      <c r="BK128" s="113"/>
      <c r="BL128" s="19" t="str" cm="1">
        <f t="array" ref="BL128">IF(C128=FALSE,"",IF(AND(SX1_Start&lt;=X128,X128&lt;SX1_End),SX1_LS,IF(AND(SX2_Start&lt;=X128,X128&lt;SX2_End),SX2_LS,IF(AND(SX3_Start&lt;=X128,X128&lt;SX3_End),SX3_LS,IF(AND(SX4_Start&lt;=X128,X128&lt;SX4_End),SX4_LS,IF(AND(SX5_Start&lt;=X128,X128&lt;SX5_End),SX5_LS,IF(AND(SX6_Start&lt;=X128,X128&lt;SX6_End),SX6_LS,IF(AND(SX7_Start&lt;=X128,X128&lt;SX7_End),SX7_LS,IF(AND(SX8_Start&lt;=X128,X128&lt;SX8_End),SX8_LS,IF(AND(SX9_Start&lt;=X128,X128&lt;SX9_End),SX9_LS,IF(AND(SX10_Start&lt;=X128,X128&lt;SX10_End),SX10_LS,IF(AND(SX11_Start&lt;=X128,X128&lt;SX11_End),SX11_LS,IF(AND(SX12_Start&lt;=X128,X128&lt;SX12_End),SX12_LS,IF(AND(SX13_Start&lt;=X128,X128&lt;SX13_End),SX13_LS,IF(AND(SX14_Start&lt;=X128,X128&lt;SX14_End),SX14_LS,IF(AND(SX15_Start&lt;=X128,X128&lt;SX15_End),SX15_LS,IF(AND(SX16_Start&lt;=X128,X128&lt;SX16_End),SX16_LS,IF(AND(SX17_Start&lt;=X128,X128&lt;SX17_End),SX17_LS,IF(AND(SX18_Start&lt;=X128,X128&lt;SX18_End),SX18_LS,IF(AND(SX19_Start&lt;=X128,X128&lt;SX19_End),SX19_LS,IF(AND(SX20_Start&lt;=X128,X128&lt;SX20_End),SX20_LS,IF(AND(SX21_Start&lt;=X128,X128&lt;SX21_End),SX21_LS,IF(AND(SX22_Start&lt;=X128,X128&lt;SX22_End),SX22_LS,IF(AND(SX23_Start&lt;=X128,X128&lt;SX23_End),SX23_LS,IF(AND(SX24_Start&lt;=X128,X128&lt;SX24_End),SX24_LS)*IF(AND(SX25_Start&lt;=X128,X128&lt;SX25End),SX25_LS)))))))))))))))))))))))))</f>
        <v/>
      </c>
      <c r="BM128" s="129" t="str">
        <f t="shared" ref="BM128" si="861">IF(ISBLANK(C128),"",IF(BL128=SX1_LS,SX1_LSD,IF(BL128=SX2_LS,SX2_LSD,IF(BL128=SX3_LS,SX3_LSD,IF(BL128=SX4_LS,SX4_LSD,IF(BL128=SX5_LS,SX5_LSD,IF(BL128=SX6_LS,SX6_LSD,IF(BL128=SX7_LS,SX7_LSD,IF(BL128=SX8_LS,SX8_LSD,IF(BL128=SX9_LS,SX9_LSD,IF(BL128=SX10_LS,SX10_LSD,IF(BL128=SX11_LS,SX11_LSD,IF(BL128=SX12_LS,SX12_LSD)))))))))))))</f>
        <v/>
      </c>
      <c r="BN128" s="130"/>
      <c r="BO128" s="130"/>
      <c r="BP128" s="130"/>
      <c r="BQ128" s="130"/>
      <c r="BR128" s="131"/>
      <c r="BS128" s="119" t="str">
        <f t="shared" ref="BS128" si="862">IF(ISBLANK(C128),"",IF(NOT(ISNUMBER(station_number)),"NA",IF(MOD(station_number,1)=0,TEXT(station_number+X128,"0+00"),IF(NOT(MOD(station_number,1)=0),TEXT(station_number+X128,"0+00.00")))))</f>
        <v/>
      </c>
      <c r="BT128" s="119"/>
      <c r="BU128" s="119"/>
      <c r="BV128" s="119"/>
      <c r="BW128" s="119"/>
      <c r="BX128" s="120" t="str" cm="1">
        <f t="array" ref="BX128">IF(C128=FALSE,"",IF(AND(SX1_Start&lt;=X128,X128&lt;SX1_End),"Section 1",IF(AND(SX2_Start&lt;=X128,X128&lt;SX2_End),"Section 2",IF(AND(SX3_Start&lt;=X128,X128&lt;SX3_End),"Section 3",IF(AND(SX4_Start&lt;=X128,X128&lt;SX4_End),"Section 4",IF(AND(SX5_Start&lt;=X128,X128&lt;SX5_End),"Section 5",IF(AND(SX6_Start&lt;=X128,X128&lt;SX6_End),"Section 6",IF(AND(SX7_Start&lt;=X128,X128&lt;SX7_End),"Section 7",IF(AND(SX8_Start&lt;=X128,X128&lt;SX8_End),"Section 8",IF(AND(SX9_Start&lt;=X128,X128&lt;SX9_End),"Section 9",IF(AND(SX10_Start&lt;=X128,X128&lt;SX10_End),"Section 10",IF(AND(SX11_Start&lt;=X128,X128&lt;SX11_End),"Section 11",IF(AND(SX12_Start&lt;=X128,X128&lt;SX12_End),"Section 12",IF(AND(SX13_Start&lt;=X128,X128&lt;SX13_End),"Section 13",IF(AND(SX14_Start&lt;=X128,X128&lt;SX14_End),"Section 14",IF(AND(SX15_Start&lt;=X128,X128&lt;SX15_End),"Section 15",IF(AND(SX16_Start&lt;=X128,X128&lt;SX16_End),"Section 16",IF(AND(SX17_Start&lt;=X128,X128&lt;SX17_End),"Section 17",IF(AND(SX18_Start&lt;=X128,X128&lt;SX18_End),"Section 18",IF(AND(SX19_Start&lt;=X128,X128&lt;SX19_End),"Section 19",IF(AND(SX20_Start&lt;=X128,X128&lt;SX20_End),"Section 20",IF(AND(SX21_Start&lt;=X128,X128&lt;SX21_End),"Section 21",IF(AND(SX22_Start&lt;=X128,X128&lt;SX22_End),"Section 22",IF(AND(SX23_Start&lt;=X128,X128&lt;SX23_End),"Section 23",IF(AND(SX24_Start&lt;=X128,X128&lt;SX24_End),"Section 24")*IF(AND(SX25_Start&lt;=X128,X128&lt;SX25End),"Section 25")))))))))))))))))))))))))</f>
        <v/>
      </c>
      <c r="BY128" s="121"/>
      <c r="BZ128" s="121"/>
      <c r="CA128" s="121"/>
      <c r="CB128" s="121"/>
      <c r="CC128" s="121"/>
      <c r="CD128" s="121"/>
      <c r="CE128" s="121"/>
      <c r="CF128" s="121"/>
      <c r="CG128" s="121"/>
      <c r="CH128" s="122"/>
      <c r="CI128" s="123"/>
      <c r="CJ128" s="124"/>
      <c r="CK128" s="124"/>
      <c r="CL128" s="124"/>
      <c r="CM128" s="124"/>
      <c r="CN128" s="124"/>
      <c r="CO128" s="124"/>
      <c r="CP128" s="124"/>
      <c r="CQ128" s="124"/>
      <c r="CR128" s="124"/>
      <c r="CS128" s="125"/>
      <c r="CT128" s="123"/>
      <c r="CU128" s="124"/>
      <c r="CV128" s="124"/>
      <c r="CW128" s="124"/>
      <c r="CX128" s="124"/>
      <c r="CY128" s="124"/>
      <c r="CZ128" s="124"/>
      <c r="DA128" s="124"/>
      <c r="DB128" s="124"/>
      <c r="DC128" s="124"/>
      <c r="DD128" s="125"/>
      <c r="DE128" s="123"/>
      <c r="DF128" s="124"/>
      <c r="DG128" s="124"/>
      <c r="DH128" s="124"/>
      <c r="DI128" s="124"/>
      <c r="DJ128" s="124"/>
      <c r="DK128" s="124"/>
      <c r="DL128" s="124"/>
      <c r="DM128" s="124"/>
      <c r="DN128" s="125"/>
      <c r="DO128" s="126"/>
      <c r="DP128" s="127"/>
      <c r="DQ128" s="127"/>
      <c r="DR128" s="127"/>
      <c r="DS128" s="127"/>
      <c r="DT128" s="127"/>
      <c r="DU128" s="127"/>
      <c r="DV128" s="128"/>
      <c r="DW128" s="102"/>
      <c r="DX128" s="102"/>
      <c r="DY128" s="102"/>
      <c r="DZ128" s="115"/>
      <c r="EA128" s="115"/>
      <c r="EB128" s="115"/>
      <c r="EC128" s="115"/>
      <c r="ED128" s="115"/>
      <c r="EE128" s="132"/>
      <c r="EF128" s="132"/>
      <c r="EG128" s="132"/>
      <c r="EH128" s="102"/>
      <c r="EI128" s="102"/>
      <c r="EJ128" s="102"/>
      <c r="EK128" s="117" t="str">
        <f t="shared" si="474"/>
        <v/>
      </c>
      <c r="EL128" s="117"/>
      <c r="EM128" s="117"/>
      <c r="EN128" s="118"/>
      <c r="EO128" s="118"/>
      <c r="EP128" s="118"/>
      <c r="EQ128" s="102"/>
      <c r="ER128" s="102"/>
      <c r="ES128" s="102"/>
      <c r="ET128" s="102"/>
      <c r="EU128" s="20" t="str">
        <f t="shared" si="475"/>
        <v/>
      </c>
      <c r="EV128" s="26" t="str">
        <f t="shared" si="476"/>
        <v/>
      </c>
      <c r="EW128" s="22"/>
      <c r="EX128" s="22"/>
      <c r="EY128" s="23"/>
      <c r="EZ128" s="23"/>
      <c r="FA128" s="27"/>
      <c r="FB128" s="27"/>
      <c r="FC128" s="28"/>
      <c r="FD128" s="28"/>
      <c r="FE128" s="28"/>
      <c r="FF128" s="28"/>
      <c r="FG128" s="28"/>
      <c r="FH128" s="28"/>
      <c r="FI128" s="28"/>
      <c r="FJ128" s="28"/>
      <c r="FK128" s="28"/>
      <c r="FL128" s="28"/>
      <c r="FM128" s="28"/>
      <c r="FN128" s="29"/>
      <c r="FO128" s="29"/>
      <c r="FP128" s="29"/>
      <c r="FQ128" s="29"/>
      <c r="FR128" s="29"/>
      <c r="FS128" s="29"/>
      <c r="FT128" s="29"/>
      <c r="FU128" s="29"/>
      <c r="FV128" s="29"/>
      <c r="FW128" s="29"/>
      <c r="FX128" s="29"/>
      <c r="FY128" s="29"/>
      <c r="FZ128" s="29"/>
      <c r="GA128" s="29"/>
      <c r="GB128" s="29"/>
      <c r="GC128" s="23"/>
      <c r="GD128" s="23"/>
      <c r="GE128" s="23"/>
      <c r="GF128" s="23"/>
      <c r="GG128" s="23"/>
      <c r="GH128" s="23"/>
    </row>
    <row r="129" spans="1:190" s="25" customFormat="1" ht="57.75" customHeight="1" x14ac:dyDescent="0.25">
      <c r="A129" s="103">
        <f t="shared" si="477"/>
        <v>122</v>
      </c>
      <c r="B129" s="103"/>
      <c r="C129" s="104"/>
      <c r="D129" s="105"/>
      <c r="E129" s="105"/>
      <c r="F129" s="105"/>
      <c r="G129" s="105"/>
      <c r="H129" s="105"/>
      <c r="I129" s="105"/>
      <c r="J129" s="105"/>
      <c r="K129" s="106"/>
      <c r="L129" s="138"/>
      <c r="M129" s="138"/>
      <c r="N129" s="138"/>
      <c r="O129" s="138"/>
      <c r="P129" s="138"/>
      <c r="Q129" s="138"/>
      <c r="R129" s="138"/>
      <c r="S129" s="137"/>
      <c r="T129" s="137"/>
      <c r="U129" s="137"/>
      <c r="V129" s="137"/>
      <c r="W129" s="137"/>
      <c r="X129" s="79"/>
      <c r="Y129" s="80"/>
      <c r="Z129" s="80"/>
      <c r="AA129" s="80"/>
      <c r="AB129" s="11" t="str">
        <f t="shared" si="465"/>
        <v/>
      </c>
      <c r="AC129" s="12"/>
      <c r="AD129" s="13">
        <f t="shared" si="457"/>
        <v>0</v>
      </c>
      <c r="AE129" s="14" t="str">
        <f t="shared" ref="AE129" si="863">IF(ISBLANK(C129),"",IF(BL129=SX1_LS,SX1_PD,IF(BL129=SX2_LS,SX2_PD,IF(BL129=SX3_LS,SX3_PD,IF(BL129=SX4_LS,SX4_PD,IF(BL129=SX5_LS,SX5_PD,IF(BL129=SX6_LS,SX6_PD,IF(BL129=SX7_LS,SX7_PD,IF(BL129=SX8_LS,SX8_PD,IF(BL129=SX9_LS,SX9_PD,IF(BL129=SX10_LS,SX10_PD,IF(BL129=SX11_LS,SX11_PD,IF(BL129=SX12_LS,SX12_PD)))))))))))))</f>
        <v/>
      </c>
      <c r="AF129" s="15" t="str">
        <f t="shared" si="467"/>
        <v>!</v>
      </c>
      <c r="AG129" s="16" t="str">
        <f t="shared" ref="AG129" si="864">IF(ISBLANK(AC129),"",IF(AND(BL129=SX1_LS,AC129&gt;=0.5),(ROUND((PI()*AD129*AE129)/12,2)-PI()*SX1_PD),IF(AND(BL129=SX2_LS,AC129&gt;=0.5),(ROUND((PI()*AD129*AE129)/12,2)-PI()*SX2_PD),IF(AND(BL129=SX3_LS,AC129&gt;=0.5),(ROUND((PI()*AD129*AE129)/12,2)-PI()*SX3_PD),IF(AND(BL129=SX4_LS,AC129&gt;=0.5),(ROUND((PI()*AD129*AE129)/12,2)-PI()*SX4_PD),IF(AND(BL129=SX5_LS,AC129&gt;=0.5),(ROUND((PI()*AD129*AE129)/12,2)-PI()*SX5_PD),IF(AND(BL129=SX6_LS,AC129&gt;=0.5),(ROUND((PI()*AD129*AE129)/12,2)-PI()*SX6_PD),IF(AND(BL129=SX7_LS,AC129&gt;=0.5),(ROUND((PI()*AD129*AE129)/12,2)-PI()*SX7_PD),IF(AND(BL129=SX8_LS,AC129&gt;=0.5),(ROUND((PI()*AD129*AE129)/12,2)-PI()*SX8_PD),IF(AND(BL129=SX9_LS,AC129&gt;=0.5),(ROUND((PI()*AD129*AE129)/12,2)-PI()*SX9_PD),IF(AND(BL129=SX10_LS,AC129&gt;=0.5),(ROUND((PI()*AD129*AE129)/12,2)-PI()*SX10_PD),IF(AND(BL129=SX11_LS,AC129&gt;=0.5),(ROUND((PI()*AD129*AE129)/12,2)-PI()*SX11_PD),IF(AND(BL129=SX12_LS,AC129&gt;=0.5),(ROUND((PI()*AD129*AE129)/12,2)-PI()*SX12_PD),ROUND((PI()*AD129*AE129)/12,2))))))))))))))</f>
        <v/>
      </c>
      <c r="AH129" s="81"/>
      <c r="AI129" s="81"/>
      <c r="AJ129" s="81"/>
      <c r="AK129" s="81"/>
      <c r="AL129" s="81"/>
      <c r="AM129" s="81"/>
      <c r="AN129" s="81"/>
      <c r="AO129" s="81"/>
      <c r="AP129" s="17"/>
      <c r="AQ129" s="113"/>
      <c r="AR129" s="113"/>
      <c r="AS129" s="113"/>
      <c r="AT129" s="113"/>
      <c r="AU129" s="113"/>
      <c r="AV129" s="114" t="str">
        <f t="shared" ref="AV129" si="865">IF(C129=FALSE,"",IF(C129="DNT",(AQ129/(Nominal_Pipe_Diameter*10)),IF(AQ129="NV","NV",IF(AQ129="NA","NA",IF(BE129="","",IF(BL129="SMLS",AQ129*100/BE129,AQ129*100/BD129))))))</f>
        <v/>
      </c>
      <c r="AW129" s="114"/>
      <c r="AX129" s="114"/>
      <c r="AY129" s="114"/>
      <c r="AZ129" s="114"/>
      <c r="BA129" s="114" t="str">
        <f t="shared" ref="BA129" si="866">IF(C129=FALSE,"",IF(GW_Log_Dist="","NA",GW_Log_Dist+X129))</f>
        <v/>
      </c>
      <c r="BB129" s="114"/>
      <c r="BC129" s="114"/>
      <c r="BD129" s="18" t="str">
        <f t="shared" ref="BD129" si="867">IF(C129=FALSE,"",IF(AND(SX1_Start&lt;=X129,X129&lt;SX1_End),((SX1_NWT*1000)),IF(AND(SX2_Start&lt;=X129,X129&lt;SX2_End),((SX2_NWT*1000)),IF(AND(SX3_Start&lt;=X129,X129&lt;SX3_End),((SX3_NWT*1000)),IF(AND(SX4_Start&lt;=X129,X129&lt;SX4_End),((SX4_NWT*1000)),IF(AND(SX5_Start&lt;=X129,X129&lt;SX5_End),((SX5_NWT*1000)),IF(AND(SX6_Start&lt;=X129,X129&lt;SX6_End),((SX6_NWT*1000)),IF(AND(SX7_Start&lt;=X129,X129&lt;SX7_End),((SX7_NWT*1000)),IF(AND(SX8_Start&lt;=X129,X129&lt;SX8_End),((SX8_NWT*1000)),IF(AND(SX9_Start&lt;=X129,X129&lt;SX9_End),((SX9_NWT*1000)),IF(AND(SX10_Start&lt;=X129,X129&lt;SX10_End),((SX10_NWT*1000)),IF(AND(SX11_Start&lt;=X129,X129&lt;SX11_End),((SX11_NWT*1000)),IF(AND(SX12_Start&lt;=X129,X129&lt;SX12_End),((SX12_NWT*1000)),IF(AND(SX13_Start&lt;=X129,X129&lt;SX13_End),((SX13_NWT*1000)),IF(AND(SX14_Start&lt;=X129,X129&lt;SX14_End),((SX14_NWT*1000)),IF(AND(SX15_Start&lt;=X129,X129&lt;SX15_End),((SX15_NWT*1000)),IF(AND(SX16_Start&lt;=X129,X129&lt;SX16_End),((SX16_NWT*1000)),IF(AND(SX17_Start&lt;=X129,X129&lt;SX17_End),((SX17_NWT*1000)),IF(AND(SX18_Start&lt;=X129,X129&lt;SX18_End),((SX18_NWT*1000)),IF(AND(SX19_Start&lt;=X129,X129&lt;SX19_End),((SX19_NWT*1000)),IF(AND(SX20_Start&lt;=X129,X129&lt;SX20_End),((SX20_NWT*1000)),IF(AND(SX21_Start&lt;=X129,X129&lt;SX21_End),((SX21_NWT*1000)),IF(AND(SX22_Start&lt;=X129,X129&lt;SX22_End),((SX22_NWT*1000)),IF(AND(SX23_Start&lt;=X129,X129&lt;SX23_End),((SX23_NWT*1000)),IF(AND(SX24_Start&lt;=X129,X129&lt;SX24_End),((SX24_NWT*1000)),IF(AND(SX25_Start&lt;=X129,X129&lt;SX25_End),((SX25_NWT*1000))))))))))))))))))))))))))))</f>
        <v/>
      </c>
      <c r="BE129" s="113"/>
      <c r="BF129" s="113"/>
      <c r="BG129" s="113"/>
      <c r="BH129" s="113"/>
      <c r="BI129" s="113"/>
      <c r="BJ129" s="113"/>
      <c r="BK129" s="113"/>
      <c r="BL129" s="19" t="str" cm="1">
        <f t="array" ref="BL129">IF(C129=FALSE,"",IF(AND(SX1_Start&lt;=X129,X129&lt;SX1_End),SX1_LS,IF(AND(SX2_Start&lt;=X129,X129&lt;SX2_End),SX2_LS,IF(AND(SX3_Start&lt;=X129,X129&lt;SX3_End),SX3_LS,IF(AND(SX4_Start&lt;=X129,X129&lt;SX4_End),SX4_LS,IF(AND(SX5_Start&lt;=X129,X129&lt;SX5_End),SX5_LS,IF(AND(SX6_Start&lt;=X129,X129&lt;SX6_End),SX6_LS,IF(AND(SX7_Start&lt;=X129,X129&lt;SX7_End),SX7_LS,IF(AND(SX8_Start&lt;=X129,X129&lt;SX8_End),SX8_LS,IF(AND(SX9_Start&lt;=X129,X129&lt;SX9_End),SX9_LS,IF(AND(SX10_Start&lt;=X129,X129&lt;SX10_End),SX10_LS,IF(AND(SX11_Start&lt;=X129,X129&lt;SX11_End),SX11_LS,IF(AND(SX12_Start&lt;=X129,X129&lt;SX12_End),SX12_LS,IF(AND(SX13_Start&lt;=X129,X129&lt;SX13_End),SX13_LS,IF(AND(SX14_Start&lt;=X129,X129&lt;SX14_End),SX14_LS,IF(AND(SX15_Start&lt;=X129,X129&lt;SX15_End),SX15_LS,IF(AND(SX16_Start&lt;=X129,X129&lt;SX16_End),SX16_LS,IF(AND(SX17_Start&lt;=X129,X129&lt;SX17_End),SX17_LS,IF(AND(SX18_Start&lt;=X129,X129&lt;SX18_End),SX18_LS,IF(AND(SX19_Start&lt;=X129,X129&lt;SX19_End),SX19_LS,IF(AND(SX20_Start&lt;=X129,X129&lt;SX20_End),SX20_LS,IF(AND(SX21_Start&lt;=X129,X129&lt;SX21_End),SX21_LS,IF(AND(SX22_Start&lt;=X129,X129&lt;SX22_End),SX22_LS,IF(AND(SX23_Start&lt;=X129,X129&lt;SX23_End),SX23_LS,IF(AND(SX24_Start&lt;=X129,X129&lt;SX24_End),SX24_LS)*IF(AND(SX25_Start&lt;=X129,X129&lt;SX25End),SX25_LS)))))))))))))))))))))))))</f>
        <v/>
      </c>
      <c r="BM129" s="129" t="str">
        <f t="shared" ref="BM129" si="868">IF(ISBLANK(C129),"",IF(BL129=SX1_LS,SX1_LSD,IF(BL129=SX2_LS,SX2_LSD,IF(BL129=SX3_LS,SX3_LSD,IF(BL129=SX4_LS,SX4_LSD,IF(BL129=SX5_LS,SX5_LSD,IF(BL129=SX6_LS,SX6_LSD,IF(BL129=SX7_LS,SX7_LSD,IF(BL129=SX8_LS,SX8_LSD,IF(BL129=SX9_LS,SX9_LSD,IF(BL129=SX10_LS,SX10_LSD,IF(BL129=SX11_LS,SX11_LSD,IF(BL129=SX12_LS,SX12_LSD)))))))))))))</f>
        <v/>
      </c>
      <c r="BN129" s="130"/>
      <c r="BO129" s="130"/>
      <c r="BP129" s="130"/>
      <c r="BQ129" s="130"/>
      <c r="BR129" s="131"/>
      <c r="BS129" s="119" t="str">
        <f t="shared" ref="BS129" si="869">IF(ISBLANK(C129),"",IF(NOT(ISNUMBER(station_number)),"NA",IF(MOD(station_number,1)=0,TEXT(station_number+X129,"0+00"),IF(NOT(MOD(station_number,1)=0),TEXT(station_number+X129,"0+00.00")))))</f>
        <v/>
      </c>
      <c r="BT129" s="119"/>
      <c r="BU129" s="119"/>
      <c r="BV129" s="119"/>
      <c r="BW129" s="119"/>
      <c r="BX129" s="120" t="str" cm="1">
        <f t="array" ref="BX129">IF(C129=FALSE,"",IF(AND(SX1_Start&lt;=X129,X129&lt;SX1_End),"Section 1",IF(AND(SX2_Start&lt;=X129,X129&lt;SX2_End),"Section 2",IF(AND(SX3_Start&lt;=X129,X129&lt;SX3_End),"Section 3",IF(AND(SX4_Start&lt;=X129,X129&lt;SX4_End),"Section 4",IF(AND(SX5_Start&lt;=X129,X129&lt;SX5_End),"Section 5",IF(AND(SX6_Start&lt;=X129,X129&lt;SX6_End),"Section 6",IF(AND(SX7_Start&lt;=X129,X129&lt;SX7_End),"Section 7",IF(AND(SX8_Start&lt;=X129,X129&lt;SX8_End),"Section 8",IF(AND(SX9_Start&lt;=X129,X129&lt;SX9_End),"Section 9",IF(AND(SX10_Start&lt;=X129,X129&lt;SX10_End),"Section 10",IF(AND(SX11_Start&lt;=X129,X129&lt;SX11_End),"Section 11",IF(AND(SX12_Start&lt;=X129,X129&lt;SX12_End),"Section 12",IF(AND(SX13_Start&lt;=X129,X129&lt;SX13_End),"Section 13",IF(AND(SX14_Start&lt;=X129,X129&lt;SX14_End),"Section 14",IF(AND(SX15_Start&lt;=X129,X129&lt;SX15_End),"Section 15",IF(AND(SX16_Start&lt;=X129,X129&lt;SX16_End),"Section 16",IF(AND(SX17_Start&lt;=X129,X129&lt;SX17_End),"Section 17",IF(AND(SX18_Start&lt;=X129,X129&lt;SX18_End),"Section 18",IF(AND(SX19_Start&lt;=X129,X129&lt;SX19_End),"Section 19",IF(AND(SX20_Start&lt;=X129,X129&lt;SX20_End),"Section 20",IF(AND(SX21_Start&lt;=X129,X129&lt;SX21_End),"Section 21",IF(AND(SX22_Start&lt;=X129,X129&lt;SX22_End),"Section 22",IF(AND(SX23_Start&lt;=X129,X129&lt;SX23_End),"Section 23",IF(AND(SX24_Start&lt;=X129,X129&lt;SX24_End),"Section 24")*IF(AND(SX25_Start&lt;=X129,X129&lt;SX25End),"Section 25")))))))))))))))))))))))))</f>
        <v/>
      </c>
      <c r="BY129" s="121"/>
      <c r="BZ129" s="121"/>
      <c r="CA129" s="121"/>
      <c r="CB129" s="121"/>
      <c r="CC129" s="121"/>
      <c r="CD129" s="121"/>
      <c r="CE129" s="121"/>
      <c r="CF129" s="121"/>
      <c r="CG129" s="121"/>
      <c r="CH129" s="122"/>
      <c r="CI129" s="123"/>
      <c r="CJ129" s="124"/>
      <c r="CK129" s="124"/>
      <c r="CL129" s="124"/>
      <c r="CM129" s="124"/>
      <c r="CN129" s="124"/>
      <c r="CO129" s="124"/>
      <c r="CP129" s="124"/>
      <c r="CQ129" s="124"/>
      <c r="CR129" s="124"/>
      <c r="CS129" s="125"/>
      <c r="CT129" s="123"/>
      <c r="CU129" s="124"/>
      <c r="CV129" s="124"/>
      <c r="CW129" s="124"/>
      <c r="CX129" s="124"/>
      <c r="CY129" s="124"/>
      <c r="CZ129" s="124"/>
      <c r="DA129" s="124"/>
      <c r="DB129" s="124"/>
      <c r="DC129" s="124"/>
      <c r="DD129" s="125"/>
      <c r="DE129" s="123"/>
      <c r="DF129" s="124"/>
      <c r="DG129" s="124"/>
      <c r="DH129" s="124"/>
      <c r="DI129" s="124"/>
      <c r="DJ129" s="124"/>
      <c r="DK129" s="124"/>
      <c r="DL129" s="124"/>
      <c r="DM129" s="124"/>
      <c r="DN129" s="125"/>
      <c r="DO129" s="126"/>
      <c r="DP129" s="127"/>
      <c r="DQ129" s="127"/>
      <c r="DR129" s="127"/>
      <c r="DS129" s="127"/>
      <c r="DT129" s="127"/>
      <c r="DU129" s="127"/>
      <c r="DV129" s="128"/>
      <c r="DW129" s="102"/>
      <c r="DX129" s="102"/>
      <c r="DY129" s="102"/>
      <c r="DZ129" s="115"/>
      <c r="EA129" s="115"/>
      <c r="EB129" s="115"/>
      <c r="EC129" s="115"/>
      <c r="ED129" s="115"/>
      <c r="EE129" s="132"/>
      <c r="EF129" s="132"/>
      <c r="EG129" s="132"/>
      <c r="EH129" s="102"/>
      <c r="EI129" s="102"/>
      <c r="EJ129" s="102"/>
      <c r="EK129" s="117" t="str">
        <f t="shared" si="474"/>
        <v/>
      </c>
      <c r="EL129" s="117"/>
      <c r="EM129" s="117"/>
      <c r="EN129" s="118"/>
      <c r="EO129" s="118"/>
      <c r="EP129" s="118"/>
      <c r="EQ129" s="102"/>
      <c r="ER129" s="102"/>
      <c r="ES129" s="102"/>
      <c r="ET129" s="102"/>
      <c r="EU129" s="20" t="str">
        <f t="shared" si="475"/>
        <v/>
      </c>
      <c r="EV129" s="26" t="str">
        <f t="shared" si="476"/>
        <v/>
      </c>
      <c r="EW129" s="22"/>
      <c r="EX129" s="22"/>
      <c r="EY129" s="23"/>
      <c r="EZ129" s="23"/>
      <c r="FA129" s="27"/>
      <c r="FB129" s="27"/>
      <c r="FC129" s="28"/>
      <c r="FD129" s="28"/>
      <c r="FE129" s="28"/>
      <c r="FF129" s="28"/>
      <c r="FG129" s="28"/>
      <c r="FH129" s="28"/>
      <c r="FI129" s="28"/>
      <c r="FJ129" s="28"/>
      <c r="FK129" s="28"/>
      <c r="FL129" s="28"/>
      <c r="FM129" s="28"/>
      <c r="FN129" s="29"/>
      <c r="FO129" s="29"/>
      <c r="FP129" s="29"/>
      <c r="FQ129" s="29"/>
      <c r="FR129" s="29"/>
      <c r="FS129" s="29"/>
      <c r="FT129" s="29"/>
      <c r="FU129" s="29"/>
      <c r="FV129" s="29"/>
      <c r="FW129" s="29"/>
      <c r="FX129" s="29"/>
      <c r="FY129" s="29"/>
      <c r="FZ129" s="29"/>
      <c r="GA129" s="29"/>
      <c r="GB129" s="29"/>
      <c r="GC129" s="23"/>
      <c r="GD129" s="23"/>
      <c r="GE129" s="23"/>
      <c r="GF129" s="23"/>
      <c r="GG129" s="23"/>
      <c r="GH129" s="23"/>
    </row>
    <row r="130" spans="1:190" s="25" customFormat="1" ht="57.75" customHeight="1" x14ac:dyDescent="0.25">
      <c r="A130" s="103">
        <f t="shared" si="477"/>
        <v>123</v>
      </c>
      <c r="B130" s="103"/>
      <c r="C130" s="104"/>
      <c r="D130" s="105"/>
      <c r="E130" s="105"/>
      <c r="F130" s="105"/>
      <c r="G130" s="105"/>
      <c r="H130" s="105"/>
      <c r="I130" s="105"/>
      <c r="J130" s="105"/>
      <c r="K130" s="106"/>
      <c r="L130" s="140"/>
      <c r="M130" s="140"/>
      <c r="N130" s="140"/>
      <c r="O130" s="140"/>
      <c r="P130" s="140"/>
      <c r="Q130" s="140"/>
      <c r="R130" s="140"/>
      <c r="S130" s="141"/>
      <c r="T130" s="141"/>
      <c r="U130" s="141"/>
      <c r="V130" s="141"/>
      <c r="W130" s="141"/>
      <c r="X130" s="79"/>
      <c r="Y130" s="80"/>
      <c r="Z130" s="80"/>
      <c r="AA130" s="80"/>
      <c r="AB130" s="11" t="str">
        <f t="shared" si="465"/>
        <v/>
      </c>
      <c r="AC130" s="12"/>
      <c r="AD130" s="13">
        <f t="shared" si="457"/>
        <v>0</v>
      </c>
      <c r="AE130" s="14" t="str">
        <f t="shared" ref="AE130" si="870">IF(ISBLANK(C130),"",IF(BL130=SX1_LS,SX1_PD,IF(BL130=SX2_LS,SX2_PD,IF(BL130=SX3_LS,SX3_PD,IF(BL130=SX4_LS,SX4_PD,IF(BL130=SX5_LS,SX5_PD,IF(BL130=SX6_LS,SX6_PD,IF(BL130=SX7_LS,SX7_PD,IF(BL130=SX8_LS,SX8_PD,IF(BL130=SX9_LS,SX9_PD,IF(BL130=SX10_LS,SX10_PD,IF(BL130=SX11_LS,SX11_PD,IF(BL130=SX12_LS,SX12_PD)))))))))))))</f>
        <v/>
      </c>
      <c r="AF130" s="15" t="str">
        <f t="shared" si="467"/>
        <v>!</v>
      </c>
      <c r="AG130" s="16" t="str">
        <f t="shared" ref="AG130" si="871">IF(ISBLANK(AC130),"",IF(AND(BL130=SX1_LS,AC130&gt;=0.5),(ROUND((PI()*AD130*AE130)/12,2)-PI()*SX1_PD),IF(AND(BL130=SX2_LS,AC130&gt;=0.5),(ROUND((PI()*AD130*AE130)/12,2)-PI()*SX2_PD),IF(AND(BL130=SX3_LS,AC130&gt;=0.5),(ROUND((PI()*AD130*AE130)/12,2)-PI()*SX3_PD),IF(AND(BL130=SX4_LS,AC130&gt;=0.5),(ROUND((PI()*AD130*AE130)/12,2)-PI()*SX4_PD),IF(AND(BL130=SX5_LS,AC130&gt;=0.5),(ROUND((PI()*AD130*AE130)/12,2)-PI()*SX5_PD),IF(AND(BL130=SX6_LS,AC130&gt;=0.5),(ROUND((PI()*AD130*AE130)/12,2)-PI()*SX6_PD),IF(AND(BL130=SX7_LS,AC130&gt;=0.5),(ROUND((PI()*AD130*AE130)/12,2)-PI()*SX7_PD),IF(AND(BL130=SX8_LS,AC130&gt;=0.5),(ROUND((PI()*AD130*AE130)/12,2)-PI()*SX8_PD),IF(AND(BL130=SX9_LS,AC130&gt;=0.5),(ROUND((PI()*AD130*AE130)/12,2)-PI()*SX9_PD),IF(AND(BL130=SX10_LS,AC130&gt;=0.5),(ROUND((PI()*AD130*AE130)/12,2)-PI()*SX10_PD),IF(AND(BL130=SX11_LS,AC130&gt;=0.5),(ROUND((PI()*AD130*AE130)/12,2)-PI()*SX11_PD),IF(AND(BL130=SX12_LS,AC130&gt;=0.5),(ROUND((PI()*AD130*AE130)/12,2)-PI()*SX12_PD),ROUND((PI()*AD130*AE130)/12,2))))))))))))))</f>
        <v/>
      </c>
      <c r="AH130" s="136"/>
      <c r="AI130" s="136"/>
      <c r="AJ130" s="136"/>
      <c r="AK130" s="136"/>
      <c r="AL130" s="136"/>
      <c r="AM130" s="136"/>
      <c r="AN130" s="136"/>
      <c r="AO130" s="136"/>
      <c r="AP130" s="17"/>
      <c r="AQ130" s="133"/>
      <c r="AR130" s="134"/>
      <c r="AS130" s="134"/>
      <c r="AT130" s="134"/>
      <c r="AU130" s="135"/>
      <c r="AV130" s="114" t="str">
        <f t="shared" ref="AV130" si="872">IF(C130=FALSE,"",IF(C130="DNT",(AQ130/(Nominal_Pipe_Diameter*10)),IF(AQ130="NV","NV",IF(AQ130="NA","NA",IF(BE130="","",IF(BL130="SMLS",AQ130*100/BE130,AQ130*100/BD130))))))</f>
        <v/>
      </c>
      <c r="AW130" s="114"/>
      <c r="AX130" s="114"/>
      <c r="AY130" s="114"/>
      <c r="AZ130" s="114"/>
      <c r="BA130" s="114" t="str">
        <f t="shared" ref="BA130" si="873">IF(C130=FALSE,"",IF(GW_Log_Dist="","NA",GW_Log_Dist+X130))</f>
        <v/>
      </c>
      <c r="BB130" s="114"/>
      <c r="BC130" s="114"/>
      <c r="BD130" s="18" t="str">
        <f t="shared" ref="BD130" si="874">IF(C130=FALSE,"",IF(AND(SX1_Start&lt;=X130,X130&lt;SX1_End),((SX1_NWT*1000)),IF(AND(SX2_Start&lt;=X130,X130&lt;SX2_End),((SX2_NWT*1000)),IF(AND(SX3_Start&lt;=X130,X130&lt;SX3_End),((SX3_NWT*1000)),IF(AND(SX4_Start&lt;=X130,X130&lt;SX4_End),((SX4_NWT*1000)),IF(AND(SX5_Start&lt;=X130,X130&lt;SX5_End),((SX5_NWT*1000)),IF(AND(SX6_Start&lt;=X130,X130&lt;SX6_End),((SX6_NWT*1000)),IF(AND(SX7_Start&lt;=X130,X130&lt;SX7_End),((SX7_NWT*1000)),IF(AND(SX8_Start&lt;=X130,X130&lt;SX8_End),((SX8_NWT*1000)),IF(AND(SX9_Start&lt;=X130,X130&lt;SX9_End),((SX9_NWT*1000)),IF(AND(SX10_Start&lt;=X130,X130&lt;SX10_End),((SX10_NWT*1000)),IF(AND(SX11_Start&lt;=X130,X130&lt;SX11_End),((SX11_NWT*1000)),IF(AND(SX12_Start&lt;=X130,X130&lt;SX12_End),((SX12_NWT*1000)),IF(AND(SX13_Start&lt;=X130,X130&lt;SX13_End),((SX13_NWT*1000)),IF(AND(SX14_Start&lt;=X130,X130&lt;SX14_End),((SX14_NWT*1000)),IF(AND(SX15_Start&lt;=X130,X130&lt;SX15_End),((SX15_NWT*1000)),IF(AND(SX16_Start&lt;=X130,X130&lt;SX16_End),((SX16_NWT*1000)),IF(AND(SX17_Start&lt;=X130,X130&lt;SX17_End),((SX17_NWT*1000)),IF(AND(SX18_Start&lt;=X130,X130&lt;SX18_End),((SX18_NWT*1000)),IF(AND(SX19_Start&lt;=X130,X130&lt;SX19_End),((SX19_NWT*1000)),IF(AND(SX20_Start&lt;=X130,X130&lt;SX20_End),((SX20_NWT*1000)),IF(AND(SX21_Start&lt;=X130,X130&lt;SX21_End),((SX21_NWT*1000)),IF(AND(SX22_Start&lt;=X130,X130&lt;SX22_End),((SX22_NWT*1000)),IF(AND(SX23_Start&lt;=X130,X130&lt;SX23_End),((SX23_NWT*1000)),IF(AND(SX24_Start&lt;=X130,X130&lt;SX24_End),((SX24_NWT*1000)),IF(AND(SX25_Start&lt;=X130,X130&lt;SX25_End),((SX25_NWT*1000))))))))))))))))))))))))))))</f>
        <v/>
      </c>
      <c r="BE130" s="113"/>
      <c r="BF130" s="113"/>
      <c r="BG130" s="113"/>
      <c r="BH130" s="113"/>
      <c r="BI130" s="113"/>
      <c r="BJ130" s="113"/>
      <c r="BK130" s="113"/>
      <c r="BL130" s="19" t="str" cm="1">
        <f t="array" ref="BL130">IF(C130=FALSE,"",IF(AND(SX1_Start&lt;=X130,X130&lt;SX1_End),SX1_LS,IF(AND(SX2_Start&lt;=X130,X130&lt;SX2_End),SX2_LS,IF(AND(SX3_Start&lt;=X130,X130&lt;SX3_End),SX3_LS,IF(AND(SX4_Start&lt;=X130,X130&lt;SX4_End),SX4_LS,IF(AND(SX5_Start&lt;=X130,X130&lt;SX5_End),SX5_LS,IF(AND(SX6_Start&lt;=X130,X130&lt;SX6_End),SX6_LS,IF(AND(SX7_Start&lt;=X130,X130&lt;SX7_End),SX7_LS,IF(AND(SX8_Start&lt;=X130,X130&lt;SX8_End),SX8_LS,IF(AND(SX9_Start&lt;=X130,X130&lt;SX9_End),SX9_LS,IF(AND(SX10_Start&lt;=X130,X130&lt;SX10_End),SX10_LS,IF(AND(SX11_Start&lt;=X130,X130&lt;SX11_End),SX11_LS,IF(AND(SX12_Start&lt;=X130,X130&lt;SX12_End),SX12_LS,IF(AND(SX13_Start&lt;=X130,X130&lt;SX13_End),SX13_LS,IF(AND(SX14_Start&lt;=X130,X130&lt;SX14_End),SX14_LS,IF(AND(SX15_Start&lt;=X130,X130&lt;SX15_End),SX15_LS,IF(AND(SX16_Start&lt;=X130,X130&lt;SX16_End),SX16_LS,IF(AND(SX17_Start&lt;=X130,X130&lt;SX17_End),SX17_LS,IF(AND(SX18_Start&lt;=X130,X130&lt;SX18_End),SX18_LS,IF(AND(SX19_Start&lt;=X130,X130&lt;SX19_End),SX19_LS,IF(AND(SX20_Start&lt;=X130,X130&lt;SX20_End),SX20_LS,IF(AND(SX21_Start&lt;=X130,X130&lt;SX21_End),SX21_LS,IF(AND(SX22_Start&lt;=X130,X130&lt;SX22_End),SX22_LS,IF(AND(SX23_Start&lt;=X130,X130&lt;SX23_End),SX23_LS,IF(AND(SX24_Start&lt;=X130,X130&lt;SX24_End),SX24_LS)*IF(AND(SX25_Start&lt;=X130,X130&lt;SX25End),SX25_LS)))))))))))))))))))))))))</f>
        <v/>
      </c>
      <c r="BM130" s="129" t="str">
        <f t="shared" ref="BM130" si="875">IF(ISBLANK(C130),"",IF(BL130=SX1_LS,SX1_LSD,IF(BL130=SX2_LS,SX2_LSD,IF(BL130=SX3_LS,SX3_LSD,IF(BL130=SX4_LS,SX4_LSD,IF(BL130=SX5_LS,SX5_LSD,IF(BL130=SX6_LS,SX6_LSD,IF(BL130=SX7_LS,SX7_LSD,IF(BL130=SX8_LS,SX8_LSD,IF(BL130=SX9_LS,SX9_LSD,IF(BL130=SX10_LS,SX10_LSD,IF(BL130=SX11_LS,SX11_LSD,IF(BL130=SX12_LS,SX12_LSD)))))))))))))</f>
        <v/>
      </c>
      <c r="BN130" s="130"/>
      <c r="BO130" s="130"/>
      <c r="BP130" s="130"/>
      <c r="BQ130" s="130"/>
      <c r="BR130" s="131"/>
      <c r="BS130" s="119" t="str">
        <f t="shared" ref="BS130" si="876">IF(ISBLANK(C130),"",IF(NOT(ISNUMBER(station_number)),"NA",IF(MOD(station_number,1)=0,TEXT(station_number+X130,"0+00"),IF(NOT(MOD(station_number,1)=0),TEXT(station_number+X130,"0+00.00")))))</f>
        <v/>
      </c>
      <c r="BT130" s="119"/>
      <c r="BU130" s="119"/>
      <c r="BV130" s="119"/>
      <c r="BW130" s="119"/>
      <c r="BX130" s="120" t="str" cm="1">
        <f t="array" ref="BX130">IF(C130=FALSE,"",IF(AND(SX1_Start&lt;=X130,X130&lt;SX1_End),"Section 1",IF(AND(SX2_Start&lt;=X130,X130&lt;SX2_End),"Section 2",IF(AND(SX3_Start&lt;=X130,X130&lt;SX3_End),"Section 3",IF(AND(SX4_Start&lt;=X130,X130&lt;SX4_End),"Section 4",IF(AND(SX5_Start&lt;=X130,X130&lt;SX5_End),"Section 5",IF(AND(SX6_Start&lt;=X130,X130&lt;SX6_End),"Section 6",IF(AND(SX7_Start&lt;=X130,X130&lt;SX7_End),"Section 7",IF(AND(SX8_Start&lt;=X130,X130&lt;SX8_End),"Section 8",IF(AND(SX9_Start&lt;=X130,X130&lt;SX9_End),"Section 9",IF(AND(SX10_Start&lt;=X130,X130&lt;SX10_End),"Section 10",IF(AND(SX11_Start&lt;=X130,X130&lt;SX11_End),"Section 11",IF(AND(SX12_Start&lt;=X130,X130&lt;SX12_End),"Section 12",IF(AND(SX13_Start&lt;=X130,X130&lt;SX13_End),"Section 13",IF(AND(SX14_Start&lt;=X130,X130&lt;SX14_End),"Section 14",IF(AND(SX15_Start&lt;=X130,X130&lt;SX15_End),"Section 15",IF(AND(SX16_Start&lt;=X130,X130&lt;SX16_End),"Section 16",IF(AND(SX17_Start&lt;=X130,X130&lt;SX17_End),"Section 17",IF(AND(SX18_Start&lt;=X130,X130&lt;SX18_End),"Section 18",IF(AND(SX19_Start&lt;=X130,X130&lt;SX19_End),"Section 19",IF(AND(SX20_Start&lt;=X130,X130&lt;SX20_End),"Section 20",IF(AND(SX21_Start&lt;=X130,X130&lt;SX21_End),"Section 21",IF(AND(SX22_Start&lt;=X130,X130&lt;SX22_End),"Section 22",IF(AND(SX23_Start&lt;=X130,X130&lt;SX23_End),"Section 23",IF(AND(SX24_Start&lt;=X130,X130&lt;SX24_End),"Section 24")*IF(AND(SX25_Start&lt;=X130,X130&lt;SX25End),"Section 25")))))))))))))))))))))))))</f>
        <v/>
      </c>
      <c r="BY130" s="121"/>
      <c r="BZ130" s="121"/>
      <c r="CA130" s="121"/>
      <c r="CB130" s="121"/>
      <c r="CC130" s="121"/>
      <c r="CD130" s="121"/>
      <c r="CE130" s="121"/>
      <c r="CF130" s="121"/>
      <c r="CG130" s="121"/>
      <c r="CH130" s="122"/>
      <c r="CI130" s="123"/>
      <c r="CJ130" s="124"/>
      <c r="CK130" s="124"/>
      <c r="CL130" s="124"/>
      <c r="CM130" s="124"/>
      <c r="CN130" s="124"/>
      <c r="CO130" s="124"/>
      <c r="CP130" s="124"/>
      <c r="CQ130" s="124"/>
      <c r="CR130" s="124"/>
      <c r="CS130" s="125"/>
      <c r="CT130" s="123"/>
      <c r="CU130" s="124"/>
      <c r="CV130" s="124"/>
      <c r="CW130" s="124"/>
      <c r="CX130" s="124"/>
      <c r="CY130" s="124"/>
      <c r="CZ130" s="124"/>
      <c r="DA130" s="124"/>
      <c r="DB130" s="124"/>
      <c r="DC130" s="124"/>
      <c r="DD130" s="125"/>
      <c r="DE130" s="123"/>
      <c r="DF130" s="124"/>
      <c r="DG130" s="124"/>
      <c r="DH130" s="124"/>
      <c r="DI130" s="124"/>
      <c r="DJ130" s="124"/>
      <c r="DK130" s="124"/>
      <c r="DL130" s="124"/>
      <c r="DM130" s="124"/>
      <c r="DN130" s="125"/>
      <c r="DO130" s="126"/>
      <c r="DP130" s="127"/>
      <c r="DQ130" s="127"/>
      <c r="DR130" s="127"/>
      <c r="DS130" s="127"/>
      <c r="DT130" s="127"/>
      <c r="DU130" s="127"/>
      <c r="DV130" s="128"/>
      <c r="DW130" s="102"/>
      <c r="DX130" s="102"/>
      <c r="DY130" s="102"/>
      <c r="DZ130" s="115"/>
      <c r="EA130" s="115"/>
      <c r="EB130" s="115"/>
      <c r="EC130" s="115"/>
      <c r="ED130" s="115"/>
      <c r="EE130" s="132"/>
      <c r="EF130" s="132"/>
      <c r="EG130" s="132"/>
      <c r="EH130" s="102"/>
      <c r="EI130" s="102"/>
      <c r="EJ130" s="102"/>
      <c r="EK130" s="117" t="str">
        <f t="shared" si="474"/>
        <v/>
      </c>
      <c r="EL130" s="117"/>
      <c r="EM130" s="117"/>
      <c r="EN130" s="118"/>
      <c r="EO130" s="118"/>
      <c r="EP130" s="118"/>
      <c r="EQ130" s="102"/>
      <c r="ER130" s="102"/>
      <c r="ES130" s="102"/>
      <c r="ET130" s="102"/>
      <c r="EU130" s="20" t="str">
        <f t="shared" si="475"/>
        <v/>
      </c>
      <c r="EV130" s="26" t="str">
        <f t="shared" si="476"/>
        <v/>
      </c>
      <c r="EW130" s="22"/>
      <c r="EX130" s="22"/>
      <c r="EY130" s="23"/>
      <c r="EZ130" s="23"/>
      <c r="FA130" s="23"/>
      <c r="FB130" s="23"/>
      <c r="FC130" s="28"/>
      <c r="FD130" s="28"/>
      <c r="FE130" s="28"/>
      <c r="FF130" s="28"/>
      <c r="FG130" s="28"/>
      <c r="FH130" s="28"/>
      <c r="FI130" s="28"/>
      <c r="FJ130" s="28"/>
      <c r="FK130" s="28"/>
      <c r="FL130" s="28"/>
      <c r="FM130" s="28"/>
      <c r="FN130" s="29"/>
      <c r="FO130" s="29"/>
      <c r="FP130" s="29"/>
      <c r="FQ130" s="29"/>
      <c r="FR130" s="29"/>
      <c r="FS130" s="29"/>
      <c r="FT130" s="29"/>
      <c r="FU130" s="29"/>
      <c r="FV130" s="29"/>
      <c r="FW130" s="29"/>
      <c r="FX130" s="29"/>
      <c r="FY130" s="29"/>
      <c r="FZ130" s="29"/>
      <c r="GA130" s="29"/>
      <c r="GB130" s="29"/>
      <c r="GC130" s="23"/>
      <c r="GD130" s="23"/>
      <c r="GE130" s="23"/>
      <c r="GF130" s="23"/>
      <c r="GG130" s="23"/>
      <c r="GH130" s="23"/>
    </row>
    <row r="131" spans="1:190" s="25" customFormat="1" ht="57.75" customHeight="1" x14ac:dyDescent="0.25">
      <c r="A131" s="103">
        <f t="shared" si="477"/>
        <v>124</v>
      </c>
      <c r="B131" s="103"/>
      <c r="C131" s="104"/>
      <c r="D131" s="105"/>
      <c r="E131" s="105"/>
      <c r="F131" s="105"/>
      <c r="G131" s="105"/>
      <c r="H131" s="105"/>
      <c r="I131" s="105"/>
      <c r="J131" s="105"/>
      <c r="K131" s="106"/>
      <c r="L131" s="138"/>
      <c r="M131" s="138"/>
      <c r="N131" s="138"/>
      <c r="O131" s="138"/>
      <c r="P131" s="138"/>
      <c r="Q131" s="138"/>
      <c r="R131" s="138"/>
      <c r="S131" s="137"/>
      <c r="T131" s="137"/>
      <c r="U131" s="137"/>
      <c r="V131" s="137"/>
      <c r="W131" s="137"/>
      <c r="X131" s="79"/>
      <c r="Y131" s="80"/>
      <c r="Z131" s="80"/>
      <c r="AA131" s="80"/>
      <c r="AB131" s="11" t="str">
        <f t="shared" si="465"/>
        <v/>
      </c>
      <c r="AC131" s="12"/>
      <c r="AD131" s="13">
        <f t="shared" si="457"/>
        <v>0</v>
      </c>
      <c r="AE131" s="14" t="str">
        <f t="shared" ref="AE131" si="877">IF(ISBLANK(C131),"",IF(BL131=SX1_LS,SX1_PD,IF(BL131=SX2_LS,SX2_PD,IF(BL131=SX3_LS,SX3_PD,IF(BL131=SX4_LS,SX4_PD,IF(BL131=SX5_LS,SX5_PD,IF(BL131=SX6_LS,SX6_PD,IF(BL131=SX7_LS,SX7_PD,IF(BL131=SX8_LS,SX8_PD,IF(BL131=SX9_LS,SX9_PD,IF(BL131=SX10_LS,SX10_PD,IF(BL131=SX11_LS,SX11_PD,IF(BL131=SX12_LS,SX12_PD)))))))))))))</f>
        <v/>
      </c>
      <c r="AF131" s="15" t="str">
        <f t="shared" si="467"/>
        <v>!</v>
      </c>
      <c r="AG131" s="16" t="str">
        <f t="shared" ref="AG131" si="878">IF(ISBLANK(AC131),"",IF(AND(BL131=SX1_LS,AC131&gt;=0.5),(ROUND((PI()*AD131*AE131)/12,2)-PI()*SX1_PD),IF(AND(BL131=SX2_LS,AC131&gt;=0.5),(ROUND((PI()*AD131*AE131)/12,2)-PI()*SX2_PD),IF(AND(BL131=SX3_LS,AC131&gt;=0.5),(ROUND((PI()*AD131*AE131)/12,2)-PI()*SX3_PD),IF(AND(BL131=SX4_LS,AC131&gt;=0.5),(ROUND((PI()*AD131*AE131)/12,2)-PI()*SX4_PD),IF(AND(BL131=SX5_LS,AC131&gt;=0.5),(ROUND((PI()*AD131*AE131)/12,2)-PI()*SX5_PD),IF(AND(BL131=SX6_LS,AC131&gt;=0.5),(ROUND((PI()*AD131*AE131)/12,2)-PI()*SX6_PD),IF(AND(BL131=SX7_LS,AC131&gt;=0.5),(ROUND((PI()*AD131*AE131)/12,2)-PI()*SX7_PD),IF(AND(BL131=SX8_LS,AC131&gt;=0.5),(ROUND((PI()*AD131*AE131)/12,2)-PI()*SX8_PD),IF(AND(BL131=SX9_LS,AC131&gt;=0.5),(ROUND((PI()*AD131*AE131)/12,2)-PI()*SX9_PD),IF(AND(BL131=SX10_LS,AC131&gt;=0.5),(ROUND((PI()*AD131*AE131)/12,2)-PI()*SX10_PD),IF(AND(BL131=SX11_LS,AC131&gt;=0.5),(ROUND((PI()*AD131*AE131)/12,2)-PI()*SX11_PD),IF(AND(BL131=SX12_LS,AC131&gt;=0.5),(ROUND((PI()*AD131*AE131)/12,2)-PI()*SX12_PD),ROUND((PI()*AD131*AE131)/12,2))))))))))))))</f>
        <v/>
      </c>
      <c r="AH131" s="81"/>
      <c r="AI131" s="81"/>
      <c r="AJ131" s="81"/>
      <c r="AK131" s="81"/>
      <c r="AL131" s="81"/>
      <c r="AM131" s="81"/>
      <c r="AN131" s="81"/>
      <c r="AO131" s="81"/>
      <c r="AP131" s="17"/>
      <c r="AQ131" s="113"/>
      <c r="AR131" s="113"/>
      <c r="AS131" s="113"/>
      <c r="AT131" s="113"/>
      <c r="AU131" s="113"/>
      <c r="AV131" s="114" t="str">
        <f t="shared" ref="AV131" si="879">IF(C131=FALSE,"",IF(C131="DNT",(AQ131/(Nominal_Pipe_Diameter*10)),IF(AQ131="NV","NV",IF(AQ131="NA","NA",IF(BE131="","",IF(BL131="SMLS",AQ131*100/BE131,AQ131*100/BD131))))))</f>
        <v/>
      </c>
      <c r="AW131" s="114"/>
      <c r="AX131" s="114"/>
      <c r="AY131" s="114"/>
      <c r="AZ131" s="114"/>
      <c r="BA131" s="114" t="str">
        <f t="shared" ref="BA131" si="880">IF(C131=FALSE,"",IF(GW_Log_Dist="","NA",GW_Log_Dist+X131))</f>
        <v/>
      </c>
      <c r="BB131" s="114"/>
      <c r="BC131" s="114"/>
      <c r="BD131" s="18" t="str">
        <f t="shared" ref="BD131" si="881">IF(C131=FALSE,"",IF(AND(SX1_Start&lt;=X131,X131&lt;SX1_End),((SX1_NWT*1000)),IF(AND(SX2_Start&lt;=X131,X131&lt;SX2_End),((SX2_NWT*1000)),IF(AND(SX3_Start&lt;=X131,X131&lt;SX3_End),((SX3_NWT*1000)),IF(AND(SX4_Start&lt;=X131,X131&lt;SX4_End),((SX4_NWT*1000)),IF(AND(SX5_Start&lt;=X131,X131&lt;SX5_End),((SX5_NWT*1000)),IF(AND(SX6_Start&lt;=X131,X131&lt;SX6_End),((SX6_NWT*1000)),IF(AND(SX7_Start&lt;=X131,X131&lt;SX7_End),((SX7_NWT*1000)),IF(AND(SX8_Start&lt;=X131,X131&lt;SX8_End),((SX8_NWT*1000)),IF(AND(SX9_Start&lt;=X131,X131&lt;SX9_End),((SX9_NWT*1000)),IF(AND(SX10_Start&lt;=X131,X131&lt;SX10_End),((SX10_NWT*1000)),IF(AND(SX11_Start&lt;=X131,X131&lt;SX11_End),((SX11_NWT*1000)),IF(AND(SX12_Start&lt;=X131,X131&lt;SX12_End),((SX12_NWT*1000)),IF(AND(SX13_Start&lt;=X131,X131&lt;SX13_End),((SX13_NWT*1000)),IF(AND(SX14_Start&lt;=X131,X131&lt;SX14_End),((SX14_NWT*1000)),IF(AND(SX15_Start&lt;=X131,X131&lt;SX15_End),((SX15_NWT*1000)),IF(AND(SX16_Start&lt;=X131,X131&lt;SX16_End),((SX16_NWT*1000)),IF(AND(SX17_Start&lt;=X131,X131&lt;SX17_End),((SX17_NWT*1000)),IF(AND(SX18_Start&lt;=X131,X131&lt;SX18_End),((SX18_NWT*1000)),IF(AND(SX19_Start&lt;=X131,X131&lt;SX19_End),((SX19_NWT*1000)),IF(AND(SX20_Start&lt;=X131,X131&lt;SX20_End),((SX20_NWT*1000)),IF(AND(SX21_Start&lt;=X131,X131&lt;SX21_End),((SX21_NWT*1000)),IF(AND(SX22_Start&lt;=X131,X131&lt;SX22_End),((SX22_NWT*1000)),IF(AND(SX23_Start&lt;=X131,X131&lt;SX23_End),((SX23_NWT*1000)),IF(AND(SX24_Start&lt;=X131,X131&lt;SX24_End),((SX24_NWT*1000)),IF(AND(SX25_Start&lt;=X131,X131&lt;SX25_End),((SX25_NWT*1000))))))))))))))))))))))))))))</f>
        <v/>
      </c>
      <c r="BE131" s="113"/>
      <c r="BF131" s="113"/>
      <c r="BG131" s="113"/>
      <c r="BH131" s="113"/>
      <c r="BI131" s="113"/>
      <c r="BJ131" s="113"/>
      <c r="BK131" s="113"/>
      <c r="BL131" s="19" t="str" cm="1">
        <f t="array" ref="BL131">IF(C131=FALSE,"",IF(AND(SX1_Start&lt;=X131,X131&lt;SX1_End),SX1_LS,IF(AND(SX2_Start&lt;=X131,X131&lt;SX2_End),SX2_LS,IF(AND(SX3_Start&lt;=X131,X131&lt;SX3_End),SX3_LS,IF(AND(SX4_Start&lt;=X131,X131&lt;SX4_End),SX4_LS,IF(AND(SX5_Start&lt;=X131,X131&lt;SX5_End),SX5_LS,IF(AND(SX6_Start&lt;=X131,X131&lt;SX6_End),SX6_LS,IF(AND(SX7_Start&lt;=X131,X131&lt;SX7_End),SX7_LS,IF(AND(SX8_Start&lt;=X131,X131&lt;SX8_End),SX8_LS,IF(AND(SX9_Start&lt;=X131,X131&lt;SX9_End),SX9_LS,IF(AND(SX10_Start&lt;=X131,X131&lt;SX10_End),SX10_LS,IF(AND(SX11_Start&lt;=X131,X131&lt;SX11_End),SX11_LS,IF(AND(SX12_Start&lt;=X131,X131&lt;SX12_End),SX12_LS,IF(AND(SX13_Start&lt;=X131,X131&lt;SX13_End),SX13_LS,IF(AND(SX14_Start&lt;=X131,X131&lt;SX14_End),SX14_LS,IF(AND(SX15_Start&lt;=X131,X131&lt;SX15_End),SX15_LS,IF(AND(SX16_Start&lt;=X131,X131&lt;SX16_End),SX16_LS,IF(AND(SX17_Start&lt;=X131,X131&lt;SX17_End),SX17_LS,IF(AND(SX18_Start&lt;=X131,X131&lt;SX18_End),SX18_LS,IF(AND(SX19_Start&lt;=X131,X131&lt;SX19_End),SX19_LS,IF(AND(SX20_Start&lt;=X131,X131&lt;SX20_End),SX20_LS,IF(AND(SX21_Start&lt;=X131,X131&lt;SX21_End),SX21_LS,IF(AND(SX22_Start&lt;=X131,X131&lt;SX22_End),SX22_LS,IF(AND(SX23_Start&lt;=X131,X131&lt;SX23_End),SX23_LS,IF(AND(SX24_Start&lt;=X131,X131&lt;SX24_End),SX24_LS)*IF(AND(SX25_Start&lt;=X131,X131&lt;SX25End),SX25_LS)))))))))))))))))))))))))</f>
        <v/>
      </c>
      <c r="BM131" s="129" t="str">
        <f t="shared" ref="BM131" si="882">IF(ISBLANK(C131),"",IF(BL131=SX1_LS,SX1_LSD,IF(BL131=SX2_LS,SX2_LSD,IF(BL131=SX3_LS,SX3_LSD,IF(BL131=SX4_LS,SX4_LSD,IF(BL131=SX5_LS,SX5_LSD,IF(BL131=SX6_LS,SX6_LSD,IF(BL131=SX7_LS,SX7_LSD,IF(BL131=SX8_LS,SX8_LSD,IF(BL131=SX9_LS,SX9_LSD,IF(BL131=SX10_LS,SX10_LSD,IF(BL131=SX11_LS,SX11_LSD,IF(BL131=SX12_LS,SX12_LSD)))))))))))))</f>
        <v/>
      </c>
      <c r="BN131" s="130"/>
      <c r="BO131" s="130"/>
      <c r="BP131" s="130"/>
      <c r="BQ131" s="130"/>
      <c r="BR131" s="131"/>
      <c r="BS131" s="119" t="str">
        <f t="shared" ref="BS131" si="883">IF(ISBLANK(C131),"",IF(NOT(ISNUMBER(station_number)),"NA",IF(MOD(station_number,1)=0,TEXT(station_number+X131,"0+00"),IF(NOT(MOD(station_number,1)=0),TEXT(station_number+X131,"0+00.00")))))</f>
        <v/>
      </c>
      <c r="BT131" s="119"/>
      <c r="BU131" s="119"/>
      <c r="BV131" s="119"/>
      <c r="BW131" s="119"/>
      <c r="BX131" s="120" t="str" cm="1">
        <f t="array" ref="BX131">IF(C131=FALSE,"",IF(AND(SX1_Start&lt;=X131,X131&lt;SX1_End),"Section 1",IF(AND(SX2_Start&lt;=X131,X131&lt;SX2_End),"Section 2",IF(AND(SX3_Start&lt;=X131,X131&lt;SX3_End),"Section 3",IF(AND(SX4_Start&lt;=X131,X131&lt;SX4_End),"Section 4",IF(AND(SX5_Start&lt;=X131,X131&lt;SX5_End),"Section 5",IF(AND(SX6_Start&lt;=X131,X131&lt;SX6_End),"Section 6",IF(AND(SX7_Start&lt;=X131,X131&lt;SX7_End),"Section 7",IF(AND(SX8_Start&lt;=X131,X131&lt;SX8_End),"Section 8",IF(AND(SX9_Start&lt;=X131,X131&lt;SX9_End),"Section 9",IF(AND(SX10_Start&lt;=X131,X131&lt;SX10_End),"Section 10",IF(AND(SX11_Start&lt;=X131,X131&lt;SX11_End),"Section 11",IF(AND(SX12_Start&lt;=X131,X131&lt;SX12_End),"Section 12",IF(AND(SX13_Start&lt;=X131,X131&lt;SX13_End),"Section 13",IF(AND(SX14_Start&lt;=X131,X131&lt;SX14_End),"Section 14",IF(AND(SX15_Start&lt;=X131,X131&lt;SX15_End),"Section 15",IF(AND(SX16_Start&lt;=X131,X131&lt;SX16_End),"Section 16",IF(AND(SX17_Start&lt;=X131,X131&lt;SX17_End),"Section 17",IF(AND(SX18_Start&lt;=X131,X131&lt;SX18_End),"Section 18",IF(AND(SX19_Start&lt;=X131,X131&lt;SX19_End),"Section 19",IF(AND(SX20_Start&lt;=X131,X131&lt;SX20_End),"Section 20",IF(AND(SX21_Start&lt;=X131,X131&lt;SX21_End),"Section 21",IF(AND(SX22_Start&lt;=X131,X131&lt;SX22_End),"Section 22",IF(AND(SX23_Start&lt;=X131,X131&lt;SX23_End),"Section 23",IF(AND(SX24_Start&lt;=X131,X131&lt;SX24_End),"Section 24")*IF(AND(SX25_Start&lt;=X131,X131&lt;SX25End),"Section 25")))))))))))))))))))))))))</f>
        <v/>
      </c>
      <c r="BY131" s="121"/>
      <c r="BZ131" s="121"/>
      <c r="CA131" s="121"/>
      <c r="CB131" s="121"/>
      <c r="CC131" s="121"/>
      <c r="CD131" s="121"/>
      <c r="CE131" s="121"/>
      <c r="CF131" s="121"/>
      <c r="CG131" s="121"/>
      <c r="CH131" s="122"/>
      <c r="CI131" s="123"/>
      <c r="CJ131" s="124"/>
      <c r="CK131" s="124"/>
      <c r="CL131" s="124"/>
      <c r="CM131" s="124"/>
      <c r="CN131" s="124"/>
      <c r="CO131" s="124"/>
      <c r="CP131" s="124"/>
      <c r="CQ131" s="124"/>
      <c r="CR131" s="124"/>
      <c r="CS131" s="125"/>
      <c r="CT131" s="123"/>
      <c r="CU131" s="124"/>
      <c r="CV131" s="124"/>
      <c r="CW131" s="124"/>
      <c r="CX131" s="124"/>
      <c r="CY131" s="124"/>
      <c r="CZ131" s="124"/>
      <c r="DA131" s="124"/>
      <c r="DB131" s="124"/>
      <c r="DC131" s="124"/>
      <c r="DD131" s="125"/>
      <c r="DE131" s="123"/>
      <c r="DF131" s="124"/>
      <c r="DG131" s="124"/>
      <c r="DH131" s="124"/>
      <c r="DI131" s="124"/>
      <c r="DJ131" s="124"/>
      <c r="DK131" s="124"/>
      <c r="DL131" s="124"/>
      <c r="DM131" s="124"/>
      <c r="DN131" s="125"/>
      <c r="DO131" s="126"/>
      <c r="DP131" s="127"/>
      <c r="DQ131" s="127"/>
      <c r="DR131" s="127"/>
      <c r="DS131" s="127"/>
      <c r="DT131" s="127"/>
      <c r="DU131" s="127"/>
      <c r="DV131" s="128"/>
      <c r="DW131" s="102"/>
      <c r="DX131" s="102"/>
      <c r="DY131" s="102"/>
      <c r="DZ131" s="115"/>
      <c r="EA131" s="115"/>
      <c r="EB131" s="115"/>
      <c r="EC131" s="115"/>
      <c r="ED131" s="115"/>
      <c r="EE131" s="132"/>
      <c r="EF131" s="132"/>
      <c r="EG131" s="132"/>
      <c r="EH131" s="102"/>
      <c r="EI131" s="102"/>
      <c r="EJ131" s="102"/>
      <c r="EK131" s="117" t="str">
        <f t="shared" si="474"/>
        <v/>
      </c>
      <c r="EL131" s="117"/>
      <c r="EM131" s="117"/>
      <c r="EN131" s="118"/>
      <c r="EO131" s="118"/>
      <c r="EP131" s="118"/>
      <c r="EQ131" s="102"/>
      <c r="ER131" s="102"/>
      <c r="ES131" s="102"/>
      <c r="ET131" s="102"/>
      <c r="EU131" s="20" t="str">
        <f t="shared" si="475"/>
        <v/>
      </c>
      <c r="EV131" s="26" t="str">
        <f t="shared" si="476"/>
        <v/>
      </c>
      <c r="EW131" s="22"/>
      <c r="EX131" s="22"/>
      <c r="EY131" s="23"/>
      <c r="EZ131" s="23"/>
      <c r="FA131" s="23"/>
      <c r="FB131" s="23"/>
      <c r="FC131" s="28"/>
      <c r="FD131" s="28"/>
      <c r="FE131" s="28"/>
      <c r="FF131" s="28"/>
      <c r="FG131" s="28"/>
      <c r="FH131" s="28"/>
      <c r="FI131" s="28"/>
      <c r="FJ131" s="28"/>
      <c r="FK131" s="28"/>
      <c r="FL131" s="28"/>
      <c r="FM131" s="28"/>
      <c r="FN131" s="29"/>
      <c r="FO131" s="29"/>
      <c r="FP131" s="29"/>
      <c r="FQ131" s="29"/>
      <c r="FR131" s="29"/>
      <c r="FS131" s="29"/>
      <c r="FT131" s="29"/>
      <c r="FU131" s="29"/>
      <c r="FV131" s="29"/>
      <c r="FW131" s="29"/>
      <c r="FX131" s="29"/>
      <c r="FY131" s="29"/>
      <c r="FZ131" s="29"/>
      <c r="GA131" s="29"/>
      <c r="GB131" s="29"/>
      <c r="GC131" s="23"/>
      <c r="GD131" s="23"/>
      <c r="GE131" s="23"/>
      <c r="GF131" s="23"/>
      <c r="GG131" s="23"/>
      <c r="GH131" s="23"/>
    </row>
    <row r="132" spans="1:190" s="25" customFormat="1" ht="57.75" customHeight="1" x14ac:dyDescent="0.25">
      <c r="A132" s="103">
        <f t="shared" si="477"/>
        <v>125</v>
      </c>
      <c r="B132" s="103"/>
      <c r="C132" s="104"/>
      <c r="D132" s="105"/>
      <c r="E132" s="105"/>
      <c r="F132" s="105"/>
      <c r="G132" s="105"/>
      <c r="H132" s="105"/>
      <c r="I132" s="105"/>
      <c r="J132" s="105"/>
      <c r="K132" s="106"/>
      <c r="L132" s="138"/>
      <c r="M132" s="138"/>
      <c r="N132" s="138"/>
      <c r="O132" s="138"/>
      <c r="P132" s="138"/>
      <c r="Q132" s="138"/>
      <c r="R132" s="138"/>
      <c r="S132" s="137"/>
      <c r="T132" s="137"/>
      <c r="U132" s="137"/>
      <c r="V132" s="137"/>
      <c r="W132" s="137"/>
      <c r="X132" s="79"/>
      <c r="Y132" s="80"/>
      <c r="Z132" s="80"/>
      <c r="AA132" s="80"/>
      <c r="AB132" s="11" t="str">
        <f t="shared" si="465"/>
        <v/>
      </c>
      <c r="AC132" s="12"/>
      <c r="AD132" s="13">
        <f t="shared" si="457"/>
        <v>0</v>
      </c>
      <c r="AE132" s="14" t="str">
        <f t="shared" ref="AE132" si="884">IF(ISBLANK(C132),"",IF(BL132=SX1_LS,SX1_PD,IF(BL132=SX2_LS,SX2_PD,IF(BL132=SX3_LS,SX3_PD,IF(BL132=SX4_LS,SX4_PD,IF(BL132=SX5_LS,SX5_PD,IF(BL132=SX6_LS,SX6_PD,IF(BL132=SX7_LS,SX7_PD,IF(BL132=SX8_LS,SX8_PD,IF(BL132=SX9_LS,SX9_PD,IF(BL132=SX10_LS,SX10_PD,IF(BL132=SX11_LS,SX11_PD,IF(BL132=SX12_LS,SX12_PD)))))))))))))</f>
        <v/>
      </c>
      <c r="AF132" s="15" t="str">
        <f t="shared" si="467"/>
        <v>!</v>
      </c>
      <c r="AG132" s="16" t="str">
        <f t="shared" ref="AG132" si="885">IF(ISBLANK(AC132),"",IF(AND(BL132=SX1_LS,AC132&gt;=0.5),(ROUND((PI()*AD132*AE132)/12,2)-PI()*SX1_PD),IF(AND(BL132=SX2_LS,AC132&gt;=0.5),(ROUND((PI()*AD132*AE132)/12,2)-PI()*SX2_PD),IF(AND(BL132=SX3_LS,AC132&gt;=0.5),(ROUND((PI()*AD132*AE132)/12,2)-PI()*SX3_PD),IF(AND(BL132=SX4_LS,AC132&gt;=0.5),(ROUND((PI()*AD132*AE132)/12,2)-PI()*SX4_PD),IF(AND(BL132=SX5_LS,AC132&gt;=0.5),(ROUND((PI()*AD132*AE132)/12,2)-PI()*SX5_PD),IF(AND(BL132=SX6_LS,AC132&gt;=0.5),(ROUND((PI()*AD132*AE132)/12,2)-PI()*SX6_PD),IF(AND(BL132=SX7_LS,AC132&gt;=0.5),(ROUND((PI()*AD132*AE132)/12,2)-PI()*SX7_PD),IF(AND(BL132=SX8_LS,AC132&gt;=0.5),(ROUND((PI()*AD132*AE132)/12,2)-PI()*SX8_PD),IF(AND(BL132=SX9_LS,AC132&gt;=0.5),(ROUND((PI()*AD132*AE132)/12,2)-PI()*SX9_PD),IF(AND(BL132=SX10_LS,AC132&gt;=0.5),(ROUND((PI()*AD132*AE132)/12,2)-PI()*SX10_PD),IF(AND(BL132=SX11_LS,AC132&gt;=0.5),(ROUND((PI()*AD132*AE132)/12,2)-PI()*SX11_PD),IF(AND(BL132=SX12_LS,AC132&gt;=0.5),(ROUND((PI()*AD132*AE132)/12,2)-PI()*SX12_PD),ROUND((PI()*AD132*AE132)/12,2))))))))))))))</f>
        <v/>
      </c>
      <c r="AH132" s="81"/>
      <c r="AI132" s="81"/>
      <c r="AJ132" s="81"/>
      <c r="AK132" s="81"/>
      <c r="AL132" s="81"/>
      <c r="AM132" s="81"/>
      <c r="AN132" s="81"/>
      <c r="AO132" s="81"/>
      <c r="AP132" s="17"/>
      <c r="AQ132" s="113"/>
      <c r="AR132" s="113"/>
      <c r="AS132" s="113"/>
      <c r="AT132" s="113"/>
      <c r="AU132" s="113"/>
      <c r="AV132" s="114" t="str">
        <f t="shared" ref="AV132" si="886">IF(C132=FALSE,"",IF(C132="DNT",(AQ132/(Nominal_Pipe_Diameter*10)),IF(AQ132="NV","NV",IF(AQ132="NA","NA",IF(BE132="","",IF(BL132="SMLS",AQ132*100/BE132,AQ132*100/BD132))))))</f>
        <v/>
      </c>
      <c r="AW132" s="114"/>
      <c r="AX132" s="114"/>
      <c r="AY132" s="114"/>
      <c r="AZ132" s="114"/>
      <c r="BA132" s="114" t="str">
        <f t="shared" ref="BA132" si="887">IF(C132=FALSE,"",IF(GW_Log_Dist="","NA",GW_Log_Dist+X132))</f>
        <v/>
      </c>
      <c r="BB132" s="114"/>
      <c r="BC132" s="114"/>
      <c r="BD132" s="18" t="str">
        <f t="shared" ref="BD132" si="888">IF(C132=FALSE,"",IF(AND(SX1_Start&lt;=X132,X132&lt;SX1_End),((SX1_NWT*1000)),IF(AND(SX2_Start&lt;=X132,X132&lt;SX2_End),((SX2_NWT*1000)),IF(AND(SX3_Start&lt;=X132,X132&lt;SX3_End),((SX3_NWT*1000)),IF(AND(SX4_Start&lt;=X132,X132&lt;SX4_End),((SX4_NWT*1000)),IF(AND(SX5_Start&lt;=X132,X132&lt;SX5_End),((SX5_NWT*1000)),IF(AND(SX6_Start&lt;=X132,X132&lt;SX6_End),((SX6_NWT*1000)),IF(AND(SX7_Start&lt;=X132,X132&lt;SX7_End),((SX7_NWT*1000)),IF(AND(SX8_Start&lt;=X132,X132&lt;SX8_End),((SX8_NWT*1000)),IF(AND(SX9_Start&lt;=X132,X132&lt;SX9_End),((SX9_NWT*1000)),IF(AND(SX10_Start&lt;=X132,X132&lt;SX10_End),((SX10_NWT*1000)),IF(AND(SX11_Start&lt;=X132,X132&lt;SX11_End),((SX11_NWT*1000)),IF(AND(SX12_Start&lt;=X132,X132&lt;SX12_End),((SX12_NWT*1000)),IF(AND(SX13_Start&lt;=X132,X132&lt;SX13_End),((SX13_NWT*1000)),IF(AND(SX14_Start&lt;=X132,X132&lt;SX14_End),((SX14_NWT*1000)),IF(AND(SX15_Start&lt;=X132,X132&lt;SX15_End),((SX15_NWT*1000)),IF(AND(SX16_Start&lt;=X132,X132&lt;SX16_End),((SX16_NWT*1000)),IF(AND(SX17_Start&lt;=X132,X132&lt;SX17_End),((SX17_NWT*1000)),IF(AND(SX18_Start&lt;=X132,X132&lt;SX18_End),((SX18_NWT*1000)),IF(AND(SX19_Start&lt;=X132,X132&lt;SX19_End),((SX19_NWT*1000)),IF(AND(SX20_Start&lt;=X132,X132&lt;SX20_End),((SX20_NWT*1000)),IF(AND(SX21_Start&lt;=X132,X132&lt;SX21_End),((SX21_NWT*1000)),IF(AND(SX22_Start&lt;=X132,X132&lt;SX22_End),((SX22_NWT*1000)),IF(AND(SX23_Start&lt;=X132,X132&lt;SX23_End),((SX23_NWT*1000)),IF(AND(SX24_Start&lt;=X132,X132&lt;SX24_End),((SX24_NWT*1000)),IF(AND(SX25_Start&lt;=X132,X132&lt;SX25_End),((SX25_NWT*1000))))))))))))))))))))))))))))</f>
        <v/>
      </c>
      <c r="BE132" s="113"/>
      <c r="BF132" s="113"/>
      <c r="BG132" s="113"/>
      <c r="BH132" s="113"/>
      <c r="BI132" s="113"/>
      <c r="BJ132" s="113"/>
      <c r="BK132" s="113"/>
      <c r="BL132" s="19" t="str" cm="1">
        <f t="array" ref="BL132">IF(C132=FALSE,"",IF(AND(SX1_Start&lt;=X132,X132&lt;SX1_End),SX1_LS,IF(AND(SX2_Start&lt;=X132,X132&lt;SX2_End),SX2_LS,IF(AND(SX3_Start&lt;=X132,X132&lt;SX3_End),SX3_LS,IF(AND(SX4_Start&lt;=X132,X132&lt;SX4_End),SX4_LS,IF(AND(SX5_Start&lt;=X132,X132&lt;SX5_End),SX5_LS,IF(AND(SX6_Start&lt;=X132,X132&lt;SX6_End),SX6_LS,IF(AND(SX7_Start&lt;=X132,X132&lt;SX7_End),SX7_LS,IF(AND(SX8_Start&lt;=X132,X132&lt;SX8_End),SX8_LS,IF(AND(SX9_Start&lt;=X132,X132&lt;SX9_End),SX9_LS,IF(AND(SX10_Start&lt;=X132,X132&lt;SX10_End),SX10_LS,IF(AND(SX11_Start&lt;=X132,X132&lt;SX11_End),SX11_LS,IF(AND(SX12_Start&lt;=X132,X132&lt;SX12_End),SX12_LS,IF(AND(SX13_Start&lt;=X132,X132&lt;SX13_End),SX13_LS,IF(AND(SX14_Start&lt;=X132,X132&lt;SX14_End),SX14_LS,IF(AND(SX15_Start&lt;=X132,X132&lt;SX15_End),SX15_LS,IF(AND(SX16_Start&lt;=X132,X132&lt;SX16_End),SX16_LS,IF(AND(SX17_Start&lt;=X132,X132&lt;SX17_End),SX17_LS,IF(AND(SX18_Start&lt;=X132,X132&lt;SX18_End),SX18_LS,IF(AND(SX19_Start&lt;=X132,X132&lt;SX19_End),SX19_LS,IF(AND(SX20_Start&lt;=X132,X132&lt;SX20_End),SX20_LS,IF(AND(SX21_Start&lt;=X132,X132&lt;SX21_End),SX21_LS,IF(AND(SX22_Start&lt;=X132,X132&lt;SX22_End),SX22_LS,IF(AND(SX23_Start&lt;=X132,X132&lt;SX23_End),SX23_LS,IF(AND(SX24_Start&lt;=X132,X132&lt;SX24_End),SX24_LS)*IF(AND(SX25_Start&lt;=X132,X132&lt;SX25End),SX25_LS)))))))))))))))))))))))))</f>
        <v/>
      </c>
      <c r="BM132" s="129" t="str">
        <f t="shared" ref="BM132" si="889">IF(ISBLANK(C132),"",IF(BL132=SX1_LS,SX1_LSD,IF(BL132=SX2_LS,SX2_LSD,IF(BL132=SX3_LS,SX3_LSD,IF(BL132=SX4_LS,SX4_LSD,IF(BL132=SX5_LS,SX5_LSD,IF(BL132=SX6_LS,SX6_LSD,IF(BL132=SX7_LS,SX7_LSD,IF(BL132=SX8_LS,SX8_LSD,IF(BL132=SX9_LS,SX9_LSD,IF(BL132=SX10_LS,SX10_LSD,IF(BL132=SX11_LS,SX11_LSD,IF(BL132=SX12_LS,SX12_LSD)))))))))))))</f>
        <v/>
      </c>
      <c r="BN132" s="130"/>
      <c r="BO132" s="130"/>
      <c r="BP132" s="130"/>
      <c r="BQ132" s="130"/>
      <c r="BR132" s="131"/>
      <c r="BS132" s="119" t="str">
        <f t="shared" ref="BS132" si="890">IF(ISBLANK(C132),"",IF(NOT(ISNUMBER(station_number)),"NA",IF(MOD(station_number,1)=0,TEXT(station_number+X132,"0+00"),IF(NOT(MOD(station_number,1)=0),TEXT(station_number+X132,"0+00.00")))))</f>
        <v/>
      </c>
      <c r="BT132" s="119"/>
      <c r="BU132" s="119"/>
      <c r="BV132" s="119"/>
      <c r="BW132" s="119"/>
      <c r="BX132" s="120" t="str" cm="1">
        <f t="array" ref="BX132">IF(C132=FALSE,"",IF(AND(SX1_Start&lt;=X132,X132&lt;SX1_End),"Section 1",IF(AND(SX2_Start&lt;=X132,X132&lt;SX2_End),"Section 2",IF(AND(SX3_Start&lt;=X132,X132&lt;SX3_End),"Section 3",IF(AND(SX4_Start&lt;=X132,X132&lt;SX4_End),"Section 4",IF(AND(SX5_Start&lt;=X132,X132&lt;SX5_End),"Section 5",IF(AND(SX6_Start&lt;=X132,X132&lt;SX6_End),"Section 6",IF(AND(SX7_Start&lt;=X132,X132&lt;SX7_End),"Section 7",IF(AND(SX8_Start&lt;=X132,X132&lt;SX8_End),"Section 8",IF(AND(SX9_Start&lt;=X132,X132&lt;SX9_End),"Section 9",IF(AND(SX10_Start&lt;=X132,X132&lt;SX10_End),"Section 10",IF(AND(SX11_Start&lt;=X132,X132&lt;SX11_End),"Section 11",IF(AND(SX12_Start&lt;=X132,X132&lt;SX12_End),"Section 12",IF(AND(SX13_Start&lt;=X132,X132&lt;SX13_End),"Section 13",IF(AND(SX14_Start&lt;=X132,X132&lt;SX14_End),"Section 14",IF(AND(SX15_Start&lt;=X132,X132&lt;SX15_End),"Section 15",IF(AND(SX16_Start&lt;=X132,X132&lt;SX16_End),"Section 16",IF(AND(SX17_Start&lt;=X132,X132&lt;SX17_End),"Section 17",IF(AND(SX18_Start&lt;=X132,X132&lt;SX18_End),"Section 18",IF(AND(SX19_Start&lt;=X132,X132&lt;SX19_End),"Section 19",IF(AND(SX20_Start&lt;=X132,X132&lt;SX20_End),"Section 20",IF(AND(SX21_Start&lt;=X132,X132&lt;SX21_End),"Section 21",IF(AND(SX22_Start&lt;=X132,X132&lt;SX22_End),"Section 22",IF(AND(SX23_Start&lt;=X132,X132&lt;SX23_End),"Section 23",IF(AND(SX24_Start&lt;=X132,X132&lt;SX24_End),"Section 24")*IF(AND(SX25_Start&lt;=X132,X132&lt;SX25End),"Section 25")))))))))))))))))))))))))</f>
        <v/>
      </c>
      <c r="BY132" s="121"/>
      <c r="BZ132" s="121"/>
      <c r="CA132" s="121"/>
      <c r="CB132" s="121"/>
      <c r="CC132" s="121"/>
      <c r="CD132" s="121"/>
      <c r="CE132" s="121"/>
      <c r="CF132" s="121"/>
      <c r="CG132" s="121"/>
      <c r="CH132" s="122"/>
      <c r="CI132" s="123"/>
      <c r="CJ132" s="124"/>
      <c r="CK132" s="124"/>
      <c r="CL132" s="124"/>
      <c r="CM132" s="124"/>
      <c r="CN132" s="124"/>
      <c r="CO132" s="124"/>
      <c r="CP132" s="124"/>
      <c r="CQ132" s="124"/>
      <c r="CR132" s="124"/>
      <c r="CS132" s="125"/>
      <c r="CT132" s="123"/>
      <c r="CU132" s="124"/>
      <c r="CV132" s="124"/>
      <c r="CW132" s="124"/>
      <c r="CX132" s="124"/>
      <c r="CY132" s="124"/>
      <c r="CZ132" s="124"/>
      <c r="DA132" s="124"/>
      <c r="DB132" s="124"/>
      <c r="DC132" s="124"/>
      <c r="DD132" s="125"/>
      <c r="DE132" s="123"/>
      <c r="DF132" s="124"/>
      <c r="DG132" s="124"/>
      <c r="DH132" s="124"/>
      <c r="DI132" s="124"/>
      <c r="DJ132" s="124"/>
      <c r="DK132" s="124"/>
      <c r="DL132" s="124"/>
      <c r="DM132" s="124"/>
      <c r="DN132" s="125"/>
      <c r="DO132" s="126"/>
      <c r="DP132" s="127"/>
      <c r="DQ132" s="127"/>
      <c r="DR132" s="127"/>
      <c r="DS132" s="127"/>
      <c r="DT132" s="127"/>
      <c r="DU132" s="127"/>
      <c r="DV132" s="128"/>
      <c r="DW132" s="102"/>
      <c r="DX132" s="102"/>
      <c r="DY132" s="102"/>
      <c r="DZ132" s="115"/>
      <c r="EA132" s="115"/>
      <c r="EB132" s="115"/>
      <c r="EC132" s="115"/>
      <c r="ED132" s="115"/>
      <c r="EE132" s="132"/>
      <c r="EF132" s="132"/>
      <c r="EG132" s="132"/>
      <c r="EH132" s="102"/>
      <c r="EI132" s="102"/>
      <c r="EJ132" s="102"/>
      <c r="EK132" s="117" t="str">
        <f t="shared" si="474"/>
        <v/>
      </c>
      <c r="EL132" s="117"/>
      <c r="EM132" s="117"/>
      <c r="EN132" s="118"/>
      <c r="EO132" s="118"/>
      <c r="EP132" s="118"/>
      <c r="EQ132" s="102"/>
      <c r="ER132" s="102"/>
      <c r="ES132" s="102"/>
      <c r="ET132" s="102"/>
      <c r="EU132" s="20" t="str">
        <f t="shared" si="475"/>
        <v/>
      </c>
      <c r="EV132" s="26" t="str">
        <f t="shared" si="476"/>
        <v/>
      </c>
      <c r="EW132" s="22"/>
      <c r="EX132" s="22"/>
      <c r="EY132" s="23"/>
      <c r="EZ132" s="23"/>
      <c r="FA132" s="23"/>
      <c r="FB132" s="23"/>
      <c r="FC132" s="28"/>
      <c r="FD132" s="28"/>
      <c r="FE132" s="28"/>
      <c r="FF132" s="28"/>
      <c r="FG132" s="28"/>
      <c r="FH132" s="28"/>
      <c r="FI132" s="28"/>
      <c r="FJ132" s="28"/>
      <c r="FK132" s="28"/>
      <c r="FL132" s="28"/>
      <c r="FM132" s="28"/>
      <c r="FN132" s="29"/>
      <c r="FO132" s="29"/>
      <c r="FP132" s="29"/>
      <c r="FQ132" s="29"/>
      <c r="FR132" s="29"/>
      <c r="FS132" s="29"/>
      <c r="FT132" s="29"/>
      <c r="FU132" s="29"/>
      <c r="FV132" s="29"/>
      <c r="FW132" s="29"/>
      <c r="FX132" s="29"/>
      <c r="FY132" s="29"/>
      <c r="FZ132" s="29"/>
      <c r="GA132" s="29"/>
      <c r="GB132" s="29"/>
      <c r="GC132" s="23"/>
      <c r="GD132" s="23"/>
      <c r="GE132" s="23"/>
      <c r="GF132" s="23"/>
      <c r="GG132" s="23"/>
      <c r="GH132" s="23"/>
    </row>
    <row r="133" spans="1:190" s="25" customFormat="1" ht="57.75" customHeight="1" x14ac:dyDescent="0.25">
      <c r="A133" s="103">
        <f t="shared" si="477"/>
        <v>126</v>
      </c>
      <c r="B133" s="103"/>
      <c r="C133" s="104"/>
      <c r="D133" s="105"/>
      <c r="E133" s="105"/>
      <c r="F133" s="105"/>
      <c r="G133" s="105"/>
      <c r="H133" s="105"/>
      <c r="I133" s="105"/>
      <c r="J133" s="105"/>
      <c r="K133" s="106"/>
      <c r="L133" s="138"/>
      <c r="M133" s="138"/>
      <c r="N133" s="138"/>
      <c r="O133" s="138"/>
      <c r="P133" s="138"/>
      <c r="Q133" s="138"/>
      <c r="R133" s="138"/>
      <c r="S133" s="137"/>
      <c r="T133" s="137"/>
      <c r="U133" s="137"/>
      <c r="V133" s="137"/>
      <c r="W133" s="137"/>
      <c r="X133" s="79"/>
      <c r="Y133" s="80"/>
      <c r="Z133" s="80"/>
      <c r="AA133" s="80"/>
      <c r="AB133" s="11" t="str">
        <f t="shared" si="465"/>
        <v/>
      </c>
      <c r="AC133" s="12"/>
      <c r="AD133" s="13">
        <f t="shared" si="457"/>
        <v>0</v>
      </c>
      <c r="AE133" s="14" t="str">
        <f t="shared" ref="AE133" si="891">IF(ISBLANK(C133),"",IF(BL133=SX1_LS,SX1_PD,IF(BL133=SX2_LS,SX2_PD,IF(BL133=SX3_LS,SX3_PD,IF(BL133=SX4_LS,SX4_PD,IF(BL133=SX5_LS,SX5_PD,IF(BL133=SX6_LS,SX6_PD,IF(BL133=SX7_LS,SX7_PD,IF(BL133=SX8_LS,SX8_PD,IF(BL133=SX9_LS,SX9_PD,IF(BL133=SX10_LS,SX10_PD,IF(BL133=SX11_LS,SX11_PD,IF(BL133=SX12_LS,SX12_PD)))))))))))))</f>
        <v/>
      </c>
      <c r="AF133" s="15" t="str">
        <f t="shared" si="467"/>
        <v>!</v>
      </c>
      <c r="AG133" s="16" t="str">
        <f t="shared" ref="AG133" si="892">IF(ISBLANK(AC133),"",IF(AND(BL133=SX1_LS,AC133&gt;=0.5),(ROUND((PI()*AD133*AE133)/12,2)-PI()*SX1_PD),IF(AND(BL133=SX2_LS,AC133&gt;=0.5),(ROUND((PI()*AD133*AE133)/12,2)-PI()*SX2_PD),IF(AND(BL133=SX3_LS,AC133&gt;=0.5),(ROUND((PI()*AD133*AE133)/12,2)-PI()*SX3_PD),IF(AND(BL133=SX4_LS,AC133&gt;=0.5),(ROUND((PI()*AD133*AE133)/12,2)-PI()*SX4_PD),IF(AND(BL133=SX5_LS,AC133&gt;=0.5),(ROUND((PI()*AD133*AE133)/12,2)-PI()*SX5_PD),IF(AND(BL133=SX6_LS,AC133&gt;=0.5),(ROUND((PI()*AD133*AE133)/12,2)-PI()*SX6_PD),IF(AND(BL133=SX7_LS,AC133&gt;=0.5),(ROUND((PI()*AD133*AE133)/12,2)-PI()*SX7_PD),IF(AND(BL133=SX8_LS,AC133&gt;=0.5),(ROUND((PI()*AD133*AE133)/12,2)-PI()*SX8_PD),IF(AND(BL133=SX9_LS,AC133&gt;=0.5),(ROUND((PI()*AD133*AE133)/12,2)-PI()*SX9_PD),IF(AND(BL133=SX10_LS,AC133&gt;=0.5),(ROUND((PI()*AD133*AE133)/12,2)-PI()*SX10_PD),IF(AND(BL133=SX11_LS,AC133&gt;=0.5),(ROUND((PI()*AD133*AE133)/12,2)-PI()*SX11_PD),IF(AND(BL133=SX12_LS,AC133&gt;=0.5),(ROUND((PI()*AD133*AE133)/12,2)-PI()*SX12_PD),ROUND((PI()*AD133*AE133)/12,2))))))))))))))</f>
        <v/>
      </c>
      <c r="AH133" s="81"/>
      <c r="AI133" s="81"/>
      <c r="AJ133" s="81"/>
      <c r="AK133" s="81"/>
      <c r="AL133" s="81"/>
      <c r="AM133" s="81"/>
      <c r="AN133" s="81"/>
      <c r="AO133" s="81"/>
      <c r="AP133" s="17"/>
      <c r="AQ133" s="113"/>
      <c r="AR133" s="113"/>
      <c r="AS133" s="113"/>
      <c r="AT133" s="113"/>
      <c r="AU133" s="113"/>
      <c r="AV133" s="114" t="str">
        <f t="shared" ref="AV133" si="893">IF(C133=FALSE,"",IF(C133="DNT",(AQ133/(Nominal_Pipe_Diameter*10)),IF(AQ133="NV","NV",IF(AQ133="NA","NA",IF(BE133="","",IF(BL133="SMLS",AQ133*100/BE133,AQ133*100/BD133))))))</f>
        <v/>
      </c>
      <c r="AW133" s="114"/>
      <c r="AX133" s="114"/>
      <c r="AY133" s="114"/>
      <c r="AZ133" s="114"/>
      <c r="BA133" s="114" t="str">
        <f t="shared" ref="BA133" si="894">IF(C133=FALSE,"",IF(GW_Log_Dist="","NA",GW_Log_Dist+X133))</f>
        <v/>
      </c>
      <c r="BB133" s="114"/>
      <c r="BC133" s="114"/>
      <c r="BD133" s="18" t="str">
        <f t="shared" ref="BD133" si="895">IF(C133=FALSE,"",IF(AND(SX1_Start&lt;=X133,X133&lt;SX1_End),((SX1_NWT*1000)),IF(AND(SX2_Start&lt;=X133,X133&lt;SX2_End),((SX2_NWT*1000)),IF(AND(SX3_Start&lt;=X133,X133&lt;SX3_End),((SX3_NWT*1000)),IF(AND(SX4_Start&lt;=X133,X133&lt;SX4_End),((SX4_NWT*1000)),IF(AND(SX5_Start&lt;=X133,X133&lt;SX5_End),((SX5_NWT*1000)),IF(AND(SX6_Start&lt;=X133,X133&lt;SX6_End),((SX6_NWT*1000)),IF(AND(SX7_Start&lt;=X133,X133&lt;SX7_End),((SX7_NWT*1000)),IF(AND(SX8_Start&lt;=X133,X133&lt;SX8_End),((SX8_NWT*1000)),IF(AND(SX9_Start&lt;=X133,X133&lt;SX9_End),((SX9_NWT*1000)),IF(AND(SX10_Start&lt;=X133,X133&lt;SX10_End),((SX10_NWT*1000)),IF(AND(SX11_Start&lt;=X133,X133&lt;SX11_End),((SX11_NWT*1000)),IF(AND(SX12_Start&lt;=X133,X133&lt;SX12_End),((SX12_NWT*1000)),IF(AND(SX13_Start&lt;=X133,X133&lt;SX13_End),((SX13_NWT*1000)),IF(AND(SX14_Start&lt;=X133,X133&lt;SX14_End),((SX14_NWT*1000)),IF(AND(SX15_Start&lt;=X133,X133&lt;SX15_End),((SX15_NWT*1000)),IF(AND(SX16_Start&lt;=X133,X133&lt;SX16_End),((SX16_NWT*1000)),IF(AND(SX17_Start&lt;=X133,X133&lt;SX17_End),((SX17_NWT*1000)),IF(AND(SX18_Start&lt;=X133,X133&lt;SX18_End),((SX18_NWT*1000)),IF(AND(SX19_Start&lt;=X133,X133&lt;SX19_End),((SX19_NWT*1000)),IF(AND(SX20_Start&lt;=X133,X133&lt;SX20_End),((SX20_NWT*1000)),IF(AND(SX21_Start&lt;=X133,X133&lt;SX21_End),((SX21_NWT*1000)),IF(AND(SX22_Start&lt;=X133,X133&lt;SX22_End),((SX22_NWT*1000)),IF(AND(SX23_Start&lt;=X133,X133&lt;SX23_End),((SX23_NWT*1000)),IF(AND(SX24_Start&lt;=X133,X133&lt;SX24_End),((SX24_NWT*1000)),IF(AND(SX25_Start&lt;=X133,X133&lt;SX25_End),((SX25_NWT*1000))))))))))))))))))))))))))))</f>
        <v/>
      </c>
      <c r="BE133" s="113"/>
      <c r="BF133" s="113"/>
      <c r="BG133" s="113"/>
      <c r="BH133" s="113"/>
      <c r="BI133" s="113"/>
      <c r="BJ133" s="113"/>
      <c r="BK133" s="113"/>
      <c r="BL133" s="19" t="str" cm="1">
        <f t="array" ref="BL133">IF(C133=FALSE,"",IF(AND(SX1_Start&lt;=X133,X133&lt;SX1_End),SX1_LS,IF(AND(SX2_Start&lt;=X133,X133&lt;SX2_End),SX2_LS,IF(AND(SX3_Start&lt;=X133,X133&lt;SX3_End),SX3_LS,IF(AND(SX4_Start&lt;=X133,X133&lt;SX4_End),SX4_LS,IF(AND(SX5_Start&lt;=X133,X133&lt;SX5_End),SX5_LS,IF(AND(SX6_Start&lt;=X133,X133&lt;SX6_End),SX6_LS,IF(AND(SX7_Start&lt;=X133,X133&lt;SX7_End),SX7_LS,IF(AND(SX8_Start&lt;=X133,X133&lt;SX8_End),SX8_LS,IF(AND(SX9_Start&lt;=X133,X133&lt;SX9_End),SX9_LS,IF(AND(SX10_Start&lt;=X133,X133&lt;SX10_End),SX10_LS,IF(AND(SX11_Start&lt;=X133,X133&lt;SX11_End),SX11_LS,IF(AND(SX12_Start&lt;=X133,X133&lt;SX12_End),SX12_LS,IF(AND(SX13_Start&lt;=X133,X133&lt;SX13_End),SX13_LS,IF(AND(SX14_Start&lt;=X133,X133&lt;SX14_End),SX14_LS,IF(AND(SX15_Start&lt;=X133,X133&lt;SX15_End),SX15_LS,IF(AND(SX16_Start&lt;=X133,X133&lt;SX16_End),SX16_LS,IF(AND(SX17_Start&lt;=X133,X133&lt;SX17_End),SX17_LS,IF(AND(SX18_Start&lt;=X133,X133&lt;SX18_End),SX18_LS,IF(AND(SX19_Start&lt;=X133,X133&lt;SX19_End),SX19_LS,IF(AND(SX20_Start&lt;=X133,X133&lt;SX20_End),SX20_LS,IF(AND(SX21_Start&lt;=X133,X133&lt;SX21_End),SX21_LS,IF(AND(SX22_Start&lt;=X133,X133&lt;SX22_End),SX22_LS,IF(AND(SX23_Start&lt;=X133,X133&lt;SX23_End),SX23_LS,IF(AND(SX24_Start&lt;=X133,X133&lt;SX24_End),SX24_LS)*IF(AND(SX25_Start&lt;=X133,X133&lt;SX25End),SX25_LS)))))))))))))))))))))))))</f>
        <v/>
      </c>
      <c r="BM133" s="129" t="str">
        <f t="shared" ref="BM133" si="896">IF(ISBLANK(C133),"",IF(BL133=SX1_LS,SX1_LSD,IF(BL133=SX2_LS,SX2_LSD,IF(BL133=SX3_LS,SX3_LSD,IF(BL133=SX4_LS,SX4_LSD,IF(BL133=SX5_LS,SX5_LSD,IF(BL133=SX6_LS,SX6_LSD,IF(BL133=SX7_LS,SX7_LSD,IF(BL133=SX8_LS,SX8_LSD,IF(BL133=SX9_LS,SX9_LSD,IF(BL133=SX10_LS,SX10_LSD,IF(BL133=SX11_LS,SX11_LSD,IF(BL133=SX12_LS,SX12_LSD)))))))))))))</f>
        <v/>
      </c>
      <c r="BN133" s="130"/>
      <c r="BO133" s="130"/>
      <c r="BP133" s="130"/>
      <c r="BQ133" s="130"/>
      <c r="BR133" s="131"/>
      <c r="BS133" s="119" t="str">
        <f t="shared" ref="BS133" si="897">IF(ISBLANK(C133),"",IF(NOT(ISNUMBER(station_number)),"NA",IF(MOD(station_number,1)=0,TEXT(station_number+X133,"0+00"),IF(NOT(MOD(station_number,1)=0),TEXT(station_number+X133,"0+00.00")))))</f>
        <v/>
      </c>
      <c r="BT133" s="119"/>
      <c r="BU133" s="119"/>
      <c r="BV133" s="119"/>
      <c r="BW133" s="119"/>
      <c r="BX133" s="120" t="str" cm="1">
        <f t="array" ref="BX133">IF(C133=FALSE,"",IF(AND(SX1_Start&lt;=X133,X133&lt;SX1_End),"Section 1",IF(AND(SX2_Start&lt;=X133,X133&lt;SX2_End),"Section 2",IF(AND(SX3_Start&lt;=X133,X133&lt;SX3_End),"Section 3",IF(AND(SX4_Start&lt;=X133,X133&lt;SX4_End),"Section 4",IF(AND(SX5_Start&lt;=X133,X133&lt;SX5_End),"Section 5",IF(AND(SX6_Start&lt;=X133,X133&lt;SX6_End),"Section 6",IF(AND(SX7_Start&lt;=X133,X133&lt;SX7_End),"Section 7",IF(AND(SX8_Start&lt;=X133,X133&lt;SX8_End),"Section 8",IF(AND(SX9_Start&lt;=X133,X133&lt;SX9_End),"Section 9",IF(AND(SX10_Start&lt;=X133,X133&lt;SX10_End),"Section 10",IF(AND(SX11_Start&lt;=X133,X133&lt;SX11_End),"Section 11",IF(AND(SX12_Start&lt;=X133,X133&lt;SX12_End),"Section 12",IF(AND(SX13_Start&lt;=X133,X133&lt;SX13_End),"Section 13",IF(AND(SX14_Start&lt;=X133,X133&lt;SX14_End),"Section 14",IF(AND(SX15_Start&lt;=X133,X133&lt;SX15_End),"Section 15",IF(AND(SX16_Start&lt;=X133,X133&lt;SX16_End),"Section 16",IF(AND(SX17_Start&lt;=X133,X133&lt;SX17_End),"Section 17",IF(AND(SX18_Start&lt;=X133,X133&lt;SX18_End),"Section 18",IF(AND(SX19_Start&lt;=X133,X133&lt;SX19_End),"Section 19",IF(AND(SX20_Start&lt;=X133,X133&lt;SX20_End),"Section 20",IF(AND(SX21_Start&lt;=X133,X133&lt;SX21_End),"Section 21",IF(AND(SX22_Start&lt;=X133,X133&lt;SX22_End),"Section 22",IF(AND(SX23_Start&lt;=X133,X133&lt;SX23_End),"Section 23",IF(AND(SX24_Start&lt;=X133,X133&lt;SX24_End),"Section 24")*IF(AND(SX25_Start&lt;=X133,X133&lt;SX25End),"Section 25")))))))))))))))))))))))))</f>
        <v/>
      </c>
      <c r="BY133" s="121"/>
      <c r="BZ133" s="121"/>
      <c r="CA133" s="121"/>
      <c r="CB133" s="121"/>
      <c r="CC133" s="121"/>
      <c r="CD133" s="121"/>
      <c r="CE133" s="121"/>
      <c r="CF133" s="121"/>
      <c r="CG133" s="121"/>
      <c r="CH133" s="122"/>
      <c r="CI133" s="123"/>
      <c r="CJ133" s="124"/>
      <c r="CK133" s="124"/>
      <c r="CL133" s="124"/>
      <c r="CM133" s="124"/>
      <c r="CN133" s="124"/>
      <c r="CO133" s="124"/>
      <c r="CP133" s="124"/>
      <c r="CQ133" s="124"/>
      <c r="CR133" s="124"/>
      <c r="CS133" s="125"/>
      <c r="CT133" s="123"/>
      <c r="CU133" s="124"/>
      <c r="CV133" s="124"/>
      <c r="CW133" s="124"/>
      <c r="CX133" s="124"/>
      <c r="CY133" s="124"/>
      <c r="CZ133" s="124"/>
      <c r="DA133" s="124"/>
      <c r="DB133" s="124"/>
      <c r="DC133" s="124"/>
      <c r="DD133" s="125"/>
      <c r="DE133" s="123"/>
      <c r="DF133" s="124"/>
      <c r="DG133" s="124"/>
      <c r="DH133" s="124"/>
      <c r="DI133" s="124"/>
      <c r="DJ133" s="124"/>
      <c r="DK133" s="124"/>
      <c r="DL133" s="124"/>
      <c r="DM133" s="124"/>
      <c r="DN133" s="125"/>
      <c r="DO133" s="126"/>
      <c r="DP133" s="127"/>
      <c r="DQ133" s="127"/>
      <c r="DR133" s="127"/>
      <c r="DS133" s="127"/>
      <c r="DT133" s="127"/>
      <c r="DU133" s="127"/>
      <c r="DV133" s="128"/>
      <c r="DW133" s="102"/>
      <c r="DX133" s="102"/>
      <c r="DY133" s="102"/>
      <c r="DZ133" s="115"/>
      <c r="EA133" s="115"/>
      <c r="EB133" s="115"/>
      <c r="EC133" s="115"/>
      <c r="ED133" s="115"/>
      <c r="EE133" s="132"/>
      <c r="EF133" s="132"/>
      <c r="EG133" s="132"/>
      <c r="EH133" s="102"/>
      <c r="EI133" s="102"/>
      <c r="EJ133" s="102"/>
      <c r="EK133" s="117" t="str">
        <f t="shared" si="474"/>
        <v/>
      </c>
      <c r="EL133" s="117"/>
      <c r="EM133" s="117"/>
      <c r="EN133" s="118"/>
      <c r="EO133" s="118"/>
      <c r="EP133" s="118"/>
      <c r="EQ133" s="102"/>
      <c r="ER133" s="102"/>
      <c r="ES133" s="102"/>
      <c r="ET133" s="102"/>
      <c r="EU133" s="20" t="str">
        <f t="shared" si="475"/>
        <v/>
      </c>
      <c r="EV133" s="26" t="str">
        <f t="shared" si="476"/>
        <v/>
      </c>
      <c r="EW133" s="22"/>
      <c r="EX133" s="22"/>
      <c r="EY133" s="23"/>
      <c r="EZ133" s="23"/>
      <c r="FA133" s="23"/>
      <c r="FB133" s="23"/>
      <c r="FC133" s="28"/>
      <c r="FD133" s="28"/>
      <c r="FE133" s="28"/>
      <c r="FF133" s="28"/>
      <c r="FG133" s="28"/>
      <c r="FH133" s="28"/>
      <c r="FI133" s="28"/>
      <c r="FJ133" s="28"/>
      <c r="FK133" s="28"/>
      <c r="FL133" s="28"/>
      <c r="FM133" s="28"/>
      <c r="FN133" s="29"/>
      <c r="FO133" s="29"/>
      <c r="FP133" s="29"/>
      <c r="FQ133" s="29"/>
      <c r="FR133" s="29"/>
      <c r="FS133" s="29"/>
      <c r="FT133" s="29"/>
      <c r="FU133" s="29"/>
      <c r="FV133" s="29"/>
      <c r="FW133" s="29"/>
      <c r="FX133" s="29"/>
      <c r="FY133" s="29"/>
      <c r="FZ133" s="29"/>
      <c r="GA133" s="29"/>
      <c r="GB133" s="29"/>
      <c r="GC133" s="23"/>
      <c r="GD133" s="23"/>
      <c r="GE133" s="23"/>
      <c r="GF133" s="23"/>
      <c r="GG133" s="23"/>
      <c r="GH133" s="23"/>
    </row>
    <row r="134" spans="1:190" s="25" customFormat="1" ht="57.75" customHeight="1" x14ac:dyDescent="0.25">
      <c r="A134" s="103">
        <f t="shared" si="477"/>
        <v>127</v>
      </c>
      <c r="B134" s="103"/>
      <c r="C134" s="104"/>
      <c r="D134" s="105"/>
      <c r="E134" s="105"/>
      <c r="F134" s="105"/>
      <c r="G134" s="105"/>
      <c r="H134" s="105"/>
      <c r="I134" s="105"/>
      <c r="J134" s="105"/>
      <c r="K134" s="106"/>
      <c r="L134" s="138"/>
      <c r="M134" s="138"/>
      <c r="N134" s="138"/>
      <c r="O134" s="138"/>
      <c r="P134" s="138"/>
      <c r="Q134" s="138"/>
      <c r="R134" s="138"/>
      <c r="S134" s="137"/>
      <c r="T134" s="137"/>
      <c r="U134" s="137"/>
      <c r="V134" s="137"/>
      <c r="W134" s="137"/>
      <c r="X134" s="79"/>
      <c r="Y134" s="80"/>
      <c r="Z134" s="80"/>
      <c r="AA134" s="80"/>
      <c r="AB134" s="11" t="str">
        <f t="shared" si="465"/>
        <v/>
      </c>
      <c r="AC134" s="12"/>
      <c r="AD134" s="13">
        <f t="shared" si="457"/>
        <v>0</v>
      </c>
      <c r="AE134" s="14" t="str">
        <f t="shared" ref="AE134" si="898">IF(ISBLANK(C134),"",IF(BL134=SX1_LS,SX1_PD,IF(BL134=SX2_LS,SX2_PD,IF(BL134=SX3_LS,SX3_PD,IF(BL134=SX4_LS,SX4_PD,IF(BL134=SX5_LS,SX5_PD,IF(BL134=SX6_LS,SX6_PD,IF(BL134=SX7_LS,SX7_PD,IF(BL134=SX8_LS,SX8_PD,IF(BL134=SX9_LS,SX9_PD,IF(BL134=SX10_LS,SX10_PD,IF(BL134=SX11_LS,SX11_PD,IF(BL134=SX12_LS,SX12_PD)))))))))))))</f>
        <v/>
      </c>
      <c r="AF134" s="15" t="str">
        <f t="shared" si="467"/>
        <v>!</v>
      </c>
      <c r="AG134" s="16" t="str">
        <f t="shared" ref="AG134" si="899">IF(ISBLANK(AC134),"",IF(AND(BL134=SX1_LS,AC134&gt;=0.5),(ROUND((PI()*AD134*AE134)/12,2)-PI()*SX1_PD),IF(AND(BL134=SX2_LS,AC134&gt;=0.5),(ROUND((PI()*AD134*AE134)/12,2)-PI()*SX2_PD),IF(AND(BL134=SX3_LS,AC134&gt;=0.5),(ROUND((PI()*AD134*AE134)/12,2)-PI()*SX3_PD),IF(AND(BL134=SX4_LS,AC134&gt;=0.5),(ROUND((PI()*AD134*AE134)/12,2)-PI()*SX4_PD),IF(AND(BL134=SX5_LS,AC134&gt;=0.5),(ROUND((PI()*AD134*AE134)/12,2)-PI()*SX5_PD),IF(AND(BL134=SX6_LS,AC134&gt;=0.5),(ROUND((PI()*AD134*AE134)/12,2)-PI()*SX6_PD),IF(AND(BL134=SX7_LS,AC134&gt;=0.5),(ROUND((PI()*AD134*AE134)/12,2)-PI()*SX7_PD),IF(AND(BL134=SX8_LS,AC134&gt;=0.5),(ROUND((PI()*AD134*AE134)/12,2)-PI()*SX8_PD),IF(AND(BL134=SX9_LS,AC134&gt;=0.5),(ROUND((PI()*AD134*AE134)/12,2)-PI()*SX9_PD),IF(AND(BL134=SX10_LS,AC134&gt;=0.5),(ROUND((PI()*AD134*AE134)/12,2)-PI()*SX10_PD),IF(AND(BL134=SX11_LS,AC134&gt;=0.5),(ROUND((PI()*AD134*AE134)/12,2)-PI()*SX11_PD),IF(AND(BL134=SX12_LS,AC134&gt;=0.5),(ROUND((PI()*AD134*AE134)/12,2)-PI()*SX12_PD),ROUND((PI()*AD134*AE134)/12,2))))))))))))))</f>
        <v/>
      </c>
      <c r="AH134" s="81"/>
      <c r="AI134" s="81"/>
      <c r="AJ134" s="81"/>
      <c r="AK134" s="81"/>
      <c r="AL134" s="81"/>
      <c r="AM134" s="81"/>
      <c r="AN134" s="81"/>
      <c r="AO134" s="81"/>
      <c r="AP134" s="17"/>
      <c r="AQ134" s="113"/>
      <c r="AR134" s="113"/>
      <c r="AS134" s="113"/>
      <c r="AT134" s="113"/>
      <c r="AU134" s="113"/>
      <c r="AV134" s="114" t="str">
        <f t="shared" ref="AV134" si="900">IF(C134=FALSE,"",IF(C134="DNT",(AQ134/(Nominal_Pipe_Diameter*10)),IF(AQ134="NV","NV",IF(AQ134="NA","NA",IF(BE134="","",IF(BL134="SMLS",AQ134*100/BE134,AQ134*100/BD134))))))</f>
        <v/>
      </c>
      <c r="AW134" s="114"/>
      <c r="AX134" s="114"/>
      <c r="AY134" s="114"/>
      <c r="AZ134" s="114"/>
      <c r="BA134" s="114" t="str">
        <f t="shared" ref="BA134" si="901">IF(C134=FALSE,"",IF(GW_Log_Dist="","NA",GW_Log_Dist+X134))</f>
        <v/>
      </c>
      <c r="BB134" s="114"/>
      <c r="BC134" s="114"/>
      <c r="BD134" s="18" t="str">
        <f t="shared" ref="BD134" si="902">IF(C134=FALSE,"",IF(AND(SX1_Start&lt;=X134,X134&lt;SX1_End),((SX1_NWT*1000)),IF(AND(SX2_Start&lt;=X134,X134&lt;SX2_End),((SX2_NWT*1000)),IF(AND(SX3_Start&lt;=X134,X134&lt;SX3_End),((SX3_NWT*1000)),IF(AND(SX4_Start&lt;=X134,X134&lt;SX4_End),((SX4_NWT*1000)),IF(AND(SX5_Start&lt;=X134,X134&lt;SX5_End),((SX5_NWT*1000)),IF(AND(SX6_Start&lt;=X134,X134&lt;SX6_End),((SX6_NWT*1000)),IF(AND(SX7_Start&lt;=X134,X134&lt;SX7_End),((SX7_NWT*1000)),IF(AND(SX8_Start&lt;=X134,X134&lt;SX8_End),((SX8_NWT*1000)),IF(AND(SX9_Start&lt;=X134,X134&lt;SX9_End),((SX9_NWT*1000)),IF(AND(SX10_Start&lt;=X134,X134&lt;SX10_End),((SX10_NWT*1000)),IF(AND(SX11_Start&lt;=X134,X134&lt;SX11_End),((SX11_NWT*1000)),IF(AND(SX12_Start&lt;=X134,X134&lt;SX12_End),((SX12_NWT*1000)),IF(AND(SX13_Start&lt;=X134,X134&lt;SX13_End),((SX13_NWT*1000)),IF(AND(SX14_Start&lt;=X134,X134&lt;SX14_End),((SX14_NWT*1000)),IF(AND(SX15_Start&lt;=X134,X134&lt;SX15_End),((SX15_NWT*1000)),IF(AND(SX16_Start&lt;=X134,X134&lt;SX16_End),((SX16_NWT*1000)),IF(AND(SX17_Start&lt;=X134,X134&lt;SX17_End),((SX17_NWT*1000)),IF(AND(SX18_Start&lt;=X134,X134&lt;SX18_End),((SX18_NWT*1000)),IF(AND(SX19_Start&lt;=X134,X134&lt;SX19_End),((SX19_NWT*1000)),IF(AND(SX20_Start&lt;=X134,X134&lt;SX20_End),((SX20_NWT*1000)),IF(AND(SX21_Start&lt;=X134,X134&lt;SX21_End),((SX21_NWT*1000)),IF(AND(SX22_Start&lt;=X134,X134&lt;SX22_End),((SX22_NWT*1000)),IF(AND(SX23_Start&lt;=X134,X134&lt;SX23_End),((SX23_NWT*1000)),IF(AND(SX24_Start&lt;=X134,X134&lt;SX24_End),((SX24_NWT*1000)),IF(AND(SX25_Start&lt;=X134,X134&lt;SX25_End),((SX25_NWT*1000))))))))))))))))))))))))))))</f>
        <v/>
      </c>
      <c r="BE134" s="113"/>
      <c r="BF134" s="113"/>
      <c r="BG134" s="113"/>
      <c r="BH134" s="113"/>
      <c r="BI134" s="113"/>
      <c r="BJ134" s="113"/>
      <c r="BK134" s="113"/>
      <c r="BL134" s="19" t="str" cm="1">
        <f t="array" ref="BL134">IF(C134=FALSE,"",IF(AND(SX1_Start&lt;=X134,X134&lt;SX1_End),SX1_LS,IF(AND(SX2_Start&lt;=X134,X134&lt;SX2_End),SX2_LS,IF(AND(SX3_Start&lt;=X134,X134&lt;SX3_End),SX3_LS,IF(AND(SX4_Start&lt;=X134,X134&lt;SX4_End),SX4_LS,IF(AND(SX5_Start&lt;=X134,X134&lt;SX5_End),SX5_LS,IF(AND(SX6_Start&lt;=X134,X134&lt;SX6_End),SX6_LS,IF(AND(SX7_Start&lt;=X134,X134&lt;SX7_End),SX7_LS,IF(AND(SX8_Start&lt;=X134,X134&lt;SX8_End),SX8_LS,IF(AND(SX9_Start&lt;=X134,X134&lt;SX9_End),SX9_LS,IF(AND(SX10_Start&lt;=X134,X134&lt;SX10_End),SX10_LS,IF(AND(SX11_Start&lt;=X134,X134&lt;SX11_End),SX11_LS,IF(AND(SX12_Start&lt;=X134,X134&lt;SX12_End),SX12_LS,IF(AND(SX13_Start&lt;=X134,X134&lt;SX13_End),SX13_LS,IF(AND(SX14_Start&lt;=X134,X134&lt;SX14_End),SX14_LS,IF(AND(SX15_Start&lt;=X134,X134&lt;SX15_End),SX15_LS,IF(AND(SX16_Start&lt;=X134,X134&lt;SX16_End),SX16_LS,IF(AND(SX17_Start&lt;=X134,X134&lt;SX17_End),SX17_LS,IF(AND(SX18_Start&lt;=X134,X134&lt;SX18_End),SX18_LS,IF(AND(SX19_Start&lt;=X134,X134&lt;SX19_End),SX19_LS,IF(AND(SX20_Start&lt;=X134,X134&lt;SX20_End),SX20_LS,IF(AND(SX21_Start&lt;=X134,X134&lt;SX21_End),SX21_LS,IF(AND(SX22_Start&lt;=X134,X134&lt;SX22_End),SX22_LS,IF(AND(SX23_Start&lt;=X134,X134&lt;SX23_End),SX23_LS,IF(AND(SX24_Start&lt;=X134,X134&lt;SX24_End),SX24_LS)*IF(AND(SX25_Start&lt;=X134,X134&lt;SX25End),SX25_LS)))))))))))))))))))))))))</f>
        <v/>
      </c>
      <c r="BM134" s="129" t="str">
        <f t="shared" ref="BM134" si="903">IF(ISBLANK(C134),"",IF(BL134=SX1_LS,SX1_LSD,IF(BL134=SX2_LS,SX2_LSD,IF(BL134=SX3_LS,SX3_LSD,IF(BL134=SX4_LS,SX4_LSD,IF(BL134=SX5_LS,SX5_LSD,IF(BL134=SX6_LS,SX6_LSD,IF(BL134=SX7_LS,SX7_LSD,IF(BL134=SX8_LS,SX8_LSD,IF(BL134=SX9_LS,SX9_LSD,IF(BL134=SX10_LS,SX10_LSD,IF(BL134=SX11_LS,SX11_LSD,IF(BL134=SX12_LS,SX12_LSD)))))))))))))</f>
        <v/>
      </c>
      <c r="BN134" s="130"/>
      <c r="BO134" s="130"/>
      <c r="BP134" s="130"/>
      <c r="BQ134" s="130"/>
      <c r="BR134" s="131"/>
      <c r="BS134" s="119" t="str">
        <f t="shared" ref="BS134" si="904">IF(ISBLANK(C134),"",IF(NOT(ISNUMBER(station_number)),"NA",IF(MOD(station_number,1)=0,TEXT(station_number+X134,"0+00"),IF(NOT(MOD(station_number,1)=0),TEXT(station_number+X134,"0+00.00")))))</f>
        <v/>
      </c>
      <c r="BT134" s="119"/>
      <c r="BU134" s="119"/>
      <c r="BV134" s="119"/>
      <c r="BW134" s="119"/>
      <c r="BX134" s="120" t="str" cm="1">
        <f t="array" ref="BX134">IF(C134=FALSE,"",IF(AND(SX1_Start&lt;=X134,X134&lt;SX1_End),"Section 1",IF(AND(SX2_Start&lt;=X134,X134&lt;SX2_End),"Section 2",IF(AND(SX3_Start&lt;=X134,X134&lt;SX3_End),"Section 3",IF(AND(SX4_Start&lt;=X134,X134&lt;SX4_End),"Section 4",IF(AND(SX5_Start&lt;=X134,X134&lt;SX5_End),"Section 5",IF(AND(SX6_Start&lt;=X134,X134&lt;SX6_End),"Section 6",IF(AND(SX7_Start&lt;=X134,X134&lt;SX7_End),"Section 7",IF(AND(SX8_Start&lt;=X134,X134&lt;SX8_End),"Section 8",IF(AND(SX9_Start&lt;=X134,X134&lt;SX9_End),"Section 9",IF(AND(SX10_Start&lt;=X134,X134&lt;SX10_End),"Section 10",IF(AND(SX11_Start&lt;=X134,X134&lt;SX11_End),"Section 11",IF(AND(SX12_Start&lt;=X134,X134&lt;SX12_End),"Section 12",IF(AND(SX13_Start&lt;=X134,X134&lt;SX13_End),"Section 13",IF(AND(SX14_Start&lt;=X134,X134&lt;SX14_End),"Section 14",IF(AND(SX15_Start&lt;=X134,X134&lt;SX15_End),"Section 15",IF(AND(SX16_Start&lt;=X134,X134&lt;SX16_End),"Section 16",IF(AND(SX17_Start&lt;=X134,X134&lt;SX17_End),"Section 17",IF(AND(SX18_Start&lt;=X134,X134&lt;SX18_End),"Section 18",IF(AND(SX19_Start&lt;=X134,X134&lt;SX19_End),"Section 19",IF(AND(SX20_Start&lt;=X134,X134&lt;SX20_End),"Section 20",IF(AND(SX21_Start&lt;=X134,X134&lt;SX21_End),"Section 21",IF(AND(SX22_Start&lt;=X134,X134&lt;SX22_End),"Section 22",IF(AND(SX23_Start&lt;=X134,X134&lt;SX23_End),"Section 23",IF(AND(SX24_Start&lt;=X134,X134&lt;SX24_End),"Section 24")*IF(AND(SX25_Start&lt;=X134,X134&lt;SX25End),"Section 25")))))))))))))))))))))))))</f>
        <v/>
      </c>
      <c r="BY134" s="121"/>
      <c r="BZ134" s="121"/>
      <c r="CA134" s="121"/>
      <c r="CB134" s="121"/>
      <c r="CC134" s="121"/>
      <c r="CD134" s="121"/>
      <c r="CE134" s="121"/>
      <c r="CF134" s="121"/>
      <c r="CG134" s="121"/>
      <c r="CH134" s="122"/>
      <c r="CI134" s="123"/>
      <c r="CJ134" s="124"/>
      <c r="CK134" s="124"/>
      <c r="CL134" s="124"/>
      <c r="CM134" s="124"/>
      <c r="CN134" s="124"/>
      <c r="CO134" s="124"/>
      <c r="CP134" s="124"/>
      <c r="CQ134" s="124"/>
      <c r="CR134" s="124"/>
      <c r="CS134" s="125"/>
      <c r="CT134" s="123"/>
      <c r="CU134" s="124"/>
      <c r="CV134" s="124"/>
      <c r="CW134" s="124"/>
      <c r="CX134" s="124"/>
      <c r="CY134" s="124"/>
      <c r="CZ134" s="124"/>
      <c r="DA134" s="124"/>
      <c r="DB134" s="124"/>
      <c r="DC134" s="124"/>
      <c r="DD134" s="125"/>
      <c r="DE134" s="123"/>
      <c r="DF134" s="124"/>
      <c r="DG134" s="124"/>
      <c r="DH134" s="124"/>
      <c r="DI134" s="124"/>
      <c r="DJ134" s="124"/>
      <c r="DK134" s="124"/>
      <c r="DL134" s="124"/>
      <c r="DM134" s="124"/>
      <c r="DN134" s="125"/>
      <c r="DO134" s="126"/>
      <c r="DP134" s="127"/>
      <c r="DQ134" s="127"/>
      <c r="DR134" s="127"/>
      <c r="DS134" s="127"/>
      <c r="DT134" s="127"/>
      <c r="DU134" s="127"/>
      <c r="DV134" s="128"/>
      <c r="DW134" s="102"/>
      <c r="DX134" s="102"/>
      <c r="DY134" s="102"/>
      <c r="DZ134" s="115"/>
      <c r="EA134" s="115"/>
      <c r="EB134" s="115"/>
      <c r="EC134" s="115"/>
      <c r="ED134" s="115"/>
      <c r="EE134" s="132"/>
      <c r="EF134" s="132"/>
      <c r="EG134" s="132"/>
      <c r="EH134" s="102"/>
      <c r="EI134" s="102"/>
      <c r="EJ134" s="102"/>
      <c r="EK134" s="117" t="str">
        <f t="shared" si="474"/>
        <v/>
      </c>
      <c r="EL134" s="117"/>
      <c r="EM134" s="117"/>
      <c r="EN134" s="118"/>
      <c r="EO134" s="118"/>
      <c r="EP134" s="118"/>
      <c r="EQ134" s="102"/>
      <c r="ER134" s="102"/>
      <c r="ES134" s="102"/>
      <c r="ET134" s="102"/>
      <c r="EU134" s="20" t="str">
        <f t="shared" si="475"/>
        <v/>
      </c>
      <c r="EV134" s="26" t="str">
        <f t="shared" si="476"/>
        <v/>
      </c>
      <c r="EW134" s="22"/>
      <c r="EX134" s="22"/>
      <c r="EY134" s="23"/>
      <c r="EZ134" s="23"/>
      <c r="FA134" s="23"/>
      <c r="FB134" s="23"/>
      <c r="FC134" s="28"/>
      <c r="FD134" s="28"/>
      <c r="FE134" s="28"/>
      <c r="FF134" s="28"/>
      <c r="FG134" s="28"/>
      <c r="FH134" s="28"/>
      <c r="FI134" s="28"/>
      <c r="FJ134" s="28"/>
      <c r="FK134" s="28"/>
      <c r="FL134" s="28"/>
      <c r="FM134" s="28"/>
      <c r="FN134" s="30"/>
      <c r="FO134" s="30"/>
      <c r="FP134" s="30"/>
      <c r="FQ134" s="30"/>
      <c r="FR134" s="30"/>
      <c r="FS134" s="30"/>
      <c r="FT134" s="30"/>
      <c r="FU134" s="30"/>
      <c r="FV134" s="30"/>
      <c r="FW134" s="30"/>
      <c r="FX134" s="30"/>
      <c r="FY134" s="30"/>
      <c r="FZ134" s="30"/>
      <c r="GA134" s="30"/>
      <c r="GB134" s="30"/>
      <c r="GC134" s="23"/>
      <c r="GD134" s="23"/>
      <c r="GE134" s="23"/>
      <c r="GF134" s="23"/>
      <c r="GG134" s="23"/>
      <c r="GH134" s="23"/>
    </row>
    <row r="135" spans="1:190" s="25" customFormat="1" ht="57.75" customHeight="1" x14ac:dyDescent="0.25">
      <c r="A135" s="103">
        <f t="shared" si="477"/>
        <v>128</v>
      </c>
      <c r="B135" s="103"/>
      <c r="C135" s="104"/>
      <c r="D135" s="105"/>
      <c r="E135" s="105"/>
      <c r="F135" s="105"/>
      <c r="G135" s="105"/>
      <c r="H135" s="105"/>
      <c r="I135" s="105"/>
      <c r="J135" s="105"/>
      <c r="K135" s="106"/>
      <c r="L135" s="138"/>
      <c r="M135" s="138"/>
      <c r="N135" s="138"/>
      <c r="O135" s="138"/>
      <c r="P135" s="138"/>
      <c r="Q135" s="138"/>
      <c r="R135" s="138"/>
      <c r="S135" s="137"/>
      <c r="T135" s="137"/>
      <c r="U135" s="137"/>
      <c r="V135" s="137"/>
      <c r="W135" s="137"/>
      <c r="X135" s="79"/>
      <c r="Y135" s="80"/>
      <c r="Z135" s="80"/>
      <c r="AA135" s="80"/>
      <c r="AB135" s="11" t="str">
        <f t="shared" si="465"/>
        <v/>
      </c>
      <c r="AC135" s="12"/>
      <c r="AD135" s="13">
        <f t="shared" si="457"/>
        <v>0</v>
      </c>
      <c r="AE135" s="14" t="str">
        <f t="shared" ref="AE135" si="905">IF(ISBLANK(C135),"",IF(BL135=SX1_LS,SX1_PD,IF(BL135=SX2_LS,SX2_PD,IF(BL135=SX3_LS,SX3_PD,IF(BL135=SX4_LS,SX4_PD,IF(BL135=SX5_LS,SX5_PD,IF(BL135=SX6_LS,SX6_PD,IF(BL135=SX7_LS,SX7_PD,IF(BL135=SX8_LS,SX8_PD,IF(BL135=SX9_LS,SX9_PD,IF(BL135=SX10_LS,SX10_PD,IF(BL135=SX11_LS,SX11_PD,IF(BL135=SX12_LS,SX12_PD)))))))))))))</f>
        <v/>
      </c>
      <c r="AF135" s="15" t="str">
        <f t="shared" si="467"/>
        <v>!</v>
      </c>
      <c r="AG135" s="16" t="str">
        <f t="shared" ref="AG135" si="906">IF(ISBLANK(AC135),"",IF(AND(BL135=SX1_LS,AC135&gt;=0.5),(ROUND((PI()*AD135*AE135)/12,2)-PI()*SX1_PD),IF(AND(BL135=SX2_LS,AC135&gt;=0.5),(ROUND((PI()*AD135*AE135)/12,2)-PI()*SX2_PD),IF(AND(BL135=SX3_LS,AC135&gt;=0.5),(ROUND((PI()*AD135*AE135)/12,2)-PI()*SX3_PD),IF(AND(BL135=SX4_LS,AC135&gt;=0.5),(ROUND((PI()*AD135*AE135)/12,2)-PI()*SX4_PD),IF(AND(BL135=SX5_LS,AC135&gt;=0.5),(ROUND((PI()*AD135*AE135)/12,2)-PI()*SX5_PD),IF(AND(BL135=SX6_LS,AC135&gt;=0.5),(ROUND((PI()*AD135*AE135)/12,2)-PI()*SX6_PD),IF(AND(BL135=SX7_LS,AC135&gt;=0.5),(ROUND((PI()*AD135*AE135)/12,2)-PI()*SX7_PD),IF(AND(BL135=SX8_LS,AC135&gt;=0.5),(ROUND((PI()*AD135*AE135)/12,2)-PI()*SX8_PD),IF(AND(BL135=SX9_LS,AC135&gt;=0.5),(ROUND((PI()*AD135*AE135)/12,2)-PI()*SX9_PD),IF(AND(BL135=SX10_LS,AC135&gt;=0.5),(ROUND((PI()*AD135*AE135)/12,2)-PI()*SX10_PD),IF(AND(BL135=SX11_LS,AC135&gt;=0.5),(ROUND((PI()*AD135*AE135)/12,2)-PI()*SX11_PD),IF(AND(BL135=SX12_LS,AC135&gt;=0.5),(ROUND((PI()*AD135*AE135)/12,2)-PI()*SX12_PD),ROUND((PI()*AD135*AE135)/12,2))))))))))))))</f>
        <v/>
      </c>
      <c r="AH135" s="81"/>
      <c r="AI135" s="81"/>
      <c r="AJ135" s="81"/>
      <c r="AK135" s="81"/>
      <c r="AL135" s="81"/>
      <c r="AM135" s="81"/>
      <c r="AN135" s="81"/>
      <c r="AO135" s="81"/>
      <c r="AP135" s="17"/>
      <c r="AQ135" s="113"/>
      <c r="AR135" s="113"/>
      <c r="AS135" s="113"/>
      <c r="AT135" s="113"/>
      <c r="AU135" s="113"/>
      <c r="AV135" s="114" t="str">
        <f t="shared" ref="AV135" si="907">IF(C135=FALSE,"",IF(C135="DNT",(AQ135/(Nominal_Pipe_Diameter*10)),IF(AQ135="NV","NV",IF(AQ135="NA","NA",IF(BE135="","",IF(BL135="SMLS",AQ135*100/BE135,AQ135*100/BD135))))))</f>
        <v/>
      </c>
      <c r="AW135" s="114"/>
      <c r="AX135" s="114"/>
      <c r="AY135" s="114"/>
      <c r="AZ135" s="114"/>
      <c r="BA135" s="114" t="str">
        <f t="shared" ref="BA135" si="908">IF(C135=FALSE,"",IF(GW_Log_Dist="","NA",GW_Log_Dist+X135))</f>
        <v/>
      </c>
      <c r="BB135" s="114"/>
      <c r="BC135" s="114"/>
      <c r="BD135" s="18" t="str">
        <f t="shared" ref="BD135" si="909">IF(C135=FALSE,"",IF(AND(SX1_Start&lt;=X135,X135&lt;SX1_End),((SX1_NWT*1000)),IF(AND(SX2_Start&lt;=X135,X135&lt;SX2_End),((SX2_NWT*1000)),IF(AND(SX3_Start&lt;=X135,X135&lt;SX3_End),((SX3_NWT*1000)),IF(AND(SX4_Start&lt;=X135,X135&lt;SX4_End),((SX4_NWT*1000)),IF(AND(SX5_Start&lt;=X135,X135&lt;SX5_End),((SX5_NWT*1000)),IF(AND(SX6_Start&lt;=X135,X135&lt;SX6_End),((SX6_NWT*1000)),IF(AND(SX7_Start&lt;=X135,X135&lt;SX7_End),((SX7_NWT*1000)),IF(AND(SX8_Start&lt;=X135,X135&lt;SX8_End),((SX8_NWT*1000)),IF(AND(SX9_Start&lt;=X135,X135&lt;SX9_End),((SX9_NWT*1000)),IF(AND(SX10_Start&lt;=X135,X135&lt;SX10_End),((SX10_NWT*1000)),IF(AND(SX11_Start&lt;=X135,X135&lt;SX11_End),((SX11_NWT*1000)),IF(AND(SX12_Start&lt;=X135,X135&lt;SX12_End),((SX12_NWT*1000)),IF(AND(SX13_Start&lt;=X135,X135&lt;SX13_End),((SX13_NWT*1000)),IF(AND(SX14_Start&lt;=X135,X135&lt;SX14_End),((SX14_NWT*1000)),IF(AND(SX15_Start&lt;=X135,X135&lt;SX15_End),((SX15_NWT*1000)),IF(AND(SX16_Start&lt;=X135,X135&lt;SX16_End),((SX16_NWT*1000)),IF(AND(SX17_Start&lt;=X135,X135&lt;SX17_End),((SX17_NWT*1000)),IF(AND(SX18_Start&lt;=X135,X135&lt;SX18_End),((SX18_NWT*1000)),IF(AND(SX19_Start&lt;=X135,X135&lt;SX19_End),((SX19_NWT*1000)),IF(AND(SX20_Start&lt;=X135,X135&lt;SX20_End),((SX20_NWT*1000)),IF(AND(SX21_Start&lt;=X135,X135&lt;SX21_End),((SX21_NWT*1000)),IF(AND(SX22_Start&lt;=X135,X135&lt;SX22_End),((SX22_NWT*1000)),IF(AND(SX23_Start&lt;=X135,X135&lt;SX23_End),((SX23_NWT*1000)),IF(AND(SX24_Start&lt;=X135,X135&lt;SX24_End),((SX24_NWT*1000)),IF(AND(SX25_Start&lt;=X135,X135&lt;SX25_End),((SX25_NWT*1000))))))))))))))))))))))))))))</f>
        <v/>
      </c>
      <c r="BE135" s="113"/>
      <c r="BF135" s="113"/>
      <c r="BG135" s="113"/>
      <c r="BH135" s="113"/>
      <c r="BI135" s="113"/>
      <c r="BJ135" s="113"/>
      <c r="BK135" s="113"/>
      <c r="BL135" s="19" t="str" cm="1">
        <f t="array" ref="BL135">IF(C135=FALSE,"",IF(AND(SX1_Start&lt;=X135,X135&lt;SX1_End),SX1_LS,IF(AND(SX2_Start&lt;=X135,X135&lt;SX2_End),SX2_LS,IF(AND(SX3_Start&lt;=X135,X135&lt;SX3_End),SX3_LS,IF(AND(SX4_Start&lt;=X135,X135&lt;SX4_End),SX4_LS,IF(AND(SX5_Start&lt;=X135,X135&lt;SX5_End),SX5_LS,IF(AND(SX6_Start&lt;=X135,X135&lt;SX6_End),SX6_LS,IF(AND(SX7_Start&lt;=X135,X135&lt;SX7_End),SX7_LS,IF(AND(SX8_Start&lt;=X135,X135&lt;SX8_End),SX8_LS,IF(AND(SX9_Start&lt;=X135,X135&lt;SX9_End),SX9_LS,IF(AND(SX10_Start&lt;=X135,X135&lt;SX10_End),SX10_LS,IF(AND(SX11_Start&lt;=X135,X135&lt;SX11_End),SX11_LS,IF(AND(SX12_Start&lt;=X135,X135&lt;SX12_End),SX12_LS,IF(AND(SX13_Start&lt;=X135,X135&lt;SX13_End),SX13_LS,IF(AND(SX14_Start&lt;=X135,X135&lt;SX14_End),SX14_LS,IF(AND(SX15_Start&lt;=X135,X135&lt;SX15_End),SX15_LS,IF(AND(SX16_Start&lt;=X135,X135&lt;SX16_End),SX16_LS,IF(AND(SX17_Start&lt;=X135,X135&lt;SX17_End),SX17_LS,IF(AND(SX18_Start&lt;=X135,X135&lt;SX18_End),SX18_LS,IF(AND(SX19_Start&lt;=X135,X135&lt;SX19_End),SX19_LS,IF(AND(SX20_Start&lt;=X135,X135&lt;SX20_End),SX20_LS,IF(AND(SX21_Start&lt;=X135,X135&lt;SX21_End),SX21_LS,IF(AND(SX22_Start&lt;=X135,X135&lt;SX22_End),SX22_LS,IF(AND(SX23_Start&lt;=X135,X135&lt;SX23_End),SX23_LS,IF(AND(SX24_Start&lt;=X135,X135&lt;SX24_End),SX24_LS)*IF(AND(SX25_Start&lt;=X135,X135&lt;SX25End),SX25_LS)))))))))))))))))))))))))</f>
        <v/>
      </c>
      <c r="BM135" s="129" t="str">
        <f t="shared" ref="BM135" si="910">IF(ISBLANK(C135),"",IF(BL135=SX1_LS,SX1_LSD,IF(BL135=SX2_LS,SX2_LSD,IF(BL135=SX3_LS,SX3_LSD,IF(BL135=SX4_LS,SX4_LSD,IF(BL135=SX5_LS,SX5_LSD,IF(BL135=SX6_LS,SX6_LSD,IF(BL135=SX7_LS,SX7_LSD,IF(BL135=SX8_LS,SX8_LSD,IF(BL135=SX9_LS,SX9_LSD,IF(BL135=SX10_LS,SX10_LSD,IF(BL135=SX11_LS,SX11_LSD,IF(BL135=SX12_LS,SX12_LSD)))))))))))))</f>
        <v/>
      </c>
      <c r="BN135" s="130"/>
      <c r="BO135" s="130"/>
      <c r="BP135" s="130"/>
      <c r="BQ135" s="130"/>
      <c r="BR135" s="131"/>
      <c r="BS135" s="119" t="str">
        <f t="shared" ref="BS135" si="911">IF(ISBLANK(C135),"",IF(NOT(ISNUMBER(station_number)),"NA",IF(MOD(station_number,1)=0,TEXT(station_number+X135,"0+00"),IF(NOT(MOD(station_number,1)=0),TEXT(station_number+X135,"0+00.00")))))</f>
        <v/>
      </c>
      <c r="BT135" s="119"/>
      <c r="BU135" s="119"/>
      <c r="BV135" s="119"/>
      <c r="BW135" s="119"/>
      <c r="BX135" s="120" t="str" cm="1">
        <f t="array" ref="BX135">IF(C135=FALSE,"",IF(AND(SX1_Start&lt;=X135,X135&lt;SX1_End),"Section 1",IF(AND(SX2_Start&lt;=X135,X135&lt;SX2_End),"Section 2",IF(AND(SX3_Start&lt;=X135,X135&lt;SX3_End),"Section 3",IF(AND(SX4_Start&lt;=X135,X135&lt;SX4_End),"Section 4",IF(AND(SX5_Start&lt;=X135,X135&lt;SX5_End),"Section 5",IF(AND(SX6_Start&lt;=X135,X135&lt;SX6_End),"Section 6",IF(AND(SX7_Start&lt;=X135,X135&lt;SX7_End),"Section 7",IF(AND(SX8_Start&lt;=X135,X135&lt;SX8_End),"Section 8",IF(AND(SX9_Start&lt;=X135,X135&lt;SX9_End),"Section 9",IF(AND(SX10_Start&lt;=X135,X135&lt;SX10_End),"Section 10",IF(AND(SX11_Start&lt;=X135,X135&lt;SX11_End),"Section 11",IF(AND(SX12_Start&lt;=X135,X135&lt;SX12_End),"Section 12",IF(AND(SX13_Start&lt;=X135,X135&lt;SX13_End),"Section 13",IF(AND(SX14_Start&lt;=X135,X135&lt;SX14_End),"Section 14",IF(AND(SX15_Start&lt;=X135,X135&lt;SX15_End),"Section 15",IF(AND(SX16_Start&lt;=X135,X135&lt;SX16_End),"Section 16",IF(AND(SX17_Start&lt;=X135,X135&lt;SX17_End),"Section 17",IF(AND(SX18_Start&lt;=X135,X135&lt;SX18_End),"Section 18",IF(AND(SX19_Start&lt;=X135,X135&lt;SX19_End),"Section 19",IF(AND(SX20_Start&lt;=X135,X135&lt;SX20_End),"Section 20",IF(AND(SX21_Start&lt;=X135,X135&lt;SX21_End),"Section 21",IF(AND(SX22_Start&lt;=X135,X135&lt;SX22_End),"Section 22",IF(AND(SX23_Start&lt;=X135,X135&lt;SX23_End),"Section 23",IF(AND(SX24_Start&lt;=X135,X135&lt;SX24_End),"Section 24")*IF(AND(SX25_Start&lt;=X135,X135&lt;SX25End),"Section 25")))))))))))))))))))))))))</f>
        <v/>
      </c>
      <c r="BY135" s="121"/>
      <c r="BZ135" s="121"/>
      <c r="CA135" s="121"/>
      <c r="CB135" s="121"/>
      <c r="CC135" s="121"/>
      <c r="CD135" s="121"/>
      <c r="CE135" s="121"/>
      <c r="CF135" s="121"/>
      <c r="CG135" s="121"/>
      <c r="CH135" s="122"/>
      <c r="CI135" s="123"/>
      <c r="CJ135" s="124"/>
      <c r="CK135" s="124"/>
      <c r="CL135" s="124"/>
      <c r="CM135" s="124"/>
      <c r="CN135" s="124"/>
      <c r="CO135" s="124"/>
      <c r="CP135" s="124"/>
      <c r="CQ135" s="124"/>
      <c r="CR135" s="124"/>
      <c r="CS135" s="125"/>
      <c r="CT135" s="123"/>
      <c r="CU135" s="124"/>
      <c r="CV135" s="124"/>
      <c r="CW135" s="124"/>
      <c r="CX135" s="124"/>
      <c r="CY135" s="124"/>
      <c r="CZ135" s="124"/>
      <c r="DA135" s="124"/>
      <c r="DB135" s="124"/>
      <c r="DC135" s="124"/>
      <c r="DD135" s="125"/>
      <c r="DE135" s="123"/>
      <c r="DF135" s="124"/>
      <c r="DG135" s="124"/>
      <c r="DH135" s="124"/>
      <c r="DI135" s="124"/>
      <c r="DJ135" s="124"/>
      <c r="DK135" s="124"/>
      <c r="DL135" s="124"/>
      <c r="DM135" s="124"/>
      <c r="DN135" s="125"/>
      <c r="DO135" s="126"/>
      <c r="DP135" s="127"/>
      <c r="DQ135" s="127"/>
      <c r="DR135" s="127"/>
      <c r="DS135" s="127"/>
      <c r="DT135" s="127"/>
      <c r="DU135" s="127"/>
      <c r="DV135" s="128"/>
      <c r="DW135" s="102"/>
      <c r="DX135" s="102"/>
      <c r="DY135" s="102"/>
      <c r="DZ135" s="115"/>
      <c r="EA135" s="115"/>
      <c r="EB135" s="115"/>
      <c r="EC135" s="115"/>
      <c r="ED135" s="115"/>
      <c r="EE135" s="132"/>
      <c r="EF135" s="132"/>
      <c r="EG135" s="132"/>
      <c r="EH135" s="102"/>
      <c r="EI135" s="102"/>
      <c r="EJ135" s="102"/>
      <c r="EK135" s="117" t="str">
        <f t="shared" si="474"/>
        <v/>
      </c>
      <c r="EL135" s="117"/>
      <c r="EM135" s="117"/>
      <c r="EN135" s="118"/>
      <c r="EO135" s="118"/>
      <c r="EP135" s="118"/>
      <c r="EQ135" s="102"/>
      <c r="ER135" s="102"/>
      <c r="ES135" s="102"/>
      <c r="ET135" s="102"/>
      <c r="EU135" s="20" t="str">
        <f t="shared" si="475"/>
        <v/>
      </c>
      <c r="EV135" s="26" t="str">
        <f t="shared" si="476"/>
        <v/>
      </c>
      <c r="EW135" s="22"/>
      <c r="EX135" s="22"/>
      <c r="EY135" s="23"/>
      <c r="EZ135" s="23"/>
      <c r="FA135" s="23"/>
      <c r="FB135" s="23"/>
      <c r="FC135" s="28"/>
      <c r="FD135" s="28"/>
      <c r="FE135" s="28"/>
      <c r="FF135" s="28"/>
      <c r="FG135" s="28"/>
      <c r="FH135" s="28"/>
      <c r="FI135" s="28"/>
      <c r="FJ135" s="28"/>
      <c r="FK135" s="28"/>
      <c r="FL135" s="28"/>
      <c r="FM135" s="28"/>
      <c r="FN135" s="30"/>
      <c r="FO135" s="30"/>
      <c r="FP135" s="30"/>
      <c r="FQ135" s="30"/>
      <c r="FR135" s="30"/>
      <c r="FS135" s="30"/>
      <c r="FT135" s="30"/>
      <c r="FU135" s="30"/>
      <c r="FV135" s="30"/>
      <c r="FW135" s="30"/>
      <c r="FX135" s="30"/>
      <c r="FY135" s="30"/>
      <c r="FZ135" s="30"/>
      <c r="GA135" s="30"/>
      <c r="GB135" s="30"/>
      <c r="GC135" s="23"/>
      <c r="GD135" s="23"/>
      <c r="GE135" s="23"/>
      <c r="GF135" s="23"/>
      <c r="GG135" s="23"/>
      <c r="GH135" s="23"/>
    </row>
    <row r="136" spans="1:190" s="25" customFormat="1" ht="57.75" customHeight="1" x14ac:dyDescent="0.25">
      <c r="A136" s="103">
        <f t="shared" si="477"/>
        <v>129</v>
      </c>
      <c r="B136" s="103"/>
      <c r="C136" s="104"/>
      <c r="D136" s="105"/>
      <c r="E136" s="105"/>
      <c r="F136" s="105"/>
      <c r="G136" s="105"/>
      <c r="H136" s="105"/>
      <c r="I136" s="105"/>
      <c r="J136" s="105"/>
      <c r="K136" s="106"/>
      <c r="L136" s="138"/>
      <c r="M136" s="138"/>
      <c r="N136" s="138"/>
      <c r="O136" s="138"/>
      <c r="P136" s="138"/>
      <c r="Q136" s="138"/>
      <c r="R136" s="138"/>
      <c r="S136" s="137"/>
      <c r="T136" s="137"/>
      <c r="U136" s="137"/>
      <c r="V136" s="137"/>
      <c r="W136" s="137"/>
      <c r="X136" s="79"/>
      <c r="Y136" s="80"/>
      <c r="Z136" s="80"/>
      <c r="AA136" s="80"/>
      <c r="AB136" s="11" t="str">
        <f t="shared" si="465"/>
        <v/>
      </c>
      <c r="AC136" s="12"/>
      <c r="AD136" s="13">
        <f t="shared" ref="AD136:AD199" si="912">AC136*24</f>
        <v>0</v>
      </c>
      <c r="AE136" s="14" t="str">
        <f t="shared" ref="AE136" si="913">IF(ISBLANK(C136),"",IF(BL136=SX1_LS,SX1_PD,IF(BL136=SX2_LS,SX2_PD,IF(BL136=SX3_LS,SX3_PD,IF(BL136=SX4_LS,SX4_PD,IF(BL136=SX5_LS,SX5_PD,IF(BL136=SX6_LS,SX6_PD,IF(BL136=SX7_LS,SX7_PD,IF(BL136=SX8_LS,SX8_PD,IF(BL136=SX9_LS,SX9_PD,IF(BL136=SX10_LS,SX10_PD,IF(BL136=SX11_LS,SX11_PD,IF(BL136=SX12_LS,SX12_PD)))))))))))))</f>
        <v/>
      </c>
      <c r="AF136" s="15" t="str">
        <f t="shared" si="467"/>
        <v>!</v>
      </c>
      <c r="AG136" s="16" t="str">
        <f t="shared" ref="AG136" si="914">IF(ISBLANK(AC136),"",IF(AND(BL136=SX1_LS,AC136&gt;=0.5),(ROUND((PI()*AD136*AE136)/12,2)-PI()*SX1_PD),IF(AND(BL136=SX2_LS,AC136&gt;=0.5),(ROUND((PI()*AD136*AE136)/12,2)-PI()*SX2_PD),IF(AND(BL136=SX3_LS,AC136&gt;=0.5),(ROUND((PI()*AD136*AE136)/12,2)-PI()*SX3_PD),IF(AND(BL136=SX4_LS,AC136&gt;=0.5),(ROUND((PI()*AD136*AE136)/12,2)-PI()*SX4_PD),IF(AND(BL136=SX5_LS,AC136&gt;=0.5),(ROUND((PI()*AD136*AE136)/12,2)-PI()*SX5_PD),IF(AND(BL136=SX6_LS,AC136&gt;=0.5),(ROUND((PI()*AD136*AE136)/12,2)-PI()*SX6_PD),IF(AND(BL136=SX7_LS,AC136&gt;=0.5),(ROUND((PI()*AD136*AE136)/12,2)-PI()*SX7_PD),IF(AND(BL136=SX8_LS,AC136&gt;=0.5),(ROUND((PI()*AD136*AE136)/12,2)-PI()*SX8_PD),IF(AND(BL136=SX9_LS,AC136&gt;=0.5),(ROUND((PI()*AD136*AE136)/12,2)-PI()*SX9_PD),IF(AND(BL136=SX10_LS,AC136&gt;=0.5),(ROUND((PI()*AD136*AE136)/12,2)-PI()*SX10_PD),IF(AND(BL136=SX11_LS,AC136&gt;=0.5),(ROUND((PI()*AD136*AE136)/12,2)-PI()*SX11_PD),IF(AND(BL136=SX12_LS,AC136&gt;=0.5),(ROUND((PI()*AD136*AE136)/12,2)-PI()*SX12_PD),ROUND((PI()*AD136*AE136)/12,2))))))))))))))</f>
        <v/>
      </c>
      <c r="AH136" s="81"/>
      <c r="AI136" s="81"/>
      <c r="AJ136" s="81"/>
      <c r="AK136" s="81"/>
      <c r="AL136" s="81"/>
      <c r="AM136" s="81"/>
      <c r="AN136" s="81"/>
      <c r="AO136" s="81"/>
      <c r="AP136" s="17"/>
      <c r="AQ136" s="113"/>
      <c r="AR136" s="113"/>
      <c r="AS136" s="113"/>
      <c r="AT136" s="113"/>
      <c r="AU136" s="113"/>
      <c r="AV136" s="114" t="str">
        <f t="shared" ref="AV136" si="915">IF(C136=FALSE,"",IF(C136="DNT",(AQ136/(Nominal_Pipe_Diameter*10)),IF(AQ136="NV","NV",IF(AQ136="NA","NA",IF(BE136="","",IF(BL136="SMLS",AQ136*100/BE136,AQ136*100/BD136))))))</f>
        <v/>
      </c>
      <c r="AW136" s="114"/>
      <c r="AX136" s="114"/>
      <c r="AY136" s="114"/>
      <c r="AZ136" s="114"/>
      <c r="BA136" s="114" t="str">
        <f t="shared" ref="BA136" si="916">IF(C136=FALSE,"",IF(GW_Log_Dist="","NA",GW_Log_Dist+X136))</f>
        <v/>
      </c>
      <c r="BB136" s="114"/>
      <c r="BC136" s="114"/>
      <c r="BD136" s="18" t="str">
        <f t="shared" ref="BD136" si="917">IF(C136=FALSE,"",IF(AND(SX1_Start&lt;=X136,X136&lt;SX1_End),((SX1_NWT*1000)),IF(AND(SX2_Start&lt;=X136,X136&lt;SX2_End),((SX2_NWT*1000)),IF(AND(SX3_Start&lt;=X136,X136&lt;SX3_End),((SX3_NWT*1000)),IF(AND(SX4_Start&lt;=X136,X136&lt;SX4_End),((SX4_NWT*1000)),IF(AND(SX5_Start&lt;=X136,X136&lt;SX5_End),((SX5_NWT*1000)),IF(AND(SX6_Start&lt;=X136,X136&lt;SX6_End),((SX6_NWT*1000)),IF(AND(SX7_Start&lt;=X136,X136&lt;SX7_End),((SX7_NWT*1000)),IF(AND(SX8_Start&lt;=X136,X136&lt;SX8_End),((SX8_NWT*1000)),IF(AND(SX9_Start&lt;=X136,X136&lt;SX9_End),((SX9_NWT*1000)),IF(AND(SX10_Start&lt;=X136,X136&lt;SX10_End),((SX10_NWT*1000)),IF(AND(SX11_Start&lt;=X136,X136&lt;SX11_End),((SX11_NWT*1000)),IF(AND(SX12_Start&lt;=X136,X136&lt;SX12_End),((SX12_NWT*1000)),IF(AND(SX13_Start&lt;=X136,X136&lt;SX13_End),((SX13_NWT*1000)),IF(AND(SX14_Start&lt;=X136,X136&lt;SX14_End),((SX14_NWT*1000)),IF(AND(SX15_Start&lt;=X136,X136&lt;SX15_End),((SX15_NWT*1000)),IF(AND(SX16_Start&lt;=X136,X136&lt;SX16_End),((SX16_NWT*1000)),IF(AND(SX17_Start&lt;=X136,X136&lt;SX17_End),((SX17_NWT*1000)),IF(AND(SX18_Start&lt;=X136,X136&lt;SX18_End),((SX18_NWT*1000)),IF(AND(SX19_Start&lt;=X136,X136&lt;SX19_End),((SX19_NWT*1000)),IF(AND(SX20_Start&lt;=X136,X136&lt;SX20_End),((SX20_NWT*1000)),IF(AND(SX21_Start&lt;=X136,X136&lt;SX21_End),((SX21_NWT*1000)),IF(AND(SX22_Start&lt;=X136,X136&lt;SX22_End),((SX22_NWT*1000)),IF(AND(SX23_Start&lt;=X136,X136&lt;SX23_End),((SX23_NWT*1000)),IF(AND(SX24_Start&lt;=X136,X136&lt;SX24_End),((SX24_NWT*1000)),IF(AND(SX25_Start&lt;=X136,X136&lt;SX25_End),((SX25_NWT*1000))))))))))))))))))))))))))))</f>
        <v/>
      </c>
      <c r="BE136" s="113"/>
      <c r="BF136" s="113"/>
      <c r="BG136" s="113"/>
      <c r="BH136" s="113"/>
      <c r="BI136" s="113"/>
      <c r="BJ136" s="113"/>
      <c r="BK136" s="113"/>
      <c r="BL136" s="19" t="str" cm="1">
        <f t="array" ref="BL136">IF(C136=FALSE,"",IF(AND(SX1_Start&lt;=X136,X136&lt;SX1_End),SX1_LS,IF(AND(SX2_Start&lt;=X136,X136&lt;SX2_End),SX2_LS,IF(AND(SX3_Start&lt;=X136,X136&lt;SX3_End),SX3_LS,IF(AND(SX4_Start&lt;=X136,X136&lt;SX4_End),SX4_LS,IF(AND(SX5_Start&lt;=X136,X136&lt;SX5_End),SX5_LS,IF(AND(SX6_Start&lt;=X136,X136&lt;SX6_End),SX6_LS,IF(AND(SX7_Start&lt;=X136,X136&lt;SX7_End),SX7_LS,IF(AND(SX8_Start&lt;=X136,X136&lt;SX8_End),SX8_LS,IF(AND(SX9_Start&lt;=X136,X136&lt;SX9_End),SX9_LS,IF(AND(SX10_Start&lt;=X136,X136&lt;SX10_End),SX10_LS,IF(AND(SX11_Start&lt;=X136,X136&lt;SX11_End),SX11_LS,IF(AND(SX12_Start&lt;=X136,X136&lt;SX12_End),SX12_LS,IF(AND(SX13_Start&lt;=X136,X136&lt;SX13_End),SX13_LS,IF(AND(SX14_Start&lt;=X136,X136&lt;SX14_End),SX14_LS,IF(AND(SX15_Start&lt;=X136,X136&lt;SX15_End),SX15_LS,IF(AND(SX16_Start&lt;=X136,X136&lt;SX16_End),SX16_LS,IF(AND(SX17_Start&lt;=X136,X136&lt;SX17_End),SX17_LS,IF(AND(SX18_Start&lt;=X136,X136&lt;SX18_End),SX18_LS,IF(AND(SX19_Start&lt;=X136,X136&lt;SX19_End),SX19_LS,IF(AND(SX20_Start&lt;=X136,X136&lt;SX20_End),SX20_LS,IF(AND(SX21_Start&lt;=X136,X136&lt;SX21_End),SX21_LS,IF(AND(SX22_Start&lt;=X136,X136&lt;SX22_End),SX22_LS,IF(AND(SX23_Start&lt;=X136,X136&lt;SX23_End),SX23_LS,IF(AND(SX24_Start&lt;=X136,X136&lt;SX24_End),SX24_LS)*IF(AND(SX25_Start&lt;=X136,X136&lt;SX25End),SX25_LS)))))))))))))))))))))))))</f>
        <v/>
      </c>
      <c r="BM136" s="129" t="str">
        <f t="shared" ref="BM136" si="918">IF(ISBLANK(C136),"",IF(BL136=SX1_LS,SX1_LSD,IF(BL136=SX2_LS,SX2_LSD,IF(BL136=SX3_LS,SX3_LSD,IF(BL136=SX4_LS,SX4_LSD,IF(BL136=SX5_LS,SX5_LSD,IF(BL136=SX6_LS,SX6_LSD,IF(BL136=SX7_LS,SX7_LSD,IF(BL136=SX8_LS,SX8_LSD,IF(BL136=SX9_LS,SX9_LSD,IF(BL136=SX10_LS,SX10_LSD,IF(BL136=SX11_LS,SX11_LSD,IF(BL136=SX12_LS,SX12_LSD)))))))))))))</f>
        <v/>
      </c>
      <c r="BN136" s="130"/>
      <c r="BO136" s="130"/>
      <c r="BP136" s="130"/>
      <c r="BQ136" s="130"/>
      <c r="BR136" s="131"/>
      <c r="BS136" s="119" t="str">
        <f t="shared" ref="BS136" si="919">IF(ISBLANK(C136),"",IF(NOT(ISNUMBER(station_number)),"NA",IF(MOD(station_number,1)=0,TEXT(station_number+X136,"0+00"),IF(NOT(MOD(station_number,1)=0),TEXT(station_number+X136,"0+00.00")))))</f>
        <v/>
      </c>
      <c r="BT136" s="119"/>
      <c r="BU136" s="119"/>
      <c r="BV136" s="119"/>
      <c r="BW136" s="119"/>
      <c r="BX136" s="120" t="str" cm="1">
        <f t="array" ref="BX136">IF(C136=FALSE,"",IF(AND(SX1_Start&lt;=X136,X136&lt;SX1_End),"Section 1",IF(AND(SX2_Start&lt;=X136,X136&lt;SX2_End),"Section 2",IF(AND(SX3_Start&lt;=X136,X136&lt;SX3_End),"Section 3",IF(AND(SX4_Start&lt;=X136,X136&lt;SX4_End),"Section 4",IF(AND(SX5_Start&lt;=X136,X136&lt;SX5_End),"Section 5",IF(AND(SX6_Start&lt;=X136,X136&lt;SX6_End),"Section 6",IF(AND(SX7_Start&lt;=X136,X136&lt;SX7_End),"Section 7",IF(AND(SX8_Start&lt;=X136,X136&lt;SX8_End),"Section 8",IF(AND(SX9_Start&lt;=X136,X136&lt;SX9_End),"Section 9",IF(AND(SX10_Start&lt;=X136,X136&lt;SX10_End),"Section 10",IF(AND(SX11_Start&lt;=X136,X136&lt;SX11_End),"Section 11",IF(AND(SX12_Start&lt;=X136,X136&lt;SX12_End),"Section 12",IF(AND(SX13_Start&lt;=X136,X136&lt;SX13_End),"Section 13",IF(AND(SX14_Start&lt;=X136,X136&lt;SX14_End),"Section 14",IF(AND(SX15_Start&lt;=X136,X136&lt;SX15_End),"Section 15",IF(AND(SX16_Start&lt;=X136,X136&lt;SX16_End),"Section 16",IF(AND(SX17_Start&lt;=X136,X136&lt;SX17_End),"Section 17",IF(AND(SX18_Start&lt;=X136,X136&lt;SX18_End),"Section 18",IF(AND(SX19_Start&lt;=X136,X136&lt;SX19_End),"Section 19",IF(AND(SX20_Start&lt;=X136,X136&lt;SX20_End),"Section 20",IF(AND(SX21_Start&lt;=X136,X136&lt;SX21_End),"Section 21",IF(AND(SX22_Start&lt;=X136,X136&lt;SX22_End),"Section 22",IF(AND(SX23_Start&lt;=X136,X136&lt;SX23_End),"Section 23",IF(AND(SX24_Start&lt;=X136,X136&lt;SX24_End),"Section 24")*IF(AND(SX25_Start&lt;=X136,X136&lt;SX25End),"Section 25")))))))))))))))))))))))))</f>
        <v/>
      </c>
      <c r="BY136" s="121"/>
      <c r="BZ136" s="121"/>
      <c r="CA136" s="121"/>
      <c r="CB136" s="121"/>
      <c r="CC136" s="121"/>
      <c r="CD136" s="121"/>
      <c r="CE136" s="121"/>
      <c r="CF136" s="121"/>
      <c r="CG136" s="121"/>
      <c r="CH136" s="122"/>
      <c r="CI136" s="123"/>
      <c r="CJ136" s="124"/>
      <c r="CK136" s="124"/>
      <c r="CL136" s="124"/>
      <c r="CM136" s="124"/>
      <c r="CN136" s="124"/>
      <c r="CO136" s="124"/>
      <c r="CP136" s="124"/>
      <c r="CQ136" s="124"/>
      <c r="CR136" s="124"/>
      <c r="CS136" s="125"/>
      <c r="CT136" s="123"/>
      <c r="CU136" s="124"/>
      <c r="CV136" s="124"/>
      <c r="CW136" s="124"/>
      <c r="CX136" s="124"/>
      <c r="CY136" s="124"/>
      <c r="CZ136" s="124"/>
      <c r="DA136" s="124"/>
      <c r="DB136" s="124"/>
      <c r="DC136" s="124"/>
      <c r="DD136" s="125"/>
      <c r="DE136" s="123"/>
      <c r="DF136" s="124"/>
      <c r="DG136" s="124"/>
      <c r="DH136" s="124"/>
      <c r="DI136" s="124"/>
      <c r="DJ136" s="124"/>
      <c r="DK136" s="124"/>
      <c r="DL136" s="124"/>
      <c r="DM136" s="124"/>
      <c r="DN136" s="125"/>
      <c r="DO136" s="126"/>
      <c r="DP136" s="127"/>
      <c r="DQ136" s="127"/>
      <c r="DR136" s="127"/>
      <c r="DS136" s="127"/>
      <c r="DT136" s="127"/>
      <c r="DU136" s="127"/>
      <c r="DV136" s="128"/>
      <c r="DW136" s="102"/>
      <c r="DX136" s="102"/>
      <c r="DY136" s="102"/>
      <c r="DZ136" s="115"/>
      <c r="EA136" s="115"/>
      <c r="EB136" s="115"/>
      <c r="EC136" s="115"/>
      <c r="ED136" s="115"/>
      <c r="EE136" s="132"/>
      <c r="EF136" s="132"/>
      <c r="EG136" s="132"/>
      <c r="EH136" s="102"/>
      <c r="EI136" s="102"/>
      <c r="EJ136" s="102"/>
      <c r="EK136" s="117" t="str">
        <f t="shared" si="474"/>
        <v/>
      </c>
      <c r="EL136" s="117"/>
      <c r="EM136" s="117"/>
      <c r="EN136" s="118"/>
      <c r="EO136" s="118"/>
      <c r="EP136" s="118"/>
      <c r="EQ136" s="102"/>
      <c r="ER136" s="102"/>
      <c r="ES136" s="102"/>
      <c r="ET136" s="102"/>
      <c r="EU136" s="20" t="str">
        <f t="shared" si="475"/>
        <v/>
      </c>
      <c r="EV136" s="26" t="str">
        <f t="shared" si="476"/>
        <v/>
      </c>
      <c r="EW136" s="22"/>
      <c r="EX136" s="22"/>
      <c r="EY136" s="23"/>
      <c r="EZ136" s="23"/>
      <c r="FA136" s="27"/>
      <c r="FB136" s="27"/>
      <c r="FC136" s="28"/>
      <c r="FD136" s="29"/>
      <c r="FE136" s="28"/>
      <c r="FF136" s="28"/>
      <c r="FG136" s="28"/>
      <c r="FH136" s="28"/>
      <c r="FI136" s="28"/>
      <c r="FJ136" s="28"/>
      <c r="FK136" s="28"/>
      <c r="FL136" s="28"/>
      <c r="FM136" s="28"/>
      <c r="FN136" s="29"/>
      <c r="FO136" s="29"/>
      <c r="FP136" s="29"/>
      <c r="FQ136" s="29"/>
      <c r="FR136" s="29"/>
      <c r="FS136" s="29"/>
      <c r="FT136" s="29"/>
      <c r="FU136" s="29"/>
      <c r="FV136" s="29"/>
      <c r="FW136" s="29"/>
      <c r="FX136" s="29"/>
      <c r="FY136" s="29"/>
      <c r="FZ136" s="29"/>
      <c r="GA136" s="29"/>
      <c r="GB136" s="29"/>
      <c r="GC136" s="23"/>
      <c r="GD136" s="23"/>
      <c r="GE136" s="23"/>
      <c r="GF136" s="23"/>
      <c r="GG136" s="23"/>
      <c r="GH136" s="23"/>
    </row>
    <row r="137" spans="1:190" s="25" customFormat="1" ht="57.75" customHeight="1" x14ac:dyDescent="0.25">
      <c r="A137" s="103">
        <f t="shared" si="477"/>
        <v>130</v>
      </c>
      <c r="B137" s="103"/>
      <c r="C137" s="104"/>
      <c r="D137" s="105"/>
      <c r="E137" s="105"/>
      <c r="F137" s="105"/>
      <c r="G137" s="105"/>
      <c r="H137" s="105"/>
      <c r="I137" s="105"/>
      <c r="J137" s="105"/>
      <c r="K137" s="106"/>
      <c r="L137" s="138"/>
      <c r="M137" s="138"/>
      <c r="N137" s="138"/>
      <c r="O137" s="138"/>
      <c r="P137" s="138"/>
      <c r="Q137" s="138"/>
      <c r="R137" s="138"/>
      <c r="S137" s="137"/>
      <c r="T137" s="137"/>
      <c r="U137" s="137"/>
      <c r="V137" s="137"/>
      <c r="W137" s="137"/>
      <c r="X137" s="79"/>
      <c r="Y137" s="80"/>
      <c r="Z137" s="80"/>
      <c r="AA137" s="80"/>
      <c r="AB137" s="11" t="str">
        <f t="shared" ref="AB137:AB200" si="920">IF(X137="","",X137*12)</f>
        <v/>
      </c>
      <c r="AC137" s="12"/>
      <c r="AD137" s="13">
        <f t="shared" si="912"/>
        <v>0</v>
      </c>
      <c r="AE137" s="14" t="str">
        <f t="shared" ref="AE137" si="921">IF(ISBLANK(C137),"",IF(BL137=SX1_LS,SX1_PD,IF(BL137=SX2_LS,SX2_PD,IF(BL137=SX3_LS,SX3_PD,IF(BL137=SX4_LS,SX4_PD,IF(BL137=SX5_LS,SX5_PD,IF(BL137=SX6_LS,SX6_PD,IF(BL137=SX7_LS,SX7_PD,IF(BL137=SX8_LS,SX8_PD,IF(BL137=SX9_LS,SX9_PD,IF(BL137=SX10_LS,SX10_PD,IF(BL137=SX11_LS,SX11_PD,IF(BL137=SX12_LS,SX12_PD)))))))))))))</f>
        <v/>
      </c>
      <c r="AF137" s="15" t="str">
        <f t="shared" ref="AF137:AF200" si="922">IFERROR(AG137+AL137,"!")</f>
        <v>!</v>
      </c>
      <c r="AG137" s="16" t="str">
        <f t="shared" ref="AG137" si="923">IF(ISBLANK(AC137),"",IF(AND(BL137=SX1_LS,AC137&gt;=0.5),(ROUND((PI()*AD137*AE137)/12,2)-PI()*SX1_PD),IF(AND(BL137=SX2_LS,AC137&gt;=0.5),(ROUND((PI()*AD137*AE137)/12,2)-PI()*SX2_PD),IF(AND(BL137=SX3_LS,AC137&gt;=0.5),(ROUND((PI()*AD137*AE137)/12,2)-PI()*SX3_PD),IF(AND(BL137=SX4_LS,AC137&gt;=0.5),(ROUND((PI()*AD137*AE137)/12,2)-PI()*SX4_PD),IF(AND(BL137=SX5_LS,AC137&gt;=0.5),(ROUND((PI()*AD137*AE137)/12,2)-PI()*SX5_PD),IF(AND(BL137=SX6_LS,AC137&gt;=0.5),(ROUND((PI()*AD137*AE137)/12,2)-PI()*SX6_PD),IF(AND(BL137=SX7_LS,AC137&gt;=0.5),(ROUND((PI()*AD137*AE137)/12,2)-PI()*SX7_PD),IF(AND(BL137=SX8_LS,AC137&gt;=0.5),(ROUND((PI()*AD137*AE137)/12,2)-PI()*SX8_PD),IF(AND(BL137=SX9_LS,AC137&gt;=0.5),(ROUND((PI()*AD137*AE137)/12,2)-PI()*SX9_PD),IF(AND(BL137=SX10_LS,AC137&gt;=0.5),(ROUND((PI()*AD137*AE137)/12,2)-PI()*SX10_PD),IF(AND(BL137=SX11_LS,AC137&gt;=0.5),(ROUND((PI()*AD137*AE137)/12,2)-PI()*SX11_PD),IF(AND(BL137=SX12_LS,AC137&gt;=0.5),(ROUND((PI()*AD137*AE137)/12,2)-PI()*SX12_PD),ROUND((PI()*AD137*AE137)/12,2))))))))))))))</f>
        <v/>
      </c>
      <c r="AH137" s="81"/>
      <c r="AI137" s="81"/>
      <c r="AJ137" s="81"/>
      <c r="AK137" s="81"/>
      <c r="AL137" s="81"/>
      <c r="AM137" s="81"/>
      <c r="AN137" s="81"/>
      <c r="AO137" s="81"/>
      <c r="AP137" s="17"/>
      <c r="AQ137" s="113"/>
      <c r="AR137" s="113"/>
      <c r="AS137" s="113"/>
      <c r="AT137" s="113"/>
      <c r="AU137" s="113"/>
      <c r="AV137" s="114" t="str">
        <f t="shared" ref="AV137" si="924">IF(C137=FALSE,"",IF(C137="DNT",(AQ137/(Nominal_Pipe_Diameter*10)),IF(AQ137="NV","NV",IF(AQ137="NA","NA",IF(BE137="","",IF(BL137="SMLS",AQ137*100/BE137,AQ137*100/BD137))))))</f>
        <v/>
      </c>
      <c r="AW137" s="114"/>
      <c r="AX137" s="114"/>
      <c r="AY137" s="114"/>
      <c r="AZ137" s="114"/>
      <c r="BA137" s="114" t="str">
        <f t="shared" ref="BA137" si="925">IF(C137=FALSE,"",IF(GW_Log_Dist="","NA",GW_Log_Dist+X137))</f>
        <v/>
      </c>
      <c r="BB137" s="114"/>
      <c r="BC137" s="114"/>
      <c r="BD137" s="18" t="str">
        <f t="shared" ref="BD137" si="926">IF(C137=FALSE,"",IF(AND(SX1_Start&lt;=X137,X137&lt;SX1_End),((SX1_NWT*1000)),IF(AND(SX2_Start&lt;=X137,X137&lt;SX2_End),((SX2_NWT*1000)),IF(AND(SX3_Start&lt;=X137,X137&lt;SX3_End),((SX3_NWT*1000)),IF(AND(SX4_Start&lt;=X137,X137&lt;SX4_End),((SX4_NWT*1000)),IF(AND(SX5_Start&lt;=X137,X137&lt;SX5_End),((SX5_NWT*1000)),IF(AND(SX6_Start&lt;=X137,X137&lt;SX6_End),((SX6_NWT*1000)),IF(AND(SX7_Start&lt;=X137,X137&lt;SX7_End),((SX7_NWT*1000)),IF(AND(SX8_Start&lt;=X137,X137&lt;SX8_End),((SX8_NWT*1000)),IF(AND(SX9_Start&lt;=X137,X137&lt;SX9_End),((SX9_NWT*1000)),IF(AND(SX10_Start&lt;=X137,X137&lt;SX10_End),((SX10_NWT*1000)),IF(AND(SX11_Start&lt;=X137,X137&lt;SX11_End),((SX11_NWT*1000)),IF(AND(SX12_Start&lt;=X137,X137&lt;SX12_End),((SX12_NWT*1000)),IF(AND(SX13_Start&lt;=X137,X137&lt;SX13_End),((SX13_NWT*1000)),IF(AND(SX14_Start&lt;=X137,X137&lt;SX14_End),((SX14_NWT*1000)),IF(AND(SX15_Start&lt;=X137,X137&lt;SX15_End),((SX15_NWT*1000)),IF(AND(SX16_Start&lt;=X137,X137&lt;SX16_End),((SX16_NWT*1000)),IF(AND(SX17_Start&lt;=X137,X137&lt;SX17_End),((SX17_NWT*1000)),IF(AND(SX18_Start&lt;=X137,X137&lt;SX18_End),((SX18_NWT*1000)),IF(AND(SX19_Start&lt;=X137,X137&lt;SX19_End),((SX19_NWT*1000)),IF(AND(SX20_Start&lt;=X137,X137&lt;SX20_End),((SX20_NWT*1000)),IF(AND(SX21_Start&lt;=X137,X137&lt;SX21_End),((SX21_NWT*1000)),IF(AND(SX22_Start&lt;=X137,X137&lt;SX22_End),((SX22_NWT*1000)),IF(AND(SX23_Start&lt;=X137,X137&lt;SX23_End),((SX23_NWT*1000)),IF(AND(SX24_Start&lt;=X137,X137&lt;SX24_End),((SX24_NWT*1000)),IF(AND(SX25_Start&lt;=X137,X137&lt;SX25_End),((SX25_NWT*1000))))))))))))))))))))))))))))</f>
        <v/>
      </c>
      <c r="BE137" s="113"/>
      <c r="BF137" s="113"/>
      <c r="BG137" s="113"/>
      <c r="BH137" s="113"/>
      <c r="BI137" s="113"/>
      <c r="BJ137" s="113"/>
      <c r="BK137" s="113"/>
      <c r="BL137" s="19" t="str" cm="1">
        <f t="array" ref="BL137">IF(C137=FALSE,"",IF(AND(SX1_Start&lt;=X137,X137&lt;SX1_End),SX1_LS,IF(AND(SX2_Start&lt;=X137,X137&lt;SX2_End),SX2_LS,IF(AND(SX3_Start&lt;=X137,X137&lt;SX3_End),SX3_LS,IF(AND(SX4_Start&lt;=X137,X137&lt;SX4_End),SX4_LS,IF(AND(SX5_Start&lt;=X137,X137&lt;SX5_End),SX5_LS,IF(AND(SX6_Start&lt;=X137,X137&lt;SX6_End),SX6_LS,IF(AND(SX7_Start&lt;=X137,X137&lt;SX7_End),SX7_LS,IF(AND(SX8_Start&lt;=X137,X137&lt;SX8_End),SX8_LS,IF(AND(SX9_Start&lt;=X137,X137&lt;SX9_End),SX9_LS,IF(AND(SX10_Start&lt;=X137,X137&lt;SX10_End),SX10_LS,IF(AND(SX11_Start&lt;=X137,X137&lt;SX11_End),SX11_LS,IF(AND(SX12_Start&lt;=X137,X137&lt;SX12_End),SX12_LS,IF(AND(SX13_Start&lt;=X137,X137&lt;SX13_End),SX13_LS,IF(AND(SX14_Start&lt;=X137,X137&lt;SX14_End),SX14_LS,IF(AND(SX15_Start&lt;=X137,X137&lt;SX15_End),SX15_LS,IF(AND(SX16_Start&lt;=X137,X137&lt;SX16_End),SX16_LS,IF(AND(SX17_Start&lt;=X137,X137&lt;SX17_End),SX17_LS,IF(AND(SX18_Start&lt;=X137,X137&lt;SX18_End),SX18_LS,IF(AND(SX19_Start&lt;=X137,X137&lt;SX19_End),SX19_LS,IF(AND(SX20_Start&lt;=X137,X137&lt;SX20_End),SX20_LS,IF(AND(SX21_Start&lt;=X137,X137&lt;SX21_End),SX21_LS,IF(AND(SX22_Start&lt;=X137,X137&lt;SX22_End),SX22_LS,IF(AND(SX23_Start&lt;=X137,X137&lt;SX23_End),SX23_LS,IF(AND(SX24_Start&lt;=X137,X137&lt;SX24_End),SX24_LS)*IF(AND(SX25_Start&lt;=X137,X137&lt;SX25End),SX25_LS)))))))))))))))))))))))))</f>
        <v/>
      </c>
      <c r="BM137" s="129" t="str">
        <f t="shared" ref="BM137" si="927">IF(ISBLANK(C137),"",IF(BL137=SX1_LS,SX1_LSD,IF(BL137=SX2_LS,SX2_LSD,IF(BL137=SX3_LS,SX3_LSD,IF(BL137=SX4_LS,SX4_LSD,IF(BL137=SX5_LS,SX5_LSD,IF(BL137=SX6_LS,SX6_LSD,IF(BL137=SX7_LS,SX7_LSD,IF(BL137=SX8_LS,SX8_LSD,IF(BL137=SX9_LS,SX9_LSD,IF(BL137=SX10_LS,SX10_LSD,IF(BL137=SX11_LS,SX11_LSD,IF(BL137=SX12_LS,SX12_LSD)))))))))))))</f>
        <v/>
      </c>
      <c r="BN137" s="130"/>
      <c r="BO137" s="130"/>
      <c r="BP137" s="130"/>
      <c r="BQ137" s="130"/>
      <c r="BR137" s="131"/>
      <c r="BS137" s="119" t="str">
        <f t="shared" ref="BS137" si="928">IF(ISBLANK(C137),"",IF(NOT(ISNUMBER(station_number)),"NA",IF(MOD(station_number,1)=0,TEXT(station_number+X137,"0+00"),IF(NOT(MOD(station_number,1)=0),TEXT(station_number+X137,"0+00.00")))))</f>
        <v/>
      </c>
      <c r="BT137" s="119"/>
      <c r="BU137" s="119"/>
      <c r="BV137" s="119"/>
      <c r="BW137" s="119"/>
      <c r="BX137" s="120" t="str" cm="1">
        <f t="array" ref="BX137">IF(C137=FALSE,"",IF(AND(SX1_Start&lt;=X137,X137&lt;SX1_End),"Section 1",IF(AND(SX2_Start&lt;=X137,X137&lt;SX2_End),"Section 2",IF(AND(SX3_Start&lt;=X137,X137&lt;SX3_End),"Section 3",IF(AND(SX4_Start&lt;=X137,X137&lt;SX4_End),"Section 4",IF(AND(SX5_Start&lt;=X137,X137&lt;SX5_End),"Section 5",IF(AND(SX6_Start&lt;=X137,X137&lt;SX6_End),"Section 6",IF(AND(SX7_Start&lt;=X137,X137&lt;SX7_End),"Section 7",IF(AND(SX8_Start&lt;=X137,X137&lt;SX8_End),"Section 8",IF(AND(SX9_Start&lt;=X137,X137&lt;SX9_End),"Section 9",IF(AND(SX10_Start&lt;=X137,X137&lt;SX10_End),"Section 10",IF(AND(SX11_Start&lt;=X137,X137&lt;SX11_End),"Section 11",IF(AND(SX12_Start&lt;=X137,X137&lt;SX12_End),"Section 12",IF(AND(SX13_Start&lt;=X137,X137&lt;SX13_End),"Section 13",IF(AND(SX14_Start&lt;=X137,X137&lt;SX14_End),"Section 14",IF(AND(SX15_Start&lt;=X137,X137&lt;SX15_End),"Section 15",IF(AND(SX16_Start&lt;=X137,X137&lt;SX16_End),"Section 16",IF(AND(SX17_Start&lt;=X137,X137&lt;SX17_End),"Section 17",IF(AND(SX18_Start&lt;=X137,X137&lt;SX18_End),"Section 18",IF(AND(SX19_Start&lt;=X137,X137&lt;SX19_End),"Section 19",IF(AND(SX20_Start&lt;=X137,X137&lt;SX20_End),"Section 20",IF(AND(SX21_Start&lt;=X137,X137&lt;SX21_End),"Section 21",IF(AND(SX22_Start&lt;=X137,X137&lt;SX22_End),"Section 22",IF(AND(SX23_Start&lt;=X137,X137&lt;SX23_End),"Section 23",IF(AND(SX24_Start&lt;=X137,X137&lt;SX24_End),"Section 24")*IF(AND(SX25_Start&lt;=X137,X137&lt;SX25End),"Section 25")))))))))))))))))))))))))</f>
        <v/>
      </c>
      <c r="BY137" s="121"/>
      <c r="BZ137" s="121"/>
      <c r="CA137" s="121"/>
      <c r="CB137" s="121"/>
      <c r="CC137" s="121"/>
      <c r="CD137" s="121"/>
      <c r="CE137" s="121"/>
      <c r="CF137" s="121"/>
      <c r="CG137" s="121"/>
      <c r="CH137" s="122"/>
      <c r="CI137" s="123"/>
      <c r="CJ137" s="124"/>
      <c r="CK137" s="124"/>
      <c r="CL137" s="124"/>
      <c r="CM137" s="124"/>
      <c r="CN137" s="124"/>
      <c r="CO137" s="124"/>
      <c r="CP137" s="124"/>
      <c r="CQ137" s="124"/>
      <c r="CR137" s="124"/>
      <c r="CS137" s="125"/>
      <c r="CT137" s="123"/>
      <c r="CU137" s="124"/>
      <c r="CV137" s="124"/>
      <c r="CW137" s="124"/>
      <c r="CX137" s="124"/>
      <c r="CY137" s="124"/>
      <c r="CZ137" s="124"/>
      <c r="DA137" s="124"/>
      <c r="DB137" s="124"/>
      <c r="DC137" s="124"/>
      <c r="DD137" s="125"/>
      <c r="DE137" s="123"/>
      <c r="DF137" s="124"/>
      <c r="DG137" s="124"/>
      <c r="DH137" s="124"/>
      <c r="DI137" s="124"/>
      <c r="DJ137" s="124"/>
      <c r="DK137" s="124"/>
      <c r="DL137" s="124"/>
      <c r="DM137" s="124"/>
      <c r="DN137" s="125"/>
      <c r="DO137" s="126"/>
      <c r="DP137" s="127"/>
      <c r="DQ137" s="127"/>
      <c r="DR137" s="127"/>
      <c r="DS137" s="127"/>
      <c r="DT137" s="127"/>
      <c r="DU137" s="127"/>
      <c r="DV137" s="128"/>
      <c r="DW137" s="102"/>
      <c r="DX137" s="102"/>
      <c r="DY137" s="102"/>
      <c r="DZ137" s="115"/>
      <c r="EA137" s="115"/>
      <c r="EB137" s="115"/>
      <c r="EC137" s="115"/>
      <c r="ED137" s="115"/>
      <c r="EE137" s="132"/>
      <c r="EF137" s="132"/>
      <c r="EG137" s="132"/>
      <c r="EH137" s="102"/>
      <c r="EI137" s="102"/>
      <c r="EJ137" s="102"/>
      <c r="EK137" s="117" t="str">
        <f t="shared" ref="EK137:EK200" si="929">IF(OR(DO137="Grinding",DO137="Polishing"),BE137,"")</f>
        <v/>
      </c>
      <c r="EL137" s="117"/>
      <c r="EM137" s="117"/>
      <c r="EN137" s="118"/>
      <c r="EO137" s="118"/>
      <c r="EP137" s="118"/>
      <c r="EQ137" s="102"/>
      <c r="ER137" s="102"/>
      <c r="ES137" s="102"/>
      <c r="ET137" s="102"/>
      <c r="EU137" s="20" t="str">
        <f t="shared" ref="EU137:EU200" si="930">IF(C137&lt;&gt;"",C137&amp;"-"&amp;TEXT(L137,"000"),"")</f>
        <v/>
      </c>
      <c r="EV137" s="26" t="str">
        <f t="shared" ref="EV137:EV200" si="931">IF(C137&lt;&gt;"","Axd: "&amp;X137&amp;"'"&amp;" | Clock: "&amp;TEXT(AC137,"HH:MM")&amp;" | L: "&amp;AH137&amp;"'' | W: "&amp;AL137&amp;"'' | D: "&amp;TEXT(AQ137/1000,"0.000")&amp;"''"&amp;" | AWT: "&amp;TEXT(BE137/1000,"0.000")&amp;"''","")</f>
        <v/>
      </c>
      <c r="EW137" s="22"/>
      <c r="EX137" s="22"/>
      <c r="EY137" s="23"/>
      <c r="EZ137" s="23"/>
      <c r="FA137" s="27"/>
      <c r="FB137" s="27"/>
      <c r="FC137" s="29"/>
      <c r="FD137" s="28"/>
      <c r="FE137" s="28"/>
      <c r="FF137" s="28"/>
      <c r="FG137" s="28"/>
      <c r="FH137" s="28"/>
      <c r="FI137" s="28"/>
      <c r="FJ137" s="28"/>
      <c r="FK137" s="28"/>
      <c r="FL137" s="28"/>
      <c r="FM137" s="28"/>
      <c r="FN137" s="29"/>
      <c r="FO137" s="29"/>
      <c r="FP137" s="29"/>
      <c r="FQ137" s="29"/>
      <c r="FR137" s="29"/>
      <c r="FS137" s="29"/>
      <c r="FT137" s="29"/>
      <c r="FU137" s="29"/>
      <c r="FV137" s="29"/>
      <c r="FW137" s="29"/>
      <c r="FX137" s="29"/>
      <c r="FY137" s="29"/>
      <c r="FZ137" s="29"/>
      <c r="GA137" s="29"/>
      <c r="GB137" s="29"/>
      <c r="GC137" s="23"/>
      <c r="GD137" s="23"/>
      <c r="GE137" s="23"/>
      <c r="GF137" s="23"/>
      <c r="GG137" s="23"/>
      <c r="GH137" s="23"/>
    </row>
    <row r="138" spans="1:190" s="25" customFormat="1" ht="57.75" customHeight="1" x14ac:dyDescent="0.25">
      <c r="A138" s="103">
        <f t="shared" ref="A138:A201" si="932">A137+1</f>
        <v>131</v>
      </c>
      <c r="B138" s="103"/>
      <c r="C138" s="104"/>
      <c r="D138" s="105"/>
      <c r="E138" s="105"/>
      <c r="F138" s="105"/>
      <c r="G138" s="105"/>
      <c r="H138" s="105"/>
      <c r="I138" s="105"/>
      <c r="J138" s="105"/>
      <c r="K138" s="106"/>
      <c r="L138" s="138"/>
      <c r="M138" s="138"/>
      <c r="N138" s="138"/>
      <c r="O138" s="138"/>
      <c r="P138" s="138"/>
      <c r="Q138" s="138"/>
      <c r="R138" s="138"/>
      <c r="S138" s="137"/>
      <c r="T138" s="137"/>
      <c r="U138" s="137"/>
      <c r="V138" s="137"/>
      <c r="W138" s="137"/>
      <c r="X138" s="79"/>
      <c r="Y138" s="80"/>
      <c r="Z138" s="80"/>
      <c r="AA138" s="80"/>
      <c r="AB138" s="11" t="str">
        <f t="shared" si="920"/>
        <v/>
      </c>
      <c r="AC138" s="12"/>
      <c r="AD138" s="13">
        <f t="shared" si="912"/>
        <v>0</v>
      </c>
      <c r="AE138" s="14" t="str">
        <f t="shared" ref="AE138" si="933">IF(ISBLANK(C138),"",IF(BL138=SX1_LS,SX1_PD,IF(BL138=SX2_LS,SX2_PD,IF(BL138=SX3_LS,SX3_PD,IF(BL138=SX4_LS,SX4_PD,IF(BL138=SX5_LS,SX5_PD,IF(BL138=SX6_LS,SX6_PD,IF(BL138=SX7_LS,SX7_PD,IF(BL138=SX8_LS,SX8_PD,IF(BL138=SX9_LS,SX9_PD,IF(BL138=SX10_LS,SX10_PD,IF(BL138=SX11_LS,SX11_PD,IF(BL138=SX12_LS,SX12_PD)))))))))))))</f>
        <v/>
      </c>
      <c r="AF138" s="15" t="str">
        <f t="shared" si="922"/>
        <v>!</v>
      </c>
      <c r="AG138" s="16" t="str">
        <f t="shared" ref="AG138" si="934">IF(ISBLANK(AC138),"",IF(AND(BL138=SX1_LS,AC138&gt;=0.5),(ROUND((PI()*AD138*AE138)/12,2)-PI()*SX1_PD),IF(AND(BL138=SX2_LS,AC138&gt;=0.5),(ROUND((PI()*AD138*AE138)/12,2)-PI()*SX2_PD),IF(AND(BL138=SX3_LS,AC138&gt;=0.5),(ROUND((PI()*AD138*AE138)/12,2)-PI()*SX3_PD),IF(AND(BL138=SX4_LS,AC138&gt;=0.5),(ROUND((PI()*AD138*AE138)/12,2)-PI()*SX4_PD),IF(AND(BL138=SX5_LS,AC138&gt;=0.5),(ROUND((PI()*AD138*AE138)/12,2)-PI()*SX5_PD),IF(AND(BL138=SX6_LS,AC138&gt;=0.5),(ROUND((PI()*AD138*AE138)/12,2)-PI()*SX6_PD),IF(AND(BL138=SX7_LS,AC138&gt;=0.5),(ROUND((PI()*AD138*AE138)/12,2)-PI()*SX7_PD),IF(AND(BL138=SX8_LS,AC138&gt;=0.5),(ROUND((PI()*AD138*AE138)/12,2)-PI()*SX8_PD),IF(AND(BL138=SX9_LS,AC138&gt;=0.5),(ROUND((PI()*AD138*AE138)/12,2)-PI()*SX9_PD),IF(AND(BL138=SX10_LS,AC138&gt;=0.5),(ROUND((PI()*AD138*AE138)/12,2)-PI()*SX10_PD),IF(AND(BL138=SX11_LS,AC138&gt;=0.5),(ROUND((PI()*AD138*AE138)/12,2)-PI()*SX11_PD),IF(AND(BL138=SX12_LS,AC138&gt;=0.5),(ROUND((PI()*AD138*AE138)/12,2)-PI()*SX12_PD),ROUND((PI()*AD138*AE138)/12,2))))))))))))))</f>
        <v/>
      </c>
      <c r="AH138" s="81"/>
      <c r="AI138" s="81"/>
      <c r="AJ138" s="81"/>
      <c r="AK138" s="81"/>
      <c r="AL138" s="81"/>
      <c r="AM138" s="81"/>
      <c r="AN138" s="81"/>
      <c r="AO138" s="81"/>
      <c r="AP138" s="17"/>
      <c r="AQ138" s="113"/>
      <c r="AR138" s="113"/>
      <c r="AS138" s="113"/>
      <c r="AT138" s="113"/>
      <c r="AU138" s="113"/>
      <c r="AV138" s="114" t="str">
        <f t="shared" ref="AV138" si="935">IF(C138=FALSE,"",IF(C138="DNT",(AQ138/(Nominal_Pipe_Diameter*10)),IF(AQ138="NV","NV",IF(AQ138="NA","NA",IF(BE138="","",IF(BL138="SMLS",AQ138*100/BE138,AQ138*100/BD138))))))</f>
        <v/>
      </c>
      <c r="AW138" s="114"/>
      <c r="AX138" s="114"/>
      <c r="AY138" s="114"/>
      <c r="AZ138" s="114"/>
      <c r="BA138" s="114" t="str">
        <f t="shared" ref="BA138" si="936">IF(C138=FALSE,"",IF(GW_Log_Dist="","NA",GW_Log_Dist+X138))</f>
        <v/>
      </c>
      <c r="BB138" s="114"/>
      <c r="BC138" s="114"/>
      <c r="BD138" s="18" t="str">
        <f t="shared" ref="BD138" si="937">IF(C138=FALSE,"",IF(AND(SX1_Start&lt;=X138,X138&lt;SX1_End),((SX1_NWT*1000)),IF(AND(SX2_Start&lt;=X138,X138&lt;SX2_End),((SX2_NWT*1000)),IF(AND(SX3_Start&lt;=X138,X138&lt;SX3_End),((SX3_NWT*1000)),IF(AND(SX4_Start&lt;=X138,X138&lt;SX4_End),((SX4_NWT*1000)),IF(AND(SX5_Start&lt;=X138,X138&lt;SX5_End),((SX5_NWT*1000)),IF(AND(SX6_Start&lt;=X138,X138&lt;SX6_End),((SX6_NWT*1000)),IF(AND(SX7_Start&lt;=X138,X138&lt;SX7_End),((SX7_NWT*1000)),IF(AND(SX8_Start&lt;=X138,X138&lt;SX8_End),((SX8_NWT*1000)),IF(AND(SX9_Start&lt;=X138,X138&lt;SX9_End),((SX9_NWT*1000)),IF(AND(SX10_Start&lt;=X138,X138&lt;SX10_End),((SX10_NWT*1000)),IF(AND(SX11_Start&lt;=X138,X138&lt;SX11_End),((SX11_NWT*1000)),IF(AND(SX12_Start&lt;=X138,X138&lt;SX12_End),((SX12_NWT*1000)),IF(AND(SX13_Start&lt;=X138,X138&lt;SX13_End),((SX13_NWT*1000)),IF(AND(SX14_Start&lt;=X138,X138&lt;SX14_End),((SX14_NWT*1000)),IF(AND(SX15_Start&lt;=X138,X138&lt;SX15_End),((SX15_NWT*1000)),IF(AND(SX16_Start&lt;=X138,X138&lt;SX16_End),((SX16_NWT*1000)),IF(AND(SX17_Start&lt;=X138,X138&lt;SX17_End),((SX17_NWT*1000)),IF(AND(SX18_Start&lt;=X138,X138&lt;SX18_End),((SX18_NWT*1000)),IF(AND(SX19_Start&lt;=X138,X138&lt;SX19_End),((SX19_NWT*1000)),IF(AND(SX20_Start&lt;=X138,X138&lt;SX20_End),((SX20_NWT*1000)),IF(AND(SX21_Start&lt;=X138,X138&lt;SX21_End),((SX21_NWT*1000)),IF(AND(SX22_Start&lt;=X138,X138&lt;SX22_End),((SX22_NWT*1000)),IF(AND(SX23_Start&lt;=X138,X138&lt;SX23_End),((SX23_NWT*1000)),IF(AND(SX24_Start&lt;=X138,X138&lt;SX24_End),((SX24_NWT*1000)),IF(AND(SX25_Start&lt;=X138,X138&lt;SX25_End),((SX25_NWT*1000))))))))))))))))))))))))))))</f>
        <v/>
      </c>
      <c r="BE138" s="113"/>
      <c r="BF138" s="113"/>
      <c r="BG138" s="113"/>
      <c r="BH138" s="113"/>
      <c r="BI138" s="113"/>
      <c r="BJ138" s="113"/>
      <c r="BK138" s="113"/>
      <c r="BL138" s="19" t="str" cm="1">
        <f t="array" ref="BL138">IF(C138=FALSE,"",IF(AND(SX1_Start&lt;=X138,X138&lt;SX1_End),SX1_LS,IF(AND(SX2_Start&lt;=X138,X138&lt;SX2_End),SX2_LS,IF(AND(SX3_Start&lt;=X138,X138&lt;SX3_End),SX3_LS,IF(AND(SX4_Start&lt;=X138,X138&lt;SX4_End),SX4_LS,IF(AND(SX5_Start&lt;=X138,X138&lt;SX5_End),SX5_LS,IF(AND(SX6_Start&lt;=X138,X138&lt;SX6_End),SX6_LS,IF(AND(SX7_Start&lt;=X138,X138&lt;SX7_End),SX7_LS,IF(AND(SX8_Start&lt;=X138,X138&lt;SX8_End),SX8_LS,IF(AND(SX9_Start&lt;=X138,X138&lt;SX9_End),SX9_LS,IF(AND(SX10_Start&lt;=X138,X138&lt;SX10_End),SX10_LS,IF(AND(SX11_Start&lt;=X138,X138&lt;SX11_End),SX11_LS,IF(AND(SX12_Start&lt;=X138,X138&lt;SX12_End),SX12_LS,IF(AND(SX13_Start&lt;=X138,X138&lt;SX13_End),SX13_LS,IF(AND(SX14_Start&lt;=X138,X138&lt;SX14_End),SX14_LS,IF(AND(SX15_Start&lt;=X138,X138&lt;SX15_End),SX15_LS,IF(AND(SX16_Start&lt;=X138,X138&lt;SX16_End),SX16_LS,IF(AND(SX17_Start&lt;=X138,X138&lt;SX17_End),SX17_LS,IF(AND(SX18_Start&lt;=X138,X138&lt;SX18_End),SX18_LS,IF(AND(SX19_Start&lt;=X138,X138&lt;SX19_End),SX19_LS,IF(AND(SX20_Start&lt;=X138,X138&lt;SX20_End),SX20_LS,IF(AND(SX21_Start&lt;=X138,X138&lt;SX21_End),SX21_LS,IF(AND(SX22_Start&lt;=X138,X138&lt;SX22_End),SX22_LS,IF(AND(SX23_Start&lt;=X138,X138&lt;SX23_End),SX23_LS,IF(AND(SX24_Start&lt;=X138,X138&lt;SX24_End),SX24_LS)*IF(AND(SX25_Start&lt;=X138,X138&lt;SX25End),SX25_LS)))))))))))))))))))))))))</f>
        <v/>
      </c>
      <c r="BM138" s="129" t="str">
        <f t="shared" ref="BM138" si="938">IF(ISBLANK(C138),"",IF(BL138=SX1_LS,SX1_LSD,IF(BL138=SX2_LS,SX2_LSD,IF(BL138=SX3_LS,SX3_LSD,IF(BL138=SX4_LS,SX4_LSD,IF(BL138=SX5_LS,SX5_LSD,IF(BL138=SX6_LS,SX6_LSD,IF(BL138=SX7_LS,SX7_LSD,IF(BL138=SX8_LS,SX8_LSD,IF(BL138=SX9_LS,SX9_LSD,IF(BL138=SX10_LS,SX10_LSD,IF(BL138=SX11_LS,SX11_LSD,IF(BL138=SX12_LS,SX12_LSD)))))))))))))</f>
        <v/>
      </c>
      <c r="BN138" s="130"/>
      <c r="BO138" s="130"/>
      <c r="BP138" s="130"/>
      <c r="BQ138" s="130"/>
      <c r="BR138" s="131"/>
      <c r="BS138" s="119" t="str">
        <f t="shared" ref="BS138" si="939">IF(ISBLANK(C138),"",IF(NOT(ISNUMBER(station_number)),"NA",IF(MOD(station_number,1)=0,TEXT(station_number+X138,"0+00"),IF(NOT(MOD(station_number,1)=0),TEXT(station_number+X138,"0+00.00")))))</f>
        <v/>
      </c>
      <c r="BT138" s="119"/>
      <c r="BU138" s="119"/>
      <c r="BV138" s="119"/>
      <c r="BW138" s="119"/>
      <c r="BX138" s="120" t="str" cm="1">
        <f t="array" ref="BX138">IF(C138=FALSE,"",IF(AND(SX1_Start&lt;=X138,X138&lt;SX1_End),"Section 1",IF(AND(SX2_Start&lt;=X138,X138&lt;SX2_End),"Section 2",IF(AND(SX3_Start&lt;=X138,X138&lt;SX3_End),"Section 3",IF(AND(SX4_Start&lt;=X138,X138&lt;SX4_End),"Section 4",IF(AND(SX5_Start&lt;=X138,X138&lt;SX5_End),"Section 5",IF(AND(SX6_Start&lt;=X138,X138&lt;SX6_End),"Section 6",IF(AND(SX7_Start&lt;=X138,X138&lt;SX7_End),"Section 7",IF(AND(SX8_Start&lt;=X138,X138&lt;SX8_End),"Section 8",IF(AND(SX9_Start&lt;=X138,X138&lt;SX9_End),"Section 9",IF(AND(SX10_Start&lt;=X138,X138&lt;SX10_End),"Section 10",IF(AND(SX11_Start&lt;=X138,X138&lt;SX11_End),"Section 11",IF(AND(SX12_Start&lt;=X138,X138&lt;SX12_End),"Section 12",IF(AND(SX13_Start&lt;=X138,X138&lt;SX13_End),"Section 13",IF(AND(SX14_Start&lt;=X138,X138&lt;SX14_End),"Section 14",IF(AND(SX15_Start&lt;=X138,X138&lt;SX15_End),"Section 15",IF(AND(SX16_Start&lt;=X138,X138&lt;SX16_End),"Section 16",IF(AND(SX17_Start&lt;=X138,X138&lt;SX17_End),"Section 17",IF(AND(SX18_Start&lt;=X138,X138&lt;SX18_End),"Section 18",IF(AND(SX19_Start&lt;=X138,X138&lt;SX19_End),"Section 19",IF(AND(SX20_Start&lt;=X138,X138&lt;SX20_End),"Section 20",IF(AND(SX21_Start&lt;=X138,X138&lt;SX21_End),"Section 21",IF(AND(SX22_Start&lt;=X138,X138&lt;SX22_End),"Section 22",IF(AND(SX23_Start&lt;=X138,X138&lt;SX23_End),"Section 23",IF(AND(SX24_Start&lt;=X138,X138&lt;SX24_End),"Section 24")*IF(AND(SX25_Start&lt;=X138,X138&lt;SX25End),"Section 25")))))))))))))))))))))))))</f>
        <v/>
      </c>
      <c r="BY138" s="121"/>
      <c r="BZ138" s="121"/>
      <c r="CA138" s="121"/>
      <c r="CB138" s="121"/>
      <c r="CC138" s="121"/>
      <c r="CD138" s="121"/>
      <c r="CE138" s="121"/>
      <c r="CF138" s="121"/>
      <c r="CG138" s="121"/>
      <c r="CH138" s="122"/>
      <c r="CI138" s="123"/>
      <c r="CJ138" s="124"/>
      <c r="CK138" s="124"/>
      <c r="CL138" s="124"/>
      <c r="CM138" s="124"/>
      <c r="CN138" s="124"/>
      <c r="CO138" s="124"/>
      <c r="CP138" s="124"/>
      <c r="CQ138" s="124"/>
      <c r="CR138" s="124"/>
      <c r="CS138" s="125"/>
      <c r="CT138" s="123"/>
      <c r="CU138" s="124"/>
      <c r="CV138" s="124"/>
      <c r="CW138" s="124"/>
      <c r="CX138" s="124"/>
      <c r="CY138" s="124"/>
      <c r="CZ138" s="124"/>
      <c r="DA138" s="124"/>
      <c r="DB138" s="124"/>
      <c r="DC138" s="124"/>
      <c r="DD138" s="125"/>
      <c r="DE138" s="123"/>
      <c r="DF138" s="124"/>
      <c r="DG138" s="124"/>
      <c r="DH138" s="124"/>
      <c r="DI138" s="124"/>
      <c r="DJ138" s="124"/>
      <c r="DK138" s="124"/>
      <c r="DL138" s="124"/>
      <c r="DM138" s="124"/>
      <c r="DN138" s="125"/>
      <c r="DO138" s="126"/>
      <c r="DP138" s="127"/>
      <c r="DQ138" s="127"/>
      <c r="DR138" s="127"/>
      <c r="DS138" s="127"/>
      <c r="DT138" s="127"/>
      <c r="DU138" s="127"/>
      <c r="DV138" s="128"/>
      <c r="DW138" s="102"/>
      <c r="DX138" s="102"/>
      <c r="DY138" s="102"/>
      <c r="DZ138" s="115"/>
      <c r="EA138" s="115"/>
      <c r="EB138" s="115"/>
      <c r="EC138" s="115"/>
      <c r="ED138" s="115"/>
      <c r="EE138" s="132"/>
      <c r="EF138" s="132"/>
      <c r="EG138" s="132"/>
      <c r="EH138" s="102"/>
      <c r="EI138" s="102"/>
      <c r="EJ138" s="102"/>
      <c r="EK138" s="117" t="str">
        <f t="shared" si="929"/>
        <v/>
      </c>
      <c r="EL138" s="117"/>
      <c r="EM138" s="117"/>
      <c r="EN138" s="118"/>
      <c r="EO138" s="118"/>
      <c r="EP138" s="118"/>
      <c r="EQ138" s="102"/>
      <c r="ER138" s="102"/>
      <c r="ES138" s="102"/>
      <c r="ET138" s="102"/>
      <c r="EU138" s="20" t="str">
        <f t="shared" si="930"/>
        <v/>
      </c>
      <c r="EV138" s="26" t="str">
        <f t="shared" si="931"/>
        <v/>
      </c>
      <c r="EW138" s="22"/>
      <c r="EX138" s="22"/>
      <c r="EY138" s="23"/>
      <c r="EZ138" s="23"/>
      <c r="FA138" s="27"/>
      <c r="FB138" s="27"/>
      <c r="FC138" s="28"/>
      <c r="FD138" s="29"/>
      <c r="FE138" s="28"/>
      <c r="FF138" s="28"/>
      <c r="FG138" s="28"/>
      <c r="FH138" s="28"/>
      <c r="FI138" s="28"/>
      <c r="FJ138" s="28"/>
      <c r="FK138" s="28"/>
      <c r="FL138" s="28"/>
      <c r="FM138" s="28"/>
      <c r="FN138" s="29"/>
      <c r="FO138" s="29"/>
      <c r="FP138" s="29"/>
      <c r="FQ138" s="29"/>
      <c r="FR138" s="29"/>
      <c r="FS138" s="29"/>
      <c r="FT138" s="29"/>
      <c r="FU138" s="29"/>
      <c r="FV138" s="29"/>
      <c r="FW138" s="29"/>
      <c r="FX138" s="29"/>
      <c r="FY138" s="29"/>
      <c r="FZ138" s="29"/>
      <c r="GA138" s="29"/>
      <c r="GB138" s="29"/>
      <c r="GC138" s="23"/>
      <c r="GD138" s="23"/>
      <c r="GE138" s="23"/>
      <c r="GF138" s="23"/>
      <c r="GG138" s="23"/>
      <c r="GH138" s="23"/>
    </row>
    <row r="139" spans="1:190" s="25" customFormat="1" ht="57.75" customHeight="1" x14ac:dyDescent="0.25">
      <c r="A139" s="103">
        <f t="shared" si="932"/>
        <v>132</v>
      </c>
      <c r="B139" s="103"/>
      <c r="C139" s="104"/>
      <c r="D139" s="105"/>
      <c r="E139" s="105"/>
      <c r="F139" s="105"/>
      <c r="G139" s="105"/>
      <c r="H139" s="105"/>
      <c r="I139" s="105"/>
      <c r="J139" s="105"/>
      <c r="K139" s="106"/>
      <c r="L139" s="138"/>
      <c r="M139" s="138"/>
      <c r="N139" s="138"/>
      <c r="O139" s="138"/>
      <c r="P139" s="138"/>
      <c r="Q139" s="138"/>
      <c r="R139" s="138"/>
      <c r="S139" s="137"/>
      <c r="T139" s="137"/>
      <c r="U139" s="137"/>
      <c r="V139" s="137"/>
      <c r="W139" s="137"/>
      <c r="X139" s="79"/>
      <c r="Y139" s="80"/>
      <c r="Z139" s="80"/>
      <c r="AA139" s="80"/>
      <c r="AB139" s="11" t="str">
        <f t="shared" si="920"/>
        <v/>
      </c>
      <c r="AC139" s="12"/>
      <c r="AD139" s="13">
        <f t="shared" si="912"/>
        <v>0</v>
      </c>
      <c r="AE139" s="14" t="str">
        <f t="shared" ref="AE139" si="940">IF(ISBLANK(C139),"",IF(BL139=SX1_LS,SX1_PD,IF(BL139=SX2_LS,SX2_PD,IF(BL139=SX3_LS,SX3_PD,IF(BL139=SX4_LS,SX4_PD,IF(BL139=SX5_LS,SX5_PD,IF(BL139=SX6_LS,SX6_PD,IF(BL139=SX7_LS,SX7_PD,IF(BL139=SX8_LS,SX8_PD,IF(BL139=SX9_LS,SX9_PD,IF(BL139=SX10_LS,SX10_PD,IF(BL139=SX11_LS,SX11_PD,IF(BL139=SX12_LS,SX12_PD)))))))))))))</f>
        <v/>
      </c>
      <c r="AF139" s="15" t="str">
        <f t="shared" si="922"/>
        <v>!</v>
      </c>
      <c r="AG139" s="16" t="str">
        <f t="shared" ref="AG139" si="941">IF(ISBLANK(AC139),"",IF(AND(BL139=SX1_LS,AC139&gt;=0.5),(ROUND((PI()*AD139*AE139)/12,2)-PI()*SX1_PD),IF(AND(BL139=SX2_LS,AC139&gt;=0.5),(ROUND((PI()*AD139*AE139)/12,2)-PI()*SX2_PD),IF(AND(BL139=SX3_LS,AC139&gt;=0.5),(ROUND((PI()*AD139*AE139)/12,2)-PI()*SX3_PD),IF(AND(BL139=SX4_LS,AC139&gt;=0.5),(ROUND((PI()*AD139*AE139)/12,2)-PI()*SX4_PD),IF(AND(BL139=SX5_LS,AC139&gt;=0.5),(ROUND((PI()*AD139*AE139)/12,2)-PI()*SX5_PD),IF(AND(BL139=SX6_LS,AC139&gt;=0.5),(ROUND((PI()*AD139*AE139)/12,2)-PI()*SX6_PD),IF(AND(BL139=SX7_LS,AC139&gt;=0.5),(ROUND((PI()*AD139*AE139)/12,2)-PI()*SX7_PD),IF(AND(BL139=SX8_LS,AC139&gt;=0.5),(ROUND((PI()*AD139*AE139)/12,2)-PI()*SX8_PD),IF(AND(BL139=SX9_LS,AC139&gt;=0.5),(ROUND((PI()*AD139*AE139)/12,2)-PI()*SX9_PD),IF(AND(BL139=SX10_LS,AC139&gt;=0.5),(ROUND((PI()*AD139*AE139)/12,2)-PI()*SX10_PD),IF(AND(BL139=SX11_LS,AC139&gt;=0.5),(ROUND((PI()*AD139*AE139)/12,2)-PI()*SX11_PD),IF(AND(BL139=SX12_LS,AC139&gt;=0.5),(ROUND((PI()*AD139*AE139)/12,2)-PI()*SX12_PD),ROUND((PI()*AD139*AE139)/12,2))))))))))))))</f>
        <v/>
      </c>
      <c r="AH139" s="81"/>
      <c r="AI139" s="81"/>
      <c r="AJ139" s="81"/>
      <c r="AK139" s="81"/>
      <c r="AL139" s="81"/>
      <c r="AM139" s="81"/>
      <c r="AN139" s="81"/>
      <c r="AO139" s="81"/>
      <c r="AP139" s="17"/>
      <c r="AQ139" s="113"/>
      <c r="AR139" s="113"/>
      <c r="AS139" s="113"/>
      <c r="AT139" s="113"/>
      <c r="AU139" s="113"/>
      <c r="AV139" s="114" t="str">
        <f t="shared" ref="AV139" si="942">IF(C139=FALSE,"",IF(C139="DNT",(AQ139/(Nominal_Pipe_Diameter*10)),IF(AQ139="NV","NV",IF(AQ139="NA","NA",IF(BE139="","",IF(BL139="SMLS",AQ139*100/BE139,AQ139*100/BD139))))))</f>
        <v/>
      </c>
      <c r="AW139" s="114"/>
      <c r="AX139" s="114"/>
      <c r="AY139" s="114"/>
      <c r="AZ139" s="114"/>
      <c r="BA139" s="114" t="str">
        <f t="shared" ref="BA139" si="943">IF(C139=FALSE,"",IF(GW_Log_Dist="","NA",GW_Log_Dist+X139))</f>
        <v/>
      </c>
      <c r="BB139" s="114"/>
      <c r="BC139" s="114"/>
      <c r="BD139" s="18" t="str">
        <f t="shared" ref="BD139" si="944">IF(C139=FALSE,"",IF(AND(SX1_Start&lt;=X139,X139&lt;SX1_End),((SX1_NWT*1000)),IF(AND(SX2_Start&lt;=X139,X139&lt;SX2_End),((SX2_NWT*1000)),IF(AND(SX3_Start&lt;=X139,X139&lt;SX3_End),((SX3_NWT*1000)),IF(AND(SX4_Start&lt;=X139,X139&lt;SX4_End),((SX4_NWT*1000)),IF(AND(SX5_Start&lt;=X139,X139&lt;SX5_End),((SX5_NWT*1000)),IF(AND(SX6_Start&lt;=X139,X139&lt;SX6_End),((SX6_NWT*1000)),IF(AND(SX7_Start&lt;=X139,X139&lt;SX7_End),((SX7_NWT*1000)),IF(AND(SX8_Start&lt;=X139,X139&lt;SX8_End),((SX8_NWT*1000)),IF(AND(SX9_Start&lt;=X139,X139&lt;SX9_End),((SX9_NWT*1000)),IF(AND(SX10_Start&lt;=X139,X139&lt;SX10_End),((SX10_NWT*1000)),IF(AND(SX11_Start&lt;=X139,X139&lt;SX11_End),((SX11_NWT*1000)),IF(AND(SX12_Start&lt;=X139,X139&lt;SX12_End),((SX12_NWT*1000)),IF(AND(SX13_Start&lt;=X139,X139&lt;SX13_End),((SX13_NWT*1000)),IF(AND(SX14_Start&lt;=X139,X139&lt;SX14_End),((SX14_NWT*1000)),IF(AND(SX15_Start&lt;=X139,X139&lt;SX15_End),((SX15_NWT*1000)),IF(AND(SX16_Start&lt;=X139,X139&lt;SX16_End),((SX16_NWT*1000)),IF(AND(SX17_Start&lt;=X139,X139&lt;SX17_End),((SX17_NWT*1000)),IF(AND(SX18_Start&lt;=X139,X139&lt;SX18_End),((SX18_NWT*1000)),IF(AND(SX19_Start&lt;=X139,X139&lt;SX19_End),((SX19_NWT*1000)),IF(AND(SX20_Start&lt;=X139,X139&lt;SX20_End),((SX20_NWT*1000)),IF(AND(SX21_Start&lt;=X139,X139&lt;SX21_End),((SX21_NWT*1000)),IF(AND(SX22_Start&lt;=X139,X139&lt;SX22_End),((SX22_NWT*1000)),IF(AND(SX23_Start&lt;=X139,X139&lt;SX23_End),((SX23_NWT*1000)),IF(AND(SX24_Start&lt;=X139,X139&lt;SX24_End),((SX24_NWT*1000)),IF(AND(SX25_Start&lt;=X139,X139&lt;SX25_End),((SX25_NWT*1000))))))))))))))))))))))))))))</f>
        <v/>
      </c>
      <c r="BE139" s="113"/>
      <c r="BF139" s="113"/>
      <c r="BG139" s="113"/>
      <c r="BH139" s="113"/>
      <c r="BI139" s="113"/>
      <c r="BJ139" s="113"/>
      <c r="BK139" s="113"/>
      <c r="BL139" s="19" t="str" cm="1">
        <f t="array" ref="BL139">IF(C139=FALSE,"",IF(AND(SX1_Start&lt;=X139,X139&lt;SX1_End),SX1_LS,IF(AND(SX2_Start&lt;=X139,X139&lt;SX2_End),SX2_LS,IF(AND(SX3_Start&lt;=X139,X139&lt;SX3_End),SX3_LS,IF(AND(SX4_Start&lt;=X139,X139&lt;SX4_End),SX4_LS,IF(AND(SX5_Start&lt;=X139,X139&lt;SX5_End),SX5_LS,IF(AND(SX6_Start&lt;=X139,X139&lt;SX6_End),SX6_LS,IF(AND(SX7_Start&lt;=X139,X139&lt;SX7_End),SX7_LS,IF(AND(SX8_Start&lt;=X139,X139&lt;SX8_End),SX8_LS,IF(AND(SX9_Start&lt;=X139,X139&lt;SX9_End),SX9_LS,IF(AND(SX10_Start&lt;=X139,X139&lt;SX10_End),SX10_LS,IF(AND(SX11_Start&lt;=X139,X139&lt;SX11_End),SX11_LS,IF(AND(SX12_Start&lt;=X139,X139&lt;SX12_End),SX12_LS,IF(AND(SX13_Start&lt;=X139,X139&lt;SX13_End),SX13_LS,IF(AND(SX14_Start&lt;=X139,X139&lt;SX14_End),SX14_LS,IF(AND(SX15_Start&lt;=X139,X139&lt;SX15_End),SX15_LS,IF(AND(SX16_Start&lt;=X139,X139&lt;SX16_End),SX16_LS,IF(AND(SX17_Start&lt;=X139,X139&lt;SX17_End),SX17_LS,IF(AND(SX18_Start&lt;=X139,X139&lt;SX18_End),SX18_LS,IF(AND(SX19_Start&lt;=X139,X139&lt;SX19_End),SX19_LS,IF(AND(SX20_Start&lt;=X139,X139&lt;SX20_End),SX20_LS,IF(AND(SX21_Start&lt;=X139,X139&lt;SX21_End),SX21_LS,IF(AND(SX22_Start&lt;=X139,X139&lt;SX22_End),SX22_LS,IF(AND(SX23_Start&lt;=X139,X139&lt;SX23_End),SX23_LS,IF(AND(SX24_Start&lt;=X139,X139&lt;SX24_End),SX24_LS)*IF(AND(SX25_Start&lt;=X139,X139&lt;SX25End),SX25_LS)))))))))))))))))))))))))</f>
        <v/>
      </c>
      <c r="BM139" s="129" t="str">
        <f t="shared" ref="BM139" si="945">IF(ISBLANK(C139),"",IF(BL139=SX1_LS,SX1_LSD,IF(BL139=SX2_LS,SX2_LSD,IF(BL139=SX3_LS,SX3_LSD,IF(BL139=SX4_LS,SX4_LSD,IF(BL139=SX5_LS,SX5_LSD,IF(BL139=SX6_LS,SX6_LSD,IF(BL139=SX7_LS,SX7_LSD,IF(BL139=SX8_LS,SX8_LSD,IF(BL139=SX9_LS,SX9_LSD,IF(BL139=SX10_LS,SX10_LSD,IF(BL139=SX11_LS,SX11_LSD,IF(BL139=SX12_LS,SX12_LSD)))))))))))))</f>
        <v/>
      </c>
      <c r="BN139" s="130"/>
      <c r="BO139" s="130"/>
      <c r="BP139" s="130"/>
      <c r="BQ139" s="130"/>
      <c r="BR139" s="131"/>
      <c r="BS139" s="119" t="str">
        <f t="shared" ref="BS139" si="946">IF(ISBLANK(C139),"",IF(NOT(ISNUMBER(station_number)),"NA",IF(MOD(station_number,1)=0,TEXT(station_number+X139,"0+00"),IF(NOT(MOD(station_number,1)=0),TEXT(station_number+X139,"0+00.00")))))</f>
        <v/>
      </c>
      <c r="BT139" s="119"/>
      <c r="BU139" s="119"/>
      <c r="BV139" s="119"/>
      <c r="BW139" s="119"/>
      <c r="BX139" s="120" t="str" cm="1">
        <f t="array" ref="BX139">IF(C139=FALSE,"",IF(AND(SX1_Start&lt;=X139,X139&lt;SX1_End),"Section 1",IF(AND(SX2_Start&lt;=X139,X139&lt;SX2_End),"Section 2",IF(AND(SX3_Start&lt;=X139,X139&lt;SX3_End),"Section 3",IF(AND(SX4_Start&lt;=X139,X139&lt;SX4_End),"Section 4",IF(AND(SX5_Start&lt;=X139,X139&lt;SX5_End),"Section 5",IF(AND(SX6_Start&lt;=X139,X139&lt;SX6_End),"Section 6",IF(AND(SX7_Start&lt;=X139,X139&lt;SX7_End),"Section 7",IF(AND(SX8_Start&lt;=X139,X139&lt;SX8_End),"Section 8",IF(AND(SX9_Start&lt;=X139,X139&lt;SX9_End),"Section 9",IF(AND(SX10_Start&lt;=X139,X139&lt;SX10_End),"Section 10",IF(AND(SX11_Start&lt;=X139,X139&lt;SX11_End),"Section 11",IF(AND(SX12_Start&lt;=X139,X139&lt;SX12_End),"Section 12",IF(AND(SX13_Start&lt;=X139,X139&lt;SX13_End),"Section 13",IF(AND(SX14_Start&lt;=X139,X139&lt;SX14_End),"Section 14",IF(AND(SX15_Start&lt;=X139,X139&lt;SX15_End),"Section 15",IF(AND(SX16_Start&lt;=X139,X139&lt;SX16_End),"Section 16",IF(AND(SX17_Start&lt;=X139,X139&lt;SX17_End),"Section 17",IF(AND(SX18_Start&lt;=X139,X139&lt;SX18_End),"Section 18",IF(AND(SX19_Start&lt;=X139,X139&lt;SX19_End),"Section 19",IF(AND(SX20_Start&lt;=X139,X139&lt;SX20_End),"Section 20",IF(AND(SX21_Start&lt;=X139,X139&lt;SX21_End),"Section 21",IF(AND(SX22_Start&lt;=X139,X139&lt;SX22_End),"Section 22",IF(AND(SX23_Start&lt;=X139,X139&lt;SX23_End),"Section 23",IF(AND(SX24_Start&lt;=X139,X139&lt;SX24_End),"Section 24")*IF(AND(SX25_Start&lt;=X139,X139&lt;SX25End),"Section 25")))))))))))))))))))))))))</f>
        <v/>
      </c>
      <c r="BY139" s="121"/>
      <c r="BZ139" s="121"/>
      <c r="CA139" s="121"/>
      <c r="CB139" s="121"/>
      <c r="CC139" s="121"/>
      <c r="CD139" s="121"/>
      <c r="CE139" s="121"/>
      <c r="CF139" s="121"/>
      <c r="CG139" s="121"/>
      <c r="CH139" s="122"/>
      <c r="CI139" s="123"/>
      <c r="CJ139" s="124"/>
      <c r="CK139" s="124"/>
      <c r="CL139" s="124"/>
      <c r="CM139" s="124"/>
      <c r="CN139" s="124"/>
      <c r="CO139" s="124"/>
      <c r="CP139" s="124"/>
      <c r="CQ139" s="124"/>
      <c r="CR139" s="124"/>
      <c r="CS139" s="125"/>
      <c r="CT139" s="123"/>
      <c r="CU139" s="124"/>
      <c r="CV139" s="124"/>
      <c r="CW139" s="124"/>
      <c r="CX139" s="124"/>
      <c r="CY139" s="124"/>
      <c r="CZ139" s="124"/>
      <c r="DA139" s="124"/>
      <c r="DB139" s="124"/>
      <c r="DC139" s="124"/>
      <c r="DD139" s="125"/>
      <c r="DE139" s="123"/>
      <c r="DF139" s="124"/>
      <c r="DG139" s="124"/>
      <c r="DH139" s="124"/>
      <c r="DI139" s="124"/>
      <c r="DJ139" s="124"/>
      <c r="DK139" s="124"/>
      <c r="DL139" s="124"/>
      <c r="DM139" s="124"/>
      <c r="DN139" s="125"/>
      <c r="DO139" s="126"/>
      <c r="DP139" s="127"/>
      <c r="DQ139" s="127"/>
      <c r="DR139" s="127"/>
      <c r="DS139" s="127"/>
      <c r="DT139" s="127"/>
      <c r="DU139" s="127"/>
      <c r="DV139" s="128"/>
      <c r="DW139" s="102"/>
      <c r="DX139" s="102"/>
      <c r="DY139" s="102"/>
      <c r="DZ139" s="115"/>
      <c r="EA139" s="115"/>
      <c r="EB139" s="115"/>
      <c r="EC139" s="115"/>
      <c r="ED139" s="115"/>
      <c r="EE139" s="132"/>
      <c r="EF139" s="132"/>
      <c r="EG139" s="132"/>
      <c r="EH139" s="102"/>
      <c r="EI139" s="102"/>
      <c r="EJ139" s="102"/>
      <c r="EK139" s="117" t="str">
        <f t="shared" si="929"/>
        <v/>
      </c>
      <c r="EL139" s="117"/>
      <c r="EM139" s="117"/>
      <c r="EN139" s="118"/>
      <c r="EO139" s="118"/>
      <c r="EP139" s="118"/>
      <c r="EQ139" s="102"/>
      <c r="ER139" s="102"/>
      <c r="ES139" s="102"/>
      <c r="ET139" s="102"/>
      <c r="EU139" s="20" t="str">
        <f t="shared" si="930"/>
        <v/>
      </c>
      <c r="EV139" s="26" t="str">
        <f t="shared" si="931"/>
        <v/>
      </c>
      <c r="EW139" s="22"/>
      <c r="EX139" s="22"/>
      <c r="EY139" s="23"/>
      <c r="EZ139" s="23"/>
      <c r="FA139" s="27"/>
      <c r="FB139" s="27"/>
      <c r="FC139" s="29"/>
      <c r="FD139" s="28"/>
      <c r="FE139" s="28"/>
      <c r="FF139" s="28"/>
      <c r="FG139" s="28"/>
      <c r="FH139" s="28"/>
      <c r="FI139" s="28"/>
      <c r="FJ139" s="28"/>
      <c r="FK139" s="28"/>
      <c r="FL139" s="28"/>
      <c r="FM139" s="28"/>
      <c r="FN139" s="29"/>
      <c r="FO139" s="29"/>
      <c r="FP139" s="29"/>
      <c r="FQ139" s="29"/>
      <c r="FR139" s="29"/>
      <c r="FS139" s="29"/>
      <c r="FT139" s="29"/>
      <c r="FU139" s="29"/>
      <c r="FV139" s="29"/>
      <c r="FW139" s="29"/>
      <c r="FX139" s="29"/>
      <c r="FY139" s="29"/>
      <c r="FZ139" s="29"/>
      <c r="GA139" s="29"/>
      <c r="GB139" s="29"/>
      <c r="GC139" s="23"/>
      <c r="GD139" s="23"/>
      <c r="GE139" s="23"/>
      <c r="GF139" s="23"/>
      <c r="GG139" s="23"/>
      <c r="GH139" s="23"/>
    </row>
    <row r="140" spans="1:190" s="25" customFormat="1" ht="57.75" customHeight="1" x14ac:dyDescent="0.25">
      <c r="A140" s="103">
        <f t="shared" si="932"/>
        <v>133</v>
      </c>
      <c r="B140" s="103"/>
      <c r="C140" s="104"/>
      <c r="D140" s="105"/>
      <c r="E140" s="105"/>
      <c r="F140" s="105"/>
      <c r="G140" s="105"/>
      <c r="H140" s="105"/>
      <c r="I140" s="105"/>
      <c r="J140" s="105"/>
      <c r="K140" s="106"/>
      <c r="L140" s="138"/>
      <c r="M140" s="138"/>
      <c r="N140" s="138"/>
      <c r="O140" s="138"/>
      <c r="P140" s="138"/>
      <c r="Q140" s="138"/>
      <c r="R140" s="138"/>
      <c r="S140" s="137"/>
      <c r="T140" s="137"/>
      <c r="U140" s="137"/>
      <c r="V140" s="137"/>
      <c r="W140" s="137"/>
      <c r="X140" s="79"/>
      <c r="Y140" s="80"/>
      <c r="Z140" s="80"/>
      <c r="AA140" s="80"/>
      <c r="AB140" s="11" t="str">
        <f t="shared" si="920"/>
        <v/>
      </c>
      <c r="AC140" s="12"/>
      <c r="AD140" s="13">
        <f t="shared" si="912"/>
        <v>0</v>
      </c>
      <c r="AE140" s="14" t="str">
        <f t="shared" ref="AE140" si="947">IF(ISBLANK(C140),"",IF(BL140=SX1_LS,SX1_PD,IF(BL140=SX2_LS,SX2_PD,IF(BL140=SX3_LS,SX3_PD,IF(BL140=SX4_LS,SX4_PD,IF(BL140=SX5_LS,SX5_PD,IF(BL140=SX6_LS,SX6_PD,IF(BL140=SX7_LS,SX7_PD,IF(BL140=SX8_LS,SX8_PD,IF(BL140=SX9_LS,SX9_PD,IF(BL140=SX10_LS,SX10_PD,IF(BL140=SX11_LS,SX11_PD,IF(BL140=SX12_LS,SX12_PD)))))))))))))</f>
        <v/>
      </c>
      <c r="AF140" s="15" t="str">
        <f t="shared" si="922"/>
        <v>!</v>
      </c>
      <c r="AG140" s="16" t="str">
        <f t="shared" ref="AG140" si="948">IF(ISBLANK(AC140),"",IF(AND(BL140=SX1_LS,AC140&gt;=0.5),(ROUND((PI()*AD140*AE140)/12,2)-PI()*SX1_PD),IF(AND(BL140=SX2_LS,AC140&gt;=0.5),(ROUND((PI()*AD140*AE140)/12,2)-PI()*SX2_PD),IF(AND(BL140=SX3_LS,AC140&gt;=0.5),(ROUND((PI()*AD140*AE140)/12,2)-PI()*SX3_PD),IF(AND(BL140=SX4_LS,AC140&gt;=0.5),(ROUND((PI()*AD140*AE140)/12,2)-PI()*SX4_PD),IF(AND(BL140=SX5_LS,AC140&gt;=0.5),(ROUND((PI()*AD140*AE140)/12,2)-PI()*SX5_PD),IF(AND(BL140=SX6_LS,AC140&gt;=0.5),(ROUND((PI()*AD140*AE140)/12,2)-PI()*SX6_PD),IF(AND(BL140=SX7_LS,AC140&gt;=0.5),(ROUND((PI()*AD140*AE140)/12,2)-PI()*SX7_PD),IF(AND(BL140=SX8_LS,AC140&gt;=0.5),(ROUND((PI()*AD140*AE140)/12,2)-PI()*SX8_PD),IF(AND(BL140=SX9_LS,AC140&gt;=0.5),(ROUND((PI()*AD140*AE140)/12,2)-PI()*SX9_PD),IF(AND(BL140=SX10_LS,AC140&gt;=0.5),(ROUND((PI()*AD140*AE140)/12,2)-PI()*SX10_PD),IF(AND(BL140=SX11_LS,AC140&gt;=0.5),(ROUND((PI()*AD140*AE140)/12,2)-PI()*SX11_PD),IF(AND(BL140=SX12_LS,AC140&gt;=0.5),(ROUND((PI()*AD140*AE140)/12,2)-PI()*SX12_PD),ROUND((PI()*AD140*AE140)/12,2))))))))))))))</f>
        <v/>
      </c>
      <c r="AH140" s="81"/>
      <c r="AI140" s="81"/>
      <c r="AJ140" s="81"/>
      <c r="AK140" s="81"/>
      <c r="AL140" s="81"/>
      <c r="AM140" s="81"/>
      <c r="AN140" s="81"/>
      <c r="AO140" s="81"/>
      <c r="AP140" s="17"/>
      <c r="AQ140" s="113"/>
      <c r="AR140" s="113"/>
      <c r="AS140" s="113"/>
      <c r="AT140" s="113"/>
      <c r="AU140" s="113"/>
      <c r="AV140" s="114" t="str">
        <f t="shared" ref="AV140" si="949">IF(C140=FALSE,"",IF(C140="DNT",(AQ140/(Nominal_Pipe_Diameter*10)),IF(AQ140="NV","NV",IF(AQ140="NA","NA",IF(BE140="","",IF(BL140="SMLS",AQ140*100/BE140,AQ140*100/BD140))))))</f>
        <v/>
      </c>
      <c r="AW140" s="114"/>
      <c r="AX140" s="114"/>
      <c r="AY140" s="114"/>
      <c r="AZ140" s="114"/>
      <c r="BA140" s="114" t="str">
        <f t="shared" ref="BA140" si="950">IF(C140=FALSE,"",IF(GW_Log_Dist="","NA",GW_Log_Dist+X140))</f>
        <v/>
      </c>
      <c r="BB140" s="114"/>
      <c r="BC140" s="114"/>
      <c r="BD140" s="18" t="str">
        <f t="shared" ref="BD140" si="951">IF(C140=FALSE,"",IF(AND(SX1_Start&lt;=X140,X140&lt;SX1_End),((SX1_NWT*1000)),IF(AND(SX2_Start&lt;=X140,X140&lt;SX2_End),((SX2_NWT*1000)),IF(AND(SX3_Start&lt;=X140,X140&lt;SX3_End),((SX3_NWT*1000)),IF(AND(SX4_Start&lt;=X140,X140&lt;SX4_End),((SX4_NWT*1000)),IF(AND(SX5_Start&lt;=X140,X140&lt;SX5_End),((SX5_NWT*1000)),IF(AND(SX6_Start&lt;=X140,X140&lt;SX6_End),((SX6_NWT*1000)),IF(AND(SX7_Start&lt;=X140,X140&lt;SX7_End),((SX7_NWT*1000)),IF(AND(SX8_Start&lt;=X140,X140&lt;SX8_End),((SX8_NWT*1000)),IF(AND(SX9_Start&lt;=X140,X140&lt;SX9_End),((SX9_NWT*1000)),IF(AND(SX10_Start&lt;=X140,X140&lt;SX10_End),((SX10_NWT*1000)),IF(AND(SX11_Start&lt;=X140,X140&lt;SX11_End),((SX11_NWT*1000)),IF(AND(SX12_Start&lt;=X140,X140&lt;SX12_End),((SX12_NWT*1000)),IF(AND(SX13_Start&lt;=X140,X140&lt;SX13_End),((SX13_NWT*1000)),IF(AND(SX14_Start&lt;=X140,X140&lt;SX14_End),((SX14_NWT*1000)),IF(AND(SX15_Start&lt;=X140,X140&lt;SX15_End),((SX15_NWT*1000)),IF(AND(SX16_Start&lt;=X140,X140&lt;SX16_End),((SX16_NWT*1000)),IF(AND(SX17_Start&lt;=X140,X140&lt;SX17_End),((SX17_NWT*1000)),IF(AND(SX18_Start&lt;=X140,X140&lt;SX18_End),((SX18_NWT*1000)),IF(AND(SX19_Start&lt;=X140,X140&lt;SX19_End),((SX19_NWT*1000)),IF(AND(SX20_Start&lt;=X140,X140&lt;SX20_End),((SX20_NWT*1000)),IF(AND(SX21_Start&lt;=X140,X140&lt;SX21_End),((SX21_NWT*1000)),IF(AND(SX22_Start&lt;=X140,X140&lt;SX22_End),((SX22_NWT*1000)),IF(AND(SX23_Start&lt;=X140,X140&lt;SX23_End),((SX23_NWT*1000)),IF(AND(SX24_Start&lt;=X140,X140&lt;SX24_End),((SX24_NWT*1000)),IF(AND(SX25_Start&lt;=X140,X140&lt;SX25_End),((SX25_NWT*1000))))))))))))))))))))))))))))</f>
        <v/>
      </c>
      <c r="BE140" s="113"/>
      <c r="BF140" s="113"/>
      <c r="BG140" s="113"/>
      <c r="BH140" s="113"/>
      <c r="BI140" s="113"/>
      <c r="BJ140" s="113"/>
      <c r="BK140" s="113"/>
      <c r="BL140" s="19" t="str" cm="1">
        <f t="array" ref="BL140">IF(C140=FALSE,"",IF(AND(SX1_Start&lt;=X140,X140&lt;SX1_End),SX1_LS,IF(AND(SX2_Start&lt;=X140,X140&lt;SX2_End),SX2_LS,IF(AND(SX3_Start&lt;=X140,X140&lt;SX3_End),SX3_LS,IF(AND(SX4_Start&lt;=X140,X140&lt;SX4_End),SX4_LS,IF(AND(SX5_Start&lt;=X140,X140&lt;SX5_End),SX5_LS,IF(AND(SX6_Start&lt;=X140,X140&lt;SX6_End),SX6_LS,IF(AND(SX7_Start&lt;=X140,X140&lt;SX7_End),SX7_LS,IF(AND(SX8_Start&lt;=X140,X140&lt;SX8_End),SX8_LS,IF(AND(SX9_Start&lt;=X140,X140&lt;SX9_End),SX9_LS,IF(AND(SX10_Start&lt;=X140,X140&lt;SX10_End),SX10_LS,IF(AND(SX11_Start&lt;=X140,X140&lt;SX11_End),SX11_LS,IF(AND(SX12_Start&lt;=X140,X140&lt;SX12_End),SX12_LS,IF(AND(SX13_Start&lt;=X140,X140&lt;SX13_End),SX13_LS,IF(AND(SX14_Start&lt;=X140,X140&lt;SX14_End),SX14_LS,IF(AND(SX15_Start&lt;=X140,X140&lt;SX15_End),SX15_LS,IF(AND(SX16_Start&lt;=X140,X140&lt;SX16_End),SX16_LS,IF(AND(SX17_Start&lt;=X140,X140&lt;SX17_End),SX17_LS,IF(AND(SX18_Start&lt;=X140,X140&lt;SX18_End),SX18_LS,IF(AND(SX19_Start&lt;=X140,X140&lt;SX19_End),SX19_LS,IF(AND(SX20_Start&lt;=X140,X140&lt;SX20_End),SX20_LS,IF(AND(SX21_Start&lt;=X140,X140&lt;SX21_End),SX21_LS,IF(AND(SX22_Start&lt;=X140,X140&lt;SX22_End),SX22_LS,IF(AND(SX23_Start&lt;=X140,X140&lt;SX23_End),SX23_LS,IF(AND(SX24_Start&lt;=X140,X140&lt;SX24_End),SX24_LS)*IF(AND(SX25_Start&lt;=X140,X140&lt;SX25End),SX25_LS)))))))))))))))))))))))))</f>
        <v/>
      </c>
      <c r="BM140" s="129" t="str">
        <f t="shared" ref="BM140" si="952">IF(ISBLANK(C140),"",IF(BL140=SX1_LS,SX1_LSD,IF(BL140=SX2_LS,SX2_LSD,IF(BL140=SX3_LS,SX3_LSD,IF(BL140=SX4_LS,SX4_LSD,IF(BL140=SX5_LS,SX5_LSD,IF(BL140=SX6_LS,SX6_LSD,IF(BL140=SX7_LS,SX7_LSD,IF(BL140=SX8_LS,SX8_LSD,IF(BL140=SX9_LS,SX9_LSD,IF(BL140=SX10_LS,SX10_LSD,IF(BL140=SX11_LS,SX11_LSD,IF(BL140=SX12_LS,SX12_LSD)))))))))))))</f>
        <v/>
      </c>
      <c r="BN140" s="130"/>
      <c r="BO140" s="130"/>
      <c r="BP140" s="130"/>
      <c r="BQ140" s="130"/>
      <c r="BR140" s="131"/>
      <c r="BS140" s="119" t="str">
        <f t="shared" ref="BS140" si="953">IF(ISBLANK(C140),"",IF(NOT(ISNUMBER(station_number)),"NA",IF(MOD(station_number,1)=0,TEXT(station_number+X140,"0+00"),IF(NOT(MOD(station_number,1)=0),TEXT(station_number+X140,"0+00.00")))))</f>
        <v/>
      </c>
      <c r="BT140" s="119"/>
      <c r="BU140" s="119"/>
      <c r="BV140" s="119"/>
      <c r="BW140" s="119"/>
      <c r="BX140" s="120" t="str" cm="1">
        <f t="array" ref="BX140">IF(C140=FALSE,"",IF(AND(SX1_Start&lt;=X140,X140&lt;SX1_End),"Section 1",IF(AND(SX2_Start&lt;=X140,X140&lt;SX2_End),"Section 2",IF(AND(SX3_Start&lt;=X140,X140&lt;SX3_End),"Section 3",IF(AND(SX4_Start&lt;=X140,X140&lt;SX4_End),"Section 4",IF(AND(SX5_Start&lt;=X140,X140&lt;SX5_End),"Section 5",IF(AND(SX6_Start&lt;=X140,X140&lt;SX6_End),"Section 6",IF(AND(SX7_Start&lt;=X140,X140&lt;SX7_End),"Section 7",IF(AND(SX8_Start&lt;=X140,X140&lt;SX8_End),"Section 8",IF(AND(SX9_Start&lt;=X140,X140&lt;SX9_End),"Section 9",IF(AND(SX10_Start&lt;=X140,X140&lt;SX10_End),"Section 10",IF(AND(SX11_Start&lt;=X140,X140&lt;SX11_End),"Section 11",IF(AND(SX12_Start&lt;=X140,X140&lt;SX12_End),"Section 12",IF(AND(SX13_Start&lt;=X140,X140&lt;SX13_End),"Section 13",IF(AND(SX14_Start&lt;=X140,X140&lt;SX14_End),"Section 14",IF(AND(SX15_Start&lt;=X140,X140&lt;SX15_End),"Section 15",IF(AND(SX16_Start&lt;=X140,X140&lt;SX16_End),"Section 16",IF(AND(SX17_Start&lt;=X140,X140&lt;SX17_End),"Section 17",IF(AND(SX18_Start&lt;=X140,X140&lt;SX18_End),"Section 18",IF(AND(SX19_Start&lt;=X140,X140&lt;SX19_End),"Section 19",IF(AND(SX20_Start&lt;=X140,X140&lt;SX20_End),"Section 20",IF(AND(SX21_Start&lt;=X140,X140&lt;SX21_End),"Section 21",IF(AND(SX22_Start&lt;=X140,X140&lt;SX22_End),"Section 22",IF(AND(SX23_Start&lt;=X140,X140&lt;SX23_End),"Section 23",IF(AND(SX24_Start&lt;=X140,X140&lt;SX24_End),"Section 24")*IF(AND(SX25_Start&lt;=X140,X140&lt;SX25End),"Section 25")))))))))))))))))))))))))</f>
        <v/>
      </c>
      <c r="BY140" s="121"/>
      <c r="BZ140" s="121"/>
      <c r="CA140" s="121"/>
      <c r="CB140" s="121"/>
      <c r="CC140" s="121"/>
      <c r="CD140" s="121"/>
      <c r="CE140" s="121"/>
      <c r="CF140" s="121"/>
      <c r="CG140" s="121"/>
      <c r="CH140" s="122"/>
      <c r="CI140" s="123"/>
      <c r="CJ140" s="124"/>
      <c r="CK140" s="124"/>
      <c r="CL140" s="124"/>
      <c r="CM140" s="124"/>
      <c r="CN140" s="124"/>
      <c r="CO140" s="124"/>
      <c r="CP140" s="124"/>
      <c r="CQ140" s="124"/>
      <c r="CR140" s="124"/>
      <c r="CS140" s="125"/>
      <c r="CT140" s="123"/>
      <c r="CU140" s="124"/>
      <c r="CV140" s="124"/>
      <c r="CW140" s="124"/>
      <c r="CX140" s="124"/>
      <c r="CY140" s="124"/>
      <c r="CZ140" s="124"/>
      <c r="DA140" s="124"/>
      <c r="DB140" s="124"/>
      <c r="DC140" s="124"/>
      <c r="DD140" s="125"/>
      <c r="DE140" s="123"/>
      <c r="DF140" s="124"/>
      <c r="DG140" s="124"/>
      <c r="DH140" s="124"/>
      <c r="DI140" s="124"/>
      <c r="DJ140" s="124"/>
      <c r="DK140" s="124"/>
      <c r="DL140" s="124"/>
      <c r="DM140" s="124"/>
      <c r="DN140" s="125"/>
      <c r="DO140" s="126"/>
      <c r="DP140" s="127"/>
      <c r="DQ140" s="127"/>
      <c r="DR140" s="127"/>
      <c r="DS140" s="127"/>
      <c r="DT140" s="127"/>
      <c r="DU140" s="127"/>
      <c r="DV140" s="128"/>
      <c r="DW140" s="102"/>
      <c r="DX140" s="102"/>
      <c r="DY140" s="102"/>
      <c r="DZ140" s="115"/>
      <c r="EA140" s="115"/>
      <c r="EB140" s="115"/>
      <c r="EC140" s="115"/>
      <c r="ED140" s="115"/>
      <c r="EE140" s="132"/>
      <c r="EF140" s="132"/>
      <c r="EG140" s="132"/>
      <c r="EH140" s="102"/>
      <c r="EI140" s="102"/>
      <c r="EJ140" s="102"/>
      <c r="EK140" s="117" t="str">
        <f t="shared" si="929"/>
        <v/>
      </c>
      <c r="EL140" s="117"/>
      <c r="EM140" s="117"/>
      <c r="EN140" s="118"/>
      <c r="EO140" s="118"/>
      <c r="EP140" s="118"/>
      <c r="EQ140" s="102"/>
      <c r="ER140" s="102"/>
      <c r="ES140" s="102"/>
      <c r="ET140" s="102"/>
      <c r="EU140" s="20" t="str">
        <f t="shared" si="930"/>
        <v/>
      </c>
      <c r="EV140" s="26" t="str">
        <f t="shared" si="931"/>
        <v/>
      </c>
      <c r="EW140" s="22"/>
      <c r="EX140" s="22"/>
      <c r="EY140" s="23"/>
      <c r="EZ140" s="23"/>
      <c r="FA140" s="27"/>
      <c r="FB140" s="27"/>
      <c r="FC140" s="28"/>
      <c r="FD140" s="28"/>
      <c r="FE140" s="28"/>
      <c r="FF140" s="28"/>
      <c r="FG140" s="28"/>
      <c r="FH140" s="28"/>
      <c r="FI140" s="28"/>
      <c r="FJ140" s="28"/>
      <c r="FK140" s="28"/>
      <c r="FL140" s="28"/>
      <c r="FM140" s="28"/>
      <c r="FN140" s="29"/>
      <c r="FO140" s="29"/>
      <c r="FP140" s="29"/>
      <c r="FQ140" s="29"/>
      <c r="FR140" s="29"/>
      <c r="FS140" s="29"/>
      <c r="FT140" s="29"/>
      <c r="FU140" s="29"/>
      <c r="FV140" s="29"/>
      <c r="FW140" s="29"/>
      <c r="FX140" s="29"/>
      <c r="FY140" s="29"/>
      <c r="FZ140" s="29"/>
      <c r="GA140" s="29"/>
      <c r="GB140" s="29"/>
      <c r="GC140" s="23"/>
      <c r="GD140" s="23"/>
      <c r="GE140" s="23"/>
      <c r="GF140" s="23"/>
      <c r="GG140" s="23"/>
      <c r="GH140" s="23"/>
    </row>
    <row r="141" spans="1:190" s="25" customFormat="1" ht="57.75" customHeight="1" x14ac:dyDescent="0.25">
      <c r="A141" s="103">
        <f t="shared" si="932"/>
        <v>134</v>
      </c>
      <c r="B141" s="103"/>
      <c r="C141" s="104"/>
      <c r="D141" s="105"/>
      <c r="E141" s="105"/>
      <c r="F141" s="105"/>
      <c r="G141" s="105"/>
      <c r="H141" s="105"/>
      <c r="I141" s="105"/>
      <c r="J141" s="105"/>
      <c r="K141" s="106"/>
      <c r="L141" s="138"/>
      <c r="M141" s="138"/>
      <c r="N141" s="138"/>
      <c r="O141" s="138"/>
      <c r="P141" s="138"/>
      <c r="Q141" s="138"/>
      <c r="R141" s="138"/>
      <c r="S141" s="137"/>
      <c r="T141" s="137"/>
      <c r="U141" s="137"/>
      <c r="V141" s="137"/>
      <c r="W141" s="137"/>
      <c r="X141" s="79"/>
      <c r="Y141" s="80"/>
      <c r="Z141" s="80"/>
      <c r="AA141" s="80"/>
      <c r="AB141" s="11" t="str">
        <f t="shared" si="920"/>
        <v/>
      </c>
      <c r="AC141" s="12"/>
      <c r="AD141" s="13">
        <f t="shared" si="912"/>
        <v>0</v>
      </c>
      <c r="AE141" s="14" t="str">
        <f t="shared" ref="AE141" si="954">IF(ISBLANK(C141),"",IF(BL141=SX1_LS,SX1_PD,IF(BL141=SX2_LS,SX2_PD,IF(BL141=SX3_LS,SX3_PD,IF(BL141=SX4_LS,SX4_PD,IF(BL141=SX5_LS,SX5_PD,IF(BL141=SX6_LS,SX6_PD,IF(BL141=SX7_LS,SX7_PD,IF(BL141=SX8_LS,SX8_PD,IF(BL141=SX9_LS,SX9_PD,IF(BL141=SX10_LS,SX10_PD,IF(BL141=SX11_LS,SX11_PD,IF(BL141=SX12_LS,SX12_PD)))))))))))))</f>
        <v/>
      </c>
      <c r="AF141" s="15" t="str">
        <f t="shared" si="922"/>
        <v>!</v>
      </c>
      <c r="AG141" s="16" t="str">
        <f t="shared" ref="AG141" si="955">IF(ISBLANK(AC141),"",IF(AND(BL141=SX1_LS,AC141&gt;=0.5),(ROUND((PI()*AD141*AE141)/12,2)-PI()*SX1_PD),IF(AND(BL141=SX2_LS,AC141&gt;=0.5),(ROUND((PI()*AD141*AE141)/12,2)-PI()*SX2_PD),IF(AND(BL141=SX3_LS,AC141&gt;=0.5),(ROUND((PI()*AD141*AE141)/12,2)-PI()*SX3_PD),IF(AND(BL141=SX4_LS,AC141&gt;=0.5),(ROUND((PI()*AD141*AE141)/12,2)-PI()*SX4_PD),IF(AND(BL141=SX5_LS,AC141&gt;=0.5),(ROUND((PI()*AD141*AE141)/12,2)-PI()*SX5_PD),IF(AND(BL141=SX6_LS,AC141&gt;=0.5),(ROUND((PI()*AD141*AE141)/12,2)-PI()*SX6_PD),IF(AND(BL141=SX7_LS,AC141&gt;=0.5),(ROUND((PI()*AD141*AE141)/12,2)-PI()*SX7_PD),IF(AND(BL141=SX8_LS,AC141&gt;=0.5),(ROUND((PI()*AD141*AE141)/12,2)-PI()*SX8_PD),IF(AND(BL141=SX9_LS,AC141&gt;=0.5),(ROUND((PI()*AD141*AE141)/12,2)-PI()*SX9_PD),IF(AND(BL141=SX10_LS,AC141&gt;=0.5),(ROUND((PI()*AD141*AE141)/12,2)-PI()*SX10_PD),IF(AND(BL141=SX11_LS,AC141&gt;=0.5),(ROUND((PI()*AD141*AE141)/12,2)-PI()*SX11_PD),IF(AND(BL141=SX12_LS,AC141&gt;=0.5),(ROUND((PI()*AD141*AE141)/12,2)-PI()*SX12_PD),ROUND((PI()*AD141*AE141)/12,2))))))))))))))</f>
        <v/>
      </c>
      <c r="AH141" s="81"/>
      <c r="AI141" s="81"/>
      <c r="AJ141" s="81"/>
      <c r="AK141" s="81"/>
      <c r="AL141" s="81"/>
      <c r="AM141" s="81"/>
      <c r="AN141" s="81"/>
      <c r="AO141" s="81"/>
      <c r="AP141" s="17"/>
      <c r="AQ141" s="133"/>
      <c r="AR141" s="134"/>
      <c r="AS141" s="134"/>
      <c r="AT141" s="134"/>
      <c r="AU141" s="135"/>
      <c r="AV141" s="114" t="str">
        <f t="shared" ref="AV141" si="956">IF(C141=FALSE,"",IF(C141="DNT",(AQ141/(Nominal_Pipe_Diameter*10)),IF(AQ141="NV","NV",IF(AQ141="NA","NA",IF(BE141="","",IF(BL141="SMLS",AQ141*100/BE141,AQ141*100/BD141))))))</f>
        <v/>
      </c>
      <c r="AW141" s="114"/>
      <c r="AX141" s="114"/>
      <c r="AY141" s="114"/>
      <c r="AZ141" s="114"/>
      <c r="BA141" s="114" t="str">
        <f t="shared" ref="BA141" si="957">IF(C141=FALSE,"",IF(GW_Log_Dist="","NA",GW_Log_Dist+X141))</f>
        <v/>
      </c>
      <c r="BB141" s="114"/>
      <c r="BC141" s="114"/>
      <c r="BD141" s="18" t="str">
        <f t="shared" ref="BD141" si="958">IF(C141=FALSE,"",IF(AND(SX1_Start&lt;=X141,X141&lt;SX1_End),((SX1_NWT*1000)),IF(AND(SX2_Start&lt;=X141,X141&lt;SX2_End),((SX2_NWT*1000)),IF(AND(SX3_Start&lt;=X141,X141&lt;SX3_End),((SX3_NWT*1000)),IF(AND(SX4_Start&lt;=X141,X141&lt;SX4_End),((SX4_NWT*1000)),IF(AND(SX5_Start&lt;=X141,X141&lt;SX5_End),((SX5_NWT*1000)),IF(AND(SX6_Start&lt;=X141,X141&lt;SX6_End),((SX6_NWT*1000)),IF(AND(SX7_Start&lt;=X141,X141&lt;SX7_End),((SX7_NWT*1000)),IF(AND(SX8_Start&lt;=X141,X141&lt;SX8_End),((SX8_NWT*1000)),IF(AND(SX9_Start&lt;=X141,X141&lt;SX9_End),((SX9_NWT*1000)),IF(AND(SX10_Start&lt;=X141,X141&lt;SX10_End),((SX10_NWT*1000)),IF(AND(SX11_Start&lt;=X141,X141&lt;SX11_End),((SX11_NWT*1000)),IF(AND(SX12_Start&lt;=X141,X141&lt;SX12_End),((SX12_NWT*1000)),IF(AND(SX13_Start&lt;=X141,X141&lt;SX13_End),((SX13_NWT*1000)),IF(AND(SX14_Start&lt;=X141,X141&lt;SX14_End),((SX14_NWT*1000)),IF(AND(SX15_Start&lt;=X141,X141&lt;SX15_End),((SX15_NWT*1000)),IF(AND(SX16_Start&lt;=X141,X141&lt;SX16_End),((SX16_NWT*1000)),IF(AND(SX17_Start&lt;=X141,X141&lt;SX17_End),((SX17_NWT*1000)),IF(AND(SX18_Start&lt;=X141,X141&lt;SX18_End),((SX18_NWT*1000)),IF(AND(SX19_Start&lt;=X141,X141&lt;SX19_End),((SX19_NWT*1000)),IF(AND(SX20_Start&lt;=X141,X141&lt;SX20_End),((SX20_NWT*1000)),IF(AND(SX21_Start&lt;=X141,X141&lt;SX21_End),((SX21_NWT*1000)),IF(AND(SX22_Start&lt;=X141,X141&lt;SX22_End),((SX22_NWT*1000)),IF(AND(SX23_Start&lt;=X141,X141&lt;SX23_End),((SX23_NWT*1000)),IF(AND(SX24_Start&lt;=X141,X141&lt;SX24_End),((SX24_NWT*1000)),IF(AND(SX25_Start&lt;=X141,X141&lt;SX25_End),((SX25_NWT*1000))))))))))))))))))))))))))))</f>
        <v/>
      </c>
      <c r="BE141" s="113"/>
      <c r="BF141" s="113"/>
      <c r="BG141" s="113"/>
      <c r="BH141" s="113"/>
      <c r="BI141" s="113"/>
      <c r="BJ141" s="113"/>
      <c r="BK141" s="113"/>
      <c r="BL141" s="19" t="str" cm="1">
        <f t="array" ref="BL141">IF(C141=FALSE,"",IF(AND(SX1_Start&lt;=X141,X141&lt;SX1_End),SX1_LS,IF(AND(SX2_Start&lt;=X141,X141&lt;SX2_End),SX2_LS,IF(AND(SX3_Start&lt;=X141,X141&lt;SX3_End),SX3_LS,IF(AND(SX4_Start&lt;=X141,X141&lt;SX4_End),SX4_LS,IF(AND(SX5_Start&lt;=X141,X141&lt;SX5_End),SX5_LS,IF(AND(SX6_Start&lt;=X141,X141&lt;SX6_End),SX6_LS,IF(AND(SX7_Start&lt;=X141,X141&lt;SX7_End),SX7_LS,IF(AND(SX8_Start&lt;=X141,X141&lt;SX8_End),SX8_LS,IF(AND(SX9_Start&lt;=X141,X141&lt;SX9_End),SX9_LS,IF(AND(SX10_Start&lt;=X141,X141&lt;SX10_End),SX10_LS,IF(AND(SX11_Start&lt;=X141,X141&lt;SX11_End),SX11_LS,IF(AND(SX12_Start&lt;=X141,X141&lt;SX12_End),SX12_LS,IF(AND(SX13_Start&lt;=X141,X141&lt;SX13_End),SX13_LS,IF(AND(SX14_Start&lt;=X141,X141&lt;SX14_End),SX14_LS,IF(AND(SX15_Start&lt;=X141,X141&lt;SX15_End),SX15_LS,IF(AND(SX16_Start&lt;=X141,X141&lt;SX16_End),SX16_LS,IF(AND(SX17_Start&lt;=X141,X141&lt;SX17_End),SX17_LS,IF(AND(SX18_Start&lt;=X141,X141&lt;SX18_End),SX18_LS,IF(AND(SX19_Start&lt;=X141,X141&lt;SX19_End),SX19_LS,IF(AND(SX20_Start&lt;=X141,X141&lt;SX20_End),SX20_LS,IF(AND(SX21_Start&lt;=X141,X141&lt;SX21_End),SX21_LS,IF(AND(SX22_Start&lt;=X141,X141&lt;SX22_End),SX22_LS,IF(AND(SX23_Start&lt;=X141,X141&lt;SX23_End),SX23_LS,IF(AND(SX24_Start&lt;=X141,X141&lt;SX24_End),SX24_LS)*IF(AND(SX25_Start&lt;=X141,X141&lt;SX25End),SX25_LS)))))))))))))))))))))))))</f>
        <v/>
      </c>
      <c r="BM141" s="129" t="str">
        <f t="shared" ref="BM141" si="959">IF(ISBLANK(C141),"",IF(BL141=SX1_LS,SX1_LSD,IF(BL141=SX2_LS,SX2_LSD,IF(BL141=SX3_LS,SX3_LSD,IF(BL141=SX4_LS,SX4_LSD,IF(BL141=SX5_LS,SX5_LSD,IF(BL141=SX6_LS,SX6_LSD,IF(BL141=SX7_LS,SX7_LSD,IF(BL141=SX8_LS,SX8_LSD,IF(BL141=SX9_LS,SX9_LSD,IF(BL141=SX10_LS,SX10_LSD,IF(BL141=SX11_LS,SX11_LSD,IF(BL141=SX12_LS,SX12_LSD)))))))))))))</f>
        <v/>
      </c>
      <c r="BN141" s="130"/>
      <c r="BO141" s="130"/>
      <c r="BP141" s="130"/>
      <c r="BQ141" s="130"/>
      <c r="BR141" s="131"/>
      <c r="BS141" s="119" t="str">
        <f t="shared" ref="BS141" si="960">IF(ISBLANK(C141),"",IF(NOT(ISNUMBER(station_number)),"NA",IF(MOD(station_number,1)=0,TEXT(station_number+X141,"0+00"),IF(NOT(MOD(station_number,1)=0),TEXT(station_number+X141,"0+00.00")))))</f>
        <v/>
      </c>
      <c r="BT141" s="119"/>
      <c r="BU141" s="119"/>
      <c r="BV141" s="119"/>
      <c r="BW141" s="119"/>
      <c r="BX141" s="120" t="str" cm="1">
        <f t="array" ref="BX141">IF(C141=FALSE,"",IF(AND(SX1_Start&lt;=X141,X141&lt;SX1_End),"Section 1",IF(AND(SX2_Start&lt;=X141,X141&lt;SX2_End),"Section 2",IF(AND(SX3_Start&lt;=X141,X141&lt;SX3_End),"Section 3",IF(AND(SX4_Start&lt;=X141,X141&lt;SX4_End),"Section 4",IF(AND(SX5_Start&lt;=X141,X141&lt;SX5_End),"Section 5",IF(AND(SX6_Start&lt;=X141,X141&lt;SX6_End),"Section 6",IF(AND(SX7_Start&lt;=X141,X141&lt;SX7_End),"Section 7",IF(AND(SX8_Start&lt;=X141,X141&lt;SX8_End),"Section 8",IF(AND(SX9_Start&lt;=X141,X141&lt;SX9_End),"Section 9",IF(AND(SX10_Start&lt;=X141,X141&lt;SX10_End),"Section 10",IF(AND(SX11_Start&lt;=X141,X141&lt;SX11_End),"Section 11",IF(AND(SX12_Start&lt;=X141,X141&lt;SX12_End),"Section 12",IF(AND(SX13_Start&lt;=X141,X141&lt;SX13_End),"Section 13",IF(AND(SX14_Start&lt;=X141,X141&lt;SX14_End),"Section 14",IF(AND(SX15_Start&lt;=X141,X141&lt;SX15_End),"Section 15",IF(AND(SX16_Start&lt;=X141,X141&lt;SX16_End),"Section 16",IF(AND(SX17_Start&lt;=X141,X141&lt;SX17_End),"Section 17",IF(AND(SX18_Start&lt;=X141,X141&lt;SX18_End),"Section 18",IF(AND(SX19_Start&lt;=X141,X141&lt;SX19_End),"Section 19",IF(AND(SX20_Start&lt;=X141,X141&lt;SX20_End),"Section 20",IF(AND(SX21_Start&lt;=X141,X141&lt;SX21_End),"Section 21",IF(AND(SX22_Start&lt;=X141,X141&lt;SX22_End),"Section 22",IF(AND(SX23_Start&lt;=X141,X141&lt;SX23_End),"Section 23",IF(AND(SX24_Start&lt;=X141,X141&lt;SX24_End),"Section 24")*IF(AND(SX25_Start&lt;=X141,X141&lt;SX25End),"Section 25")))))))))))))))))))))))))</f>
        <v/>
      </c>
      <c r="BY141" s="121"/>
      <c r="BZ141" s="121"/>
      <c r="CA141" s="121"/>
      <c r="CB141" s="121"/>
      <c r="CC141" s="121"/>
      <c r="CD141" s="121"/>
      <c r="CE141" s="121"/>
      <c r="CF141" s="121"/>
      <c r="CG141" s="121"/>
      <c r="CH141" s="122"/>
      <c r="CI141" s="123"/>
      <c r="CJ141" s="124"/>
      <c r="CK141" s="124"/>
      <c r="CL141" s="124"/>
      <c r="CM141" s="124"/>
      <c r="CN141" s="124"/>
      <c r="CO141" s="124"/>
      <c r="CP141" s="124"/>
      <c r="CQ141" s="124"/>
      <c r="CR141" s="124"/>
      <c r="CS141" s="125"/>
      <c r="CT141" s="123"/>
      <c r="CU141" s="124"/>
      <c r="CV141" s="124"/>
      <c r="CW141" s="124"/>
      <c r="CX141" s="124"/>
      <c r="CY141" s="124"/>
      <c r="CZ141" s="124"/>
      <c r="DA141" s="124"/>
      <c r="DB141" s="124"/>
      <c r="DC141" s="124"/>
      <c r="DD141" s="125"/>
      <c r="DE141" s="123"/>
      <c r="DF141" s="124"/>
      <c r="DG141" s="124"/>
      <c r="DH141" s="124"/>
      <c r="DI141" s="124"/>
      <c r="DJ141" s="124"/>
      <c r="DK141" s="124"/>
      <c r="DL141" s="124"/>
      <c r="DM141" s="124"/>
      <c r="DN141" s="125"/>
      <c r="DO141" s="126"/>
      <c r="DP141" s="127"/>
      <c r="DQ141" s="127"/>
      <c r="DR141" s="127"/>
      <c r="DS141" s="127"/>
      <c r="DT141" s="127"/>
      <c r="DU141" s="127"/>
      <c r="DV141" s="128"/>
      <c r="DW141" s="102"/>
      <c r="DX141" s="102"/>
      <c r="DY141" s="102"/>
      <c r="DZ141" s="115"/>
      <c r="EA141" s="115"/>
      <c r="EB141" s="115"/>
      <c r="EC141" s="115"/>
      <c r="ED141" s="115"/>
      <c r="EE141" s="132"/>
      <c r="EF141" s="132"/>
      <c r="EG141" s="132"/>
      <c r="EH141" s="102"/>
      <c r="EI141" s="102"/>
      <c r="EJ141" s="102"/>
      <c r="EK141" s="117" t="str">
        <f t="shared" si="929"/>
        <v/>
      </c>
      <c r="EL141" s="117"/>
      <c r="EM141" s="117"/>
      <c r="EN141" s="118"/>
      <c r="EO141" s="118"/>
      <c r="EP141" s="118"/>
      <c r="EQ141" s="102"/>
      <c r="ER141" s="102"/>
      <c r="ES141" s="102"/>
      <c r="ET141" s="102"/>
      <c r="EU141" s="20" t="str">
        <f t="shared" si="930"/>
        <v/>
      </c>
      <c r="EV141" s="26" t="str">
        <f t="shared" si="931"/>
        <v/>
      </c>
      <c r="EW141" s="22"/>
      <c r="EX141" s="22"/>
      <c r="EY141" s="23"/>
      <c r="EZ141" s="23"/>
      <c r="FA141" s="27"/>
      <c r="FB141" s="27"/>
      <c r="FC141" s="28"/>
      <c r="FD141" s="28"/>
      <c r="FE141" s="28"/>
      <c r="FF141" s="28"/>
      <c r="FG141" s="28"/>
      <c r="FH141" s="28"/>
      <c r="FI141" s="28"/>
      <c r="FJ141" s="28"/>
      <c r="FK141" s="28"/>
      <c r="FL141" s="28"/>
      <c r="FM141" s="28"/>
      <c r="FN141" s="29"/>
      <c r="FO141" s="29"/>
      <c r="FP141" s="29"/>
      <c r="FQ141" s="29"/>
      <c r="FR141" s="29"/>
      <c r="FS141" s="29"/>
      <c r="FT141" s="29"/>
      <c r="FU141" s="29"/>
      <c r="FV141" s="29"/>
      <c r="FW141" s="29"/>
      <c r="FX141" s="29"/>
      <c r="FY141" s="29"/>
      <c r="FZ141" s="29"/>
      <c r="GA141" s="29"/>
      <c r="GB141" s="29"/>
      <c r="GC141" s="23"/>
      <c r="GD141" s="23"/>
      <c r="GE141" s="23"/>
      <c r="GF141" s="23"/>
      <c r="GG141" s="23"/>
      <c r="GH141" s="23"/>
    </row>
    <row r="142" spans="1:190" s="25" customFormat="1" ht="57.75" customHeight="1" x14ac:dyDescent="0.25">
      <c r="A142" s="103">
        <f t="shared" si="932"/>
        <v>135</v>
      </c>
      <c r="B142" s="103"/>
      <c r="C142" s="104"/>
      <c r="D142" s="105"/>
      <c r="E142" s="105"/>
      <c r="F142" s="105"/>
      <c r="G142" s="105"/>
      <c r="H142" s="105"/>
      <c r="I142" s="105"/>
      <c r="J142" s="105"/>
      <c r="K142" s="106"/>
      <c r="L142" s="138"/>
      <c r="M142" s="138"/>
      <c r="N142" s="138"/>
      <c r="O142" s="138"/>
      <c r="P142" s="138"/>
      <c r="Q142" s="138"/>
      <c r="R142" s="138"/>
      <c r="S142" s="137"/>
      <c r="T142" s="137"/>
      <c r="U142" s="137"/>
      <c r="V142" s="137"/>
      <c r="W142" s="137"/>
      <c r="X142" s="79"/>
      <c r="Y142" s="80"/>
      <c r="Z142" s="80"/>
      <c r="AA142" s="80"/>
      <c r="AB142" s="11" t="str">
        <f t="shared" si="920"/>
        <v/>
      </c>
      <c r="AC142" s="12"/>
      <c r="AD142" s="13">
        <f t="shared" si="912"/>
        <v>0</v>
      </c>
      <c r="AE142" s="14" t="str">
        <f t="shared" ref="AE142" si="961">IF(ISBLANK(C142),"",IF(BL142=SX1_LS,SX1_PD,IF(BL142=SX2_LS,SX2_PD,IF(BL142=SX3_LS,SX3_PD,IF(BL142=SX4_LS,SX4_PD,IF(BL142=SX5_LS,SX5_PD,IF(BL142=SX6_LS,SX6_PD,IF(BL142=SX7_LS,SX7_PD,IF(BL142=SX8_LS,SX8_PD,IF(BL142=SX9_LS,SX9_PD,IF(BL142=SX10_LS,SX10_PD,IF(BL142=SX11_LS,SX11_PD,IF(BL142=SX12_LS,SX12_PD)))))))))))))</f>
        <v/>
      </c>
      <c r="AF142" s="15" t="str">
        <f t="shared" si="922"/>
        <v>!</v>
      </c>
      <c r="AG142" s="16" t="str">
        <f t="shared" ref="AG142" si="962">IF(ISBLANK(AC142),"",IF(AND(BL142=SX1_LS,AC142&gt;=0.5),(ROUND((PI()*AD142*AE142)/12,2)-PI()*SX1_PD),IF(AND(BL142=SX2_LS,AC142&gt;=0.5),(ROUND((PI()*AD142*AE142)/12,2)-PI()*SX2_PD),IF(AND(BL142=SX3_LS,AC142&gt;=0.5),(ROUND((PI()*AD142*AE142)/12,2)-PI()*SX3_PD),IF(AND(BL142=SX4_LS,AC142&gt;=0.5),(ROUND((PI()*AD142*AE142)/12,2)-PI()*SX4_PD),IF(AND(BL142=SX5_LS,AC142&gt;=0.5),(ROUND((PI()*AD142*AE142)/12,2)-PI()*SX5_PD),IF(AND(BL142=SX6_LS,AC142&gt;=0.5),(ROUND((PI()*AD142*AE142)/12,2)-PI()*SX6_PD),IF(AND(BL142=SX7_LS,AC142&gt;=0.5),(ROUND((PI()*AD142*AE142)/12,2)-PI()*SX7_PD),IF(AND(BL142=SX8_LS,AC142&gt;=0.5),(ROUND((PI()*AD142*AE142)/12,2)-PI()*SX8_PD),IF(AND(BL142=SX9_LS,AC142&gt;=0.5),(ROUND((PI()*AD142*AE142)/12,2)-PI()*SX9_PD),IF(AND(BL142=SX10_LS,AC142&gt;=0.5),(ROUND((PI()*AD142*AE142)/12,2)-PI()*SX10_PD),IF(AND(BL142=SX11_LS,AC142&gt;=0.5),(ROUND((PI()*AD142*AE142)/12,2)-PI()*SX11_PD),IF(AND(BL142=SX12_LS,AC142&gt;=0.5),(ROUND((PI()*AD142*AE142)/12,2)-PI()*SX12_PD),ROUND((PI()*AD142*AE142)/12,2))))))))))))))</f>
        <v/>
      </c>
      <c r="AH142" s="81"/>
      <c r="AI142" s="81"/>
      <c r="AJ142" s="81"/>
      <c r="AK142" s="81"/>
      <c r="AL142" s="81"/>
      <c r="AM142" s="81"/>
      <c r="AN142" s="81"/>
      <c r="AO142" s="81"/>
      <c r="AP142" s="17"/>
      <c r="AQ142" s="113"/>
      <c r="AR142" s="113"/>
      <c r="AS142" s="113"/>
      <c r="AT142" s="113"/>
      <c r="AU142" s="113"/>
      <c r="AV142" s="114" t="str">
        <f t="shared" ref="AV142" si="963">IF(C142=FALSE,"",IF(C142="DNT",(AQ142/(Nominal_Pipe_Diameter*10)),IF(AQ142="NV","NV",IF(AQ142="NA","NA",IF(BE142="","",IF(BL142="SMLS",AQ142*100/BE142,AQ142*100/BD142))))))</f>
        <v/>
      </c>
      <c r="AW142" s="114"/>
      <c r="AX142" s="114"/>
      <c r="AY142" s="114"/>
      <c r="AZ142" s="114"/>
      <c r="BA142" s="114" t="str">
        <f t="shared" ref="BA142" si="964">IF(C142=FALSE,"",IF(GW_Log_Dist="","NA",GW_Log_Dist+X142))</f>
        <v/>
      </c>
      <c r="BB142" s="114"/>
      <c r="BC142" s="114"/>
      <c r="BD142" s="18" t="str">
        <f t="shared" ref="BD142" si="965">IF(C142=FALSE,"",IF(AND(SX1_Start&lt;=X142,X142&lt;SX1_End),((SX1_NWT*1000)),IF(AND(SX2_Start&lt;=X142,X142&lt;SX2_End),((SX2_NWT*1000)),IF(AND(SX3_Start&lt;=X142,X142&lt;SX3_End),((SX3_NWT*1000)),IF(AND(SX4_Start&lt;=X142,X142&lt;SX4_End),((SX4_NWT*1000)),IF(AND(SX5_Start&lt;=X142,X142&lt;SX5_End),((SX5_NWT*1000)),IF(AND(SX6_Start&lt;=X142,X142&lt;SX6_End),((SX6_NWT*1000)),IF(AND(SX7_Start&lt;=X142,X142&lt;SX7_End),((SX7_NWT*1000)),IF(AND(SX8_Start&lt;=X142,X142&lt;SX8_End),((SX8_NWT*1000)),IF(AND(SX9_Start&lt;=X142,X142&lt;SX9_End),((SX9_NWT*1000)),IF(AND(SX10_Start&lt;=X142,X142&lt;SX10_End),((SX10_NWT*1000)),IF(AND(SX11_Start&lt;=X142,X142&lt;SX11_End),((SX11_NWT*1000)),IF(AND(SX12_Start&lt;=X142,X142&lt;SX12_End),((SX12_NWT*1000)),IF(AND(SX13_Start&lt;=X142,X142&lt;SX13_End),((SX13_NWT*1000)),IF(AND(SX14_Start&lt;=X142,X142&lt;SX14_End),((SX14_NWT*1000)),IF(AND(SX15_Start&lt;=X142,X142&lt;SX15_End),((SX15_NWT*1000)),IF(AND(SX16_Start&lt;=X142,X142&lt;SX16_End),((SX16_NWT*1000)),IF(AND(SX17_Start&lt;=X142,X142&lt;SX17_End),((SX17_NWT*1000)),IF(AND(SX18_Start&lt;=X142,X142&lt;SX18_End),((SX18_NWT*1000)),IF(AND(SX19_Start&lt;=X142,X142&lt;SX19_End),((SX19_NWT*1000)),IF(AND(SX20_Start&lt;=X142,X142&lt;SX20_End),((SX20_NWT*1000)),IF(AND(SX21_Start&lt;=X142,X142&lt;SX21_End),((SX21_NWT*1000)),IF(AND(SX22_Start&lt;=X142,X142&lt;SX22_End),((SX22_NWT*1000)),IF(AND(SX23_Start&lt;=X142,X142&lt;SX23_End),((SX23_NWT*1000)),IF(AND(SX24_Start&lt;=X142,X142&lt;SX24_End),((SX24_NWT*1000)),IF(AND(SX25_Start&lt;=X142,X142&lt;SX25_End),((SX25_NWT*1000))))))))))))))))))))))))))))</f>
        <v/>
      </c>
      <c r="BE142" s="113"/>
      <c r="BF142" s="113"/>
      <c r="BG142" s="113"/>
      <c r="BH142" s="113"/>
      <c r="BI142" s="113"/>
      <c r="BJ142" s="113"/>
      <c r="BK142" s="113"/>
      <c r="BL142" s="19" t="str" cm="1">
        <f t="array" ref="BL142">IF(C142=FALSE,"",IF(AND(SX1_Start&lt;=X142,X142&lt;SX1_End),SX1_LS,IF(AND(SX2_Start&lt;=X142,X142&lt;SX2_End),SX2_LS,IF(AND(SX3_Start&lt;=X142,X142&lt;SX3_End),SX3_LS,IF(AND(SX4_Start&lt;=X142,X142&lt;SX4_End),SX4_LS,IF(AND(SX5_Start&lt;=X142,X142&lt;SX5_End),SX5_LS,IF(AND(SX6_Start&lt;=X142,X142&lt;SX6_End),SX6_LS,IF(AND(SX7_Start&lt;=X142,X142&lt;SX7_End),SX7_LS,IF(AND(SX8_Start&lt;=X142,X142&lt;SX8_End),SX8_LS,IF(AND(SX9_Start&lt;=X142,X142&lt;SX9_End),SX9_LS,IF(AND(SX10_Start&lt;=X142,X142&lt;SX10_End),SX10_LS,IF(AND(SX11_Start&lt;=X142,X142&lt;SX11_End),SX11_LS,IF(AND(SX12_Start&lt;=X142,X142&lt;SX12_End),SX12_LS,IF(AND(SX13_Start&lt;=X142,X142&lt;SX13_End),SX13_LS,IF(AND(SX14_Start&lt;=X142,X142&lt;SX14_End),SX14_LS,IF(AND(SX15_Start&lt;=X142,X142&lt;SX15_End),SX15_LS,IF(AND(SX16_Start&lt;=X142,X142&lt;SX16_End),SX16_LS,IF(AND(SX17_Start&lt;=X142,X142&lt;SX17_End),SX17_LS,IF(AND(SX18_Start&lt;=X142,X142&lt;SX18_End),SX18_LS,IF(AND(SX19_Start&lt;=X142,X142&lt;SX19_End),SX19_LS,IF(AND(SX20_Start&lt;=X142,X142&lt;SX20_End),SX20_LS,IF(AND(SX21_Start&lt;=X142,X142&lt;SX21_End),SX21_LS,IF(AND(SX22_Start&lt;=X142,X142&lt;SX22_End),SX22_LS,IF(AND(SX23_Start&lt;=X142,X142&lt;SX23_End),SX23_LS,IF(AND(SX24_Start&lt;=X142,X142&lt;SX24_End),SX24_LS)*IF(AND(SX25_Start&lt;=X142,X142&lt;SX25End),SX25_LS)))))))))))))))))))))))))</f>
        <v/>
      </c>
      <c r="BM142" s="129" t="str">
        <f t="shared" ref="BM142" si="966">IF(ISBLANK(C142),"",IF(BL142=SX1_LS,SX1_LSD,IF(BL142=SX2_LS,SX2_LSD,IF(BL142=SX3_LS,SX3_LSD,IF(BL142=SX4_LS,SX4_LSD,IF(BL142=SX5_LS,SX5_LSD,IF(BL142=SX6_LS,SX6_LSD,IF(BL142=SX7_LS,SX7_LSD,IF(BL142=SX8_LS,SX8_LSD,IF(BL142=SX9_LS,SX9_LSD,IF(BL142=SX10_LS,SX10_LSD,IF(BL142=SX11_LS,SX11_LSD,IF(BL142=SX12_LS,SX12_LSD)))))))))))))</f>
        <v/>
      </c>
      <c r="BN142" s="130"/>
      <c r="BO142" s="130"/>
      <c r="BP142" s="130"/>
      <c r="BQ142" s="130"/>
      <c r="BR142" s="131"/>
      <c r="BS142" s="119" t="str">
        <f t="shared" ref="BS142" si="967">IF(ISBLANK(C142),"",IF(NOT(ISNUMBER(station_number)),"NA",IF(MOD(station_number,1)=0,TEXT(station_number+X142,"0+00"),IF(NOT(MOD(station_number,1)=0),TEXT(station_number+X142,"0+00.00")))))</f>
        <v/>
      </c>
      <c r="BT142" s="119"/>
      <c r="BU142" s="119"/>
      <c r="BV142" s="119"/>
      <c r="BW142" s="119"/>
      <c r="BX142" s="120" t="str" cm="1">
        <f t="array" ref="BX142">IF(C142=FALSE,"",IF(AND(SX1_Start&lt;=X142,X142&lt;SX1_End),"Section 1",IF(AND(SX2_Start&lt;=X142,X142&lt;SX2_End),"Section 2",IF(AND(SX3_Start&lt;=X142,X142&lt;SX3_End),"Section 3",IF(AND(SX4_Start&lt;=X142,X142&lt;SX4_End),"Section 4",IF(AND(SX5_Start&lt;=X142,X142&lt;SX5_End),"Section 5",IF(AND(SX6_Start&lt;=X142,X142&lt;SX6_End),"Section 6",IF(AND(SX7_Start&lt;=X142,X142&lt;SX7_End),"Section 7",IF(AND(SX8_Start&lt;=X142,X142&lt;SX8_End),"Section 8",IF(AND(SX9_Start&lt;=X142,X142&lt;SX9_End),"Section 9",IF(AND(SX10_Start&lt;=X142,X142&lt;SX10_End),"Section 10",IF(AND(SX11_Start&lt;=X142,X142&lt;SX11_End),"Section 11",IF(AND(SX12_Start&lt;=X142,X142&lt;SX12_End),"Section 12",IF(AND(SX13_Start&lt;=X142,X142&lt;SX13_End),"Section 13",IF(AND(SX14_Start&lt;=X142,X142&lt;SX14_End),"Section 14",IF(AND(SX15_Start&lt;=X142,X142&lt;SX15_End),"Section 15",IF(AND(SX16_Start&lt;=X142,X142&lt;SX16_End),"Section 16",IF(AND(SX17_Start&lt;=X142,X142&lt;SX17_End),"Section 17",IF(AND(SX18_Start&lt;=X142,X142&lt;SX18_End),"Section 18",IF(AND(SX19_Start&lt;=X142,X142&lt;SX19_End),"Section 19",IF(AND(SX20_Start&lt;=X142,X142&lt;SX20_End),"Section 20",IF(AND(SX21_Start&lt;=X142,X142&lt;SX21_End),"Section 21",IF(AND(SX22_Start&lt;=X142,X142&lt;SX22_End),"Section 22",IF(AND(SX23_Start&lt;=X142,X142&lt;SX23_End),"Section 23",IF(AND(SX24_Start&lt;=X142,X142&lt;SX24_End),"Section 24")*IF(AND(SX25_Start&lt;=X142,X142&lt;SX25End),"Section 25")))))))))))))))))))))))))</f>
        <v/>
      </c>
      <c r="BY142" s="121"/>
      <c r="BZ142" s="121"/>
      <c r="CA142" s="121"/>
      <c r="CB142" s="121"/>
      <c r="CC142" s="121"/>
      <c r="CD142" s="121"/>
      <c r="CE142" s="121"/>
      <c r="CF142" s="121"/>
      <c r="CG142" s="121"/>
      <c r="CH142" s="122"/>
      <c r="CI142" s="123"/>
      <c r="CJ142" s="124"/>
      <c r="CK142" s="124"/>
      <c r="CL142" s="124"/>
      <c r="CM142" s="124"/>
      <c r="CN142" s="124"/>
      <c r="CO142" s="124"/>
      <c r="CP142" s="124"/>
      <c r="CQ142" s="124"/>
      <c r="CR142" s="124"/>
      <c r="CS142" s="125"/>
      <c r="CT142" s="123"/>
      <c r="CU142" s="124"/>
      <c r="CV142" s="124"/>
      <c r="CW142" s="124"/>
      <c r="CX142" s="124"/>
      <c r="CY142" s="124"/>
      <c r="CZ142" s="124"/>
      <c r="DA142" s="124"/>
      <c r="DB142" s="124"/>
      <c r="DC142" s="124"/>
      <c r="DD142" s="125"/>
      <c r="DE142" s="123"/>
      <c r="DF142" s="124"/>
      <c r="DG142" s="124"/>
      <c r="DH142" s="124"/>
      <c r="DI142" s="124"/>
      <c r="DJ142" s="124"/>
      <c r="DK142" s="124"/>
      <c r="DL142" s="124"/>
      <c r="DM142" s="124"/>
      <c r="DN142" s="125"/>
      <c r="DO142" s="126"/>
      <c r="DP142" s="127"/>
      <c r="DQ142" s="127"/>
      <c r="DR142" s="127"/>
      <c r="DS142" s="127"/>
      <c r="DT142" s="127"/>
      <c r="DU142" s="127"/>
      <c r="DV142" s="128"/>
      <c r="DW142" s="102"/>
      <c r="DX142" s="102"/>
      <c r="DY142" s="102"/>
      <c r="DZ142" s="115"/>
      <c r="EA142" s="115"/>
      <c r="EB142" s="115"/>
      <c r="EC142" s="115"/>
      <c r="ED142" s="115"/>
      <c r="EE142" s="132"/>
      <c r="EF142" s="132"/>
      <c r="EG142" s="132"/>
      <c r="EH142" s="102"/>
      <c r="EI142" s="102"/>
      <c r="EJ142" s="102"/>
      <c r="EK142" s="117" t="str">
        <f t="shared" si="929"/>
        <v/>
      </c>
      <c r="EL142" s="117"/>
      <c r="EM142" s="117"/>
      <c r="EN142" s="118"/>
      <c r="EO142" s="118"/>
      <c r="EP142" s="118"/>
      <c r="EQ142" s="102"/>
      <c r="ER142" s="102"/>
      <c r="ES142" s="102"/>
      <c r="ET142" s="102"/>
      <c r="EU142" s="20" t="str">
        <f t="shared" si="930"/>
        <v/>
      </c>
      <c r="EV142" s="26" t="str">
        <f t="shared" si="931"/>
        <v/>
      </c>
      <c r="EW142" s="22"/>
      <c r="EX142" s="22"/>
      <c r="EY142" s="23"/>
      <c r="EZ142" s="23"/>
      <c r="FA142" s="27"/>
      <c r="FB142" s="27"/>
      <c r="FC142" s="28"/>
      <c r="FD142" s="28"/>
      <c r="FE142" s="28"/>
      <c r="FF142" s="28"/>
      <c r="FG142" s="28"/>
      <c r="FH142" s="28"/>
      <c r="FI142" s="28"/>
      <c r="FJ142" s="28"/>
      <c r="FK142" s="28"/>
      <c r="FL142" s="28"/>
      <c r="FM142" s="28"/>
      <c r="FN142" s="29"/>
      <c r="FO142" s="29"/>
      <c r="FP142" s="29"/>
      <c r="FQ142" s="29"/>
      <c r="FR142" s="29"/>
      <c r="FS142" s="29"/>
      <c r="FT142" s="29"/>
      <c r="FU142" s="29"/>
      <c r="FV142" s="29"/>
      <c r="FW142" s="29"/>
      <c r="FX142" s="29"/>
      <c r="FY142" s="29"/>
      <c r="FZ142" s="29"/>
      <c r="GA142" s="29"/>
      <c r="GB142" s="29"/>
      <c r="GC142" s="23"/>
      <c r="GD142" s="23"/>
      <c r="GE142" s="23"/>
      <c r="GF142" s="23"/>
      <c r="GG142" s="23"/>
      <c r="GH142" s="23"/>
    </row>
    <row r="143" spans="1:190" s="25" customFormat="1" ht="57.75" customHeight="1" x14ac:dyDescent="0.25">
      <c r="A143" s="103">
        <f t="shared" si="932"/>
        <v>136</v>
      </c>
      <c r="B143" s="103"/>
      <c r="C143" s="104"/>
      <c r="D143" s="105"/>
      <c r="E143" s="105"/>
      <c r="F143" s="105"/>
      <c r="G143" s="105"/>
      <c r="H143" s="105"/>
      <c r="I143" s="105"/>
      <c r="J143" s="105"/>
      <c r="K143" s="106"/>
      <c r="L143" s="140"/>
      <c r="M143" s="140"/>
      <c r="N143" s="140"/>
      <c r="O143" s="140"/>
      <c r="P143" s="140"/>
      <c r="Q143" s="140"/>
      <c r="R143" s="140"/>
      <c r="S143" s="141"/>
      <c r="T143" s="141"/>
      <c r="U143" s="141"/>
      <c r="V143" s="141"/>
      <c r="W143" s="141"/>
      <c r="X143" s="79"/>
      <c r="Y143" s="80"/>
      <c r="Z143" s="80"/>
      <c r="AA143" s="80"/>
      <c r="AB143" s="11" t="str">
        <f t="shared" si="920"/>
        <v/>
      </c>
      <c r="AC143" s="12"/>
      <c r="AD143" s="13">
        <f t="shared" si="912"/>
        <v>0</v>
      </c>
      <c r="AE143" s="14" t="str">
        <f t="shared" ref="AE143" si="968">IF(ISBLANK(C143),"",IF(BL143=SX1_LS,SX1_PD,IF(BL143=SX2_LS,SX2_PD,IF(BL143=SX3_LS,SX3_PD,IF(BL143=SX4_LS,SX4_PD,IF(BL143=SX5_LS,SX5_PD,IF(BL143=SX6_LS,SX6_PD,IF(BL143=SX7_LS,SX7_PD,IF(BL143=SX8_LS,SX8_PD,IF(BL143=SX9_LS,SX9_PD,IF(BL143=SX10_LS,SX10_PD,IF(BL143=SX11_LS,SX11_PD,IF(BL143=SX12_LS,SX12_PD)))))))))))))</f>
        <v/>
      </c>
      <c r="AF143" s="15" t="str">
        <f t="shared" si="922"/>
        <v>!</v>
      </c>
      <c r="AG143" s="16" t="str">
        <f t="shared" ref="AG143" si="969">IF(ISBLANK(AC143),"",IF(AND(BL143=SX1_LS,AC143&gt;=0.5),(ROUND((PI()*AD143*AE143)/12,2)-PI()*SX1_PD),IF(AND(BL143=SX2_LS,AC143&gt;=0.5),(ROUND((PI()*AD143*AE143)/12,2)-PI()*SX2_PD),IF(AND(BL143=SX3_LS,AC143&gt;=0.5),(ROUND((PI()*AD143*AE143)/12,2)-PI()*SX3_PD),IF(AND(BL143=SX4_LS,AC143&gt;=0.5),(ROUND((PI()*AD143*AE143)/12,2)-PI()*SX4_PD),IF(AND(BL143=SX5_LS,AC143&gt;=0.5),(ROUND((PI()*AD143*AE143)/12,2)-PI()*SX5_PD),IF(AND(BL143=SX6_LS,AC143&gt;=0.5),(ROUND((PI()*AD143*AE143)/12,2)-PI()*SX6_PD),IF(AND(BL143=SX7_LS,AC143&gt;=0.5),(ROUND((PI()*AD143*AE143)/12,2)-PI()*SX7_PD),IF(AND(BL143=SX8_LS,AC143&gt;=0.5),(ROUND((PI()*AD143*AE143)/12,2)-PI()*SX8_PD),IF(AND(BL143=SX9_LS,AC143&gt;=0.5),(ROUND((PI()*AD143*AE143)/12,2)-PI()*SX9_PD),IF(AND(BL143=SX10_LS,AC143&gt;=0.5),(ROUND((PI()*AD143*AE143)/12,2)-PI()*SX10_PD),IF(AND(BL143=SX11_LS,AC143&gt;=0.5),(ROUND((PI()*AD143*AE143)/12,2)-PI()*SX11_PD),IF(AND(BL143=SX12_LS,AC143&gt;=0.5),(ROUND((PI()*AD143*AE143)/12,2)-PI()*SX12_PD),ROUND((PI()*AD143*AE143)/12,2))))))))))))))</f>
        <v/>
      </c>
      <c r="AH143" s="136"/>
      <c r="AI143" s="136"/>
      <c r="AJ143" s="136"/>
      <c r="AK143" s="136"/>
      <c r="AL143" s="136"/>
      <c r="AM143" s="136"/>
      <c r="AN143" s="136"/>
      <c r="AO143" s="136"/>
      <c r="AP143" s="17"/>
      <c r="AQ143" s="133"/>
      <c r="AR143" s="134"/>
      <c r="AS143" s="134"/>
      <c r="AT143" s="134"/>
      <c r="AU143" s="135"/>
      <c r="AV143" s="114" t="str">
        <f t="shared" ref="AV143" si="970">IF(C143=FALSE,"",IF(C143="DNT",(AQ143/(Nominal_Pipe_Diameter*10)),IF(AQ143="NV","NV",IF(AQ143="NA","NA",IF(BE143="","",IF(BL143="SMLS",AQ143*100/BE143,AQ143*100/BD143))))))</f>
        <v/>
      </c>
      <c r="AW143" s="114"/>
      <c r="AX143" s="114"/>
      <c r="AY143" s="114"/>
      <c r="AZ143" s="114"/>
      <c r="BA143" s="114" t="str">
        <f t="shared" ref="BA143" si="971">IF(C143=FALSE,"",IF(GW_Log_Dist="","NA",GW_Log_Dist+X143))</f>
        <v/>
      </c>
      <c r="BB143" s="114"/>
      <c r="BC143" s="114"/>
      <c r="BD143" s="18" t="str">
        <f t="shared" ref="BD143" si="972">IF(C143=FALSE,"",IF(AND(SX1_Start&lt;=X143,X143&lt;SX1_End),((SX1_NWT*1000)),IF(AND(SX2_Start&lt;=X143,X143&lt;SX2_End),((SX2_NWT*1000)),IF(AND(SX3_Start&lt;=X143,X143&lt;SX3_End),((SX3_NWT*1000)),IF(AND(SX4_Start&lt;=X143,X143&lt;SX4_End),((SX4_NWT*1000)),IF(AND(SX5_Start&lt;=X143,X143&lt;SX5_End),((SX5_NWT*1000)),IF(AND(SX6_Start&lt;=X143,X143&lt;SX6_End),((SX6_NWT*1000)),IF(AND(SX7_Start&lt;=X143,X143&lt;SX7_End),((SX7_NWT*1000)),IF(AND(SX8_Start&lt;=X143,X143&lt;SX8_End),((SX8_NWT*1000)),IF(AND(SX9_Start&lt;=X143,X143&lt;SX9_End),((SX9_NWT*1000)),IF(AND(SX10_Start&lt;=X143,X143&lt;SX10_End),((SX10_NWT*1000)),IF(AND(SX11_Start&lt;=X143,X143&lt;SX11_End),((SX11_NWT*1000)),IF(AND(SX12_Start&lt;=X143,X143&lt;SX12_End),((SX12_NWT*1000)),IF(AND(SX13_Start&lt;=X143,X143&lt;SX13_End),((SX13_NWT*1000)),IF(AND(SX14_Start&lt;=X143,X143&lt;SX14_End),((SX14_NWT*1000)),IF(AND(SX15_Start&lt;=X143,X143&lt;SX15_End),((SX15_NWT*1000)),IF(AND(SX16_Start&lt;=X143,X143&lt;SX16_End),((SX16_NWT*1000)),IF(AND(SX17_Start&lt;=X143,X143&lt;SX17_End),((SX17_NWT*1000)),IF(AND(SX18_Start&lt;=X143,X143&lt;SX18_End),((SX18_NWT*1000)),IF(AND(SX19_Start&lt;=X143,X143&lt;SX19_End),((SX19_NWT*1000)),IF(AND(SX20_Start&lt;=X143,X143&lt;SX20_End),((SX20_NWT*1000)),IF(AND(SX21_Start&lt;=X143,X143&lt;SX21_End),((SX21_NWT*1000)),IF(AND(SX22_Start&lt;=X143,X143&lt;SX22_End),((SX22_NWT*1000)),IF(AND(SX23_Start&lt;=X143,X143&lt;SX23_End),((SX23_NWT*1000)),IF(AND(SX24_Start&lt;=X143,X143&lt;SX24_End),((SX24_NWT*1000)),IF(AND(SX25_Start&lt;=X143,X143&lt;SX25_End),((SX25_NWT*1000))))))))))))))))))))))))))))</f>
        <v/>
      </c>
      <c r="BE143" s="113"/>
      <c r="BF143" s="113"/>
      <c r="BG143" s="113"/>
      <c r="BH143" s="113"/>
      <c r="BI143" s="113"/>
      <c r="BJ143" s="113"/>
      <c r="BK143" s="113"/>
      <c r="BL143" s="19" t="str" cm="1">
        <f t="array" ref="BL143">IF(C143=FALSE,"",IF(AND(SX1_Start&lt;=X143,X143&lt;SX1_End),SX1_LS,IF(AND(SX2_Start&lt;=X143,X143&lt;SX2_End),SX2_LS,IF(AND(SX3_Start&lt;=X143,X143&lt;SX3_End),SX3_LS,IF(AND(SX4_Start&lt;=X143,X143&lt;SX4_End),SX4_LS,IF(AND(SX5_Start&lt;=X143,X143&lt;SX5_End),SX5_LS,IF(AND(SX6_Start&lt;=X143,X143&lt;SX6_End),SX6_LS,IF(AND(SX7_Start&lt;=X143,X143&lt;SX7_End),SX7_LS,IF(AND(SX8_Start&lt;=X143,X143&lt;SX8_End),SX8_LS,IF(AND(SX9_Start&lt;=X143,X143&lt;SX9_End),SX9_LS,IF(AND(SX10_Start&lt;=X143,X143&lt;SX10_End),SX10_LS,IF(AND(SX11_Start&lt;=X143,X143&lt;SX11_End),SX11_LS,IF(AND(SX12_Start&lt;=X143,X143&lt;SX12_End),SX12_LS,IF(AND(SX13_Start&lt;=X143,X143&lt;SX13_End),SX13_LS,IF(AND(SX14_Start&lt;=X143,X143&lt;SX14_End),SX14_LS,IF(AND(SX15_Start&lt;=X143,X143&lt;SX15_End),SX15_LS,IF(AND(SX16_Start&lt;=X143,X143&lt;SX16_End),SX16_LS,IF(AND(SX17_Start&lt;=X143,X143&lt;SX17_End),SX17_LS,IF(AND(SX18_Start&lt;=X143,X143&lt;SX18_End),SX18_LS,IF(AND(SX19_Start&lt;=X143,X143&lt;SX19_End),SX19_LS,IF(AND(SX20_Start&lt;=X143,X143&lt;SX20_End),SX20_LS,IF(AND(SX21_Start&lt;=X143,X143&lt;SX21_End),SX21_LS,IF(AND(SX22_Start&lt;=X143,X143&lt;SX22_End),SX22_LS,IF(AND(SX23_Start&lt;=X143,X143&lt;SX23_End),SX23_LS,IF(AND(SX24_Start&lt;=X143,X143&lt;SX24_End),SX24_LS)*IF(AND(SX25_Start&lt;=X143,X143&lt;SX25End),SX25_LS)))))))))))))))))))))))))</f>
        <v/>
      </c>
      <c r="BM143" s="129" t="str">
        <f t="shared" ref="BM143" si="973">IF(ISBLANK(C143),"",IF(BL143=SX1_LS,SX1_LSD,IF(BL143=SX2_LS,SX2_LSD,IF(BL143=SX3_LS,SX3_LSD,IF(BL143=SX4_LS,SX4_LSD,IF(BL143=SX5_LS,SX5_LSD,IF(BL143=SX6_LS,SX6_LSD,IF(BL143=SX7_LS,SX7_LSD,IF(BL143=SX8_LS,SX8_LSD,IF(BL143=SX9_LS,SX9_LSD,IF(BL143=SX10_LS,SX10_LSD,IF(BL143=SX11_LS,SX11_LSD,IF(BL143=SX12_LS,SX12_LSD)))))))))))))</f>
        <v/>
      </c>
      <c r="BN143" s="130"/>
      <c r="BO143" s="130"/>
      <c r="BP143" s="130"/>
      <c r="BQ143" s="130"/>
      <c r="BR143" s="131"/>
      <c r="BS143" s="119" t="str">
        <f t="shared" ref="BS143" si="974">IF(ISBLANK(C143),"",IF(NOT(ISNUMBER(station_number)),"NA",IF(MOD(station_number,1)=0,TEXT(station_number+X143,"0+00"),IF(NOT(MOD(station_number,1)=0),TEXT(station_number+X143,"0+00.00")))))</f>
        <v/>
      </c>
      <c r="BT143" s="119"/>
      <c r="BU143" s="119"/>
      <c r="BV143" s="119"/>
      <c r="BW143" s="119"/>
      <c r="BX143" s="120" t="str" cm="1">
        <f t="array" ref="BX143">IF(C143=FALSE,"",IF(AND(SX1_Start&lt;=X143,X143&lt;SX1_End),"Section 1",IF(AND(SX2_Start&lt;=X143,X143&lt;SX2_End),"Section 2",IF(AND(SX3_Start&lt;=X143,X143&lt;SX3_End),"Section 3",IF(AND(SX4_Start&lt;=X143,X143&lt;SX4_End),"Section 4",IF(AND(SX5_Start&lt;=X143,X143&lt;SX5_End),"Section 5",IF(AND(SX6_Start&lt;=X143,X143&lt;SX6_End),"Section 6",IF(AND(SX7_Start&lt;=X143,X143&lt;SX7_End),"Section 7",IF(AND(SX8_Start&lt;=X143,X143&lt;SX8_End),"Section 8",IF(AND(SX9_Start&lt;=X143,X143&lt;SX9_End),"Section 9",IF(AND(SX10_Start&lt;=X143,X143&lt;SX10_End),"Section 10",IF(AND(SX11_Start&lt;=X143,X143&lt;SX11_End),"Section 11",IF(AND(SX12_Start&lt;=X143,X143&lt;SX12_End),"Section 12",IF(AND(SX13_Start&lt;=X143,X143&lt;SX13_End),"Section 13",IF(AND(SX14_Start&lt;=X143,X143&lt;SX14_End),"Section 14",IF(AND(SX15_Start&lt;=X143,X143&lt;SX15_End),"Section 15",IF(AND(SX16_Start&lt;=X143,X143&lt;SX16_End),"Section 16",IF(AND(SX17_Start&lt;=X143,X143&lt;SX17_End),"Section 17",IF(AND(SX18_Start&lt;=X143,X143&lt;SX18_End),"Section 18",IF(AND(SX19_Start&lt;=X143,X143&lt;SX19_End),"Section 19",IF(AND(SX20_Start&lt;=X143,X143&lt;SX20_End),"Section 20",IF(AND(SX21_Start&lt;=X143,X143&lt;SX21_End),"Section 21",IF(AND(SX22_Start&lt;=X143,X143&lt;SX22_End),"Section 22",IF(AND(SX23_Start&lt;=X143,X143&lt;SX23_End),"Section 23",IF(AND(SX24_Start&lt;=X143,X143&lt;SX24_End),"Section 24")*IF(AND(SX25_Start&lt;=X143,X143&lt;SX25End),"Section 25")))))))))))))))))))))))))</f>
        <v/>
      </c>
      <c r="BY143" s="121"/>
      <c r="BZ143" s="121"/>
      <c r="CA143" s="121"/>
      <c r="CB143" s="121"/>
      <c r="CC143" s="121"/>
      <c r="CD143" s="121"/>
      <c r="CE143" s="121"/>
      <c r="CF143" s="121"/>
      <c r="CG143" s="121"/>
      <c r="CH143" s="122"/>
      <c r="CI143" s="123"/>
      <c r="CJ143" s="124"/>
      <c r="CK143" s="124"/>
      <c r="CL143" s="124"/>
      <c r="CM143" s="124"/>
      <c r="CN143" s="124"/>
      <c r="CO143" s="124"/>
      <c r="CP143" s="124"/>
      <c r="CQ143" s="124"/>
      <c r="CR143" s="124"/>
      <c r="CS143" s="125"/>
      <c r="CT143" s="123"/>
      <c r="CU143" s="124"/>
      <c r="CV143" s="124"/>
      <c r="CW143" s="124"/>
      <c r="CX143" s="124"/>
      <c r="CY143" s="124"/>
      <c r="CZ143" s="124"/>
      <c r="DA143" s="124"/>
      <c r="DB143" s="124"/>
      <c r="DC143" s="124"/>
      <c r="DD143" s="125"/>
      <c r="DE143" s="123"/>
      <c r="DF143" s="124"/>
      <c r="DG143" s="124"/>
      <c r="DH143" s="124"/>
      <c r="DI143" s="124"/>
      <c r="DJ143" s="124"/>
      <c r="DK143" s="124"/>
      <c r="DL143" s="124"/>
      <c r="DM143" s="124"/>
      <c r="DN143" s="125"/>
      <c r="DO143" s="126"/>
      <c r="DP143" s="127"/>
      <c r="DQ143" s="127"/>
      <c r="DR143" s="127"/>
      <c r="DS143" s="127"/>
      <c r="DT143" s="127"/>
      <c r="DU143" s="127"/>
      <c r="DV143" s="128"/>
      <c r="DW143" s="102"/>
      <c r="DX143" s="102"/>
      <c r="DY143" s="102"/>
      <c r="DZ143" s="115"/>
      <c r="EA143" s="115"/>
      <c r="EB143" s="115"/>
      <c r="EC143" s="115"/>
      <c r="ED143" s="115"/>
      <c r="EE143" s="132"/>
      <c r="EF143" s="132"/>
      <c r="EG143" s="132"/>
      <c r="EH143" s="102"/>
      <c r="EI143" s="102"/>
      <c r="EJ143" s="102"/>
      <c r="EK143" s="117" t="str">
        <f t="shared" si="929"/>
        <v/>
      </c>
      <c r="EL143" s="117"/>
      <c r="EM143" s="117"/>
      <c r="EN143" s="118"/>
      <c r="EO143" s="118"/>
      <c r="EP143" s="118"/>
      <c r="EQ143" s="102"/>
      <c r="ER143" s="102"/>
      <c r="ES143" s="102"/>
      <c r="ET143" s="102"/>
      <c r="EU143" s="20" t="str">
        <f t="shared" si="930"/>
        <v/>
      </c>
      <c r="EV143" s="26" t="str">
        <f t="shared" si="931"/>
        <v/>
      </c>
      <c r="EW143" s="22"/>
      <c r="EX143" s="22"/>
      <c r="EY143" s="23"/>
      <c r="EZ143" s="23"/>
      <c r="FA143" s="23"/>
      <c r="FB143" s="23"/>
      <c r="FC143" s="28"/>
      <c r="FD143" s="28"/>
      <c r="FE143" s="28"/>
      <c r="FF143" s="28"/>
      <c r="FG143" s="28"/>
      <c r="FH143" s="28"/>
      <c r="FI143" s="28"/>
      <c r="FJ143" s="28"/>
      <c r="FK143" s="28"/>
      <c r="FL143" s="28"/>
      <c r="FM143" s="28"/>
      <c r="FN143" s="29"/>
      <c r="FO143" s="29"/>
      <c r="FP143" s="29"/>
      <c r="FQ143" s="29"/>
      <c r="FR143" s="29"/>
      <c r="FS143" s="29"/>
      <c r="FT143" s="29"/>
      <c r="FU143" s="29"/>
      <c r="FV143" s="29"/>
      <c r="FW143" s="29"/>
      <c r="FX143" s="29"/>
      <c r="FY143" s="29"/>
      <c r="FZ143" s="29"/>
      <c r="GA143" s="29"/>
      <c r="GB143" s="29"/>
      <c r="GC143" s="23"/>
      <c r="GD143" s="23"/>
      <c r="GE143" s="23"/>
      <c r="GF143" s="23"/>
      <c r="GG143" s="23"/>
      <c r="GH143" s="23"/>
    </row>
    <row r="144" spans="1:190" s="25" customFormat="1" ht="57.75" customHeight="1" x14ac:dyDescent="0.25">
      <c r="A144" s="103">
        <f t="shared" si="932"/>
        <v>137</v>
      </c>
      <c r="B144" s="103"/>
      <c r="C144" s="104"/>
      <c r="D144" s="105"/>
      <c r="E144" s="105"/>
      <c r="F144" s="105"/>
      <c r="G144" s="105"/>
      <c r="H144" s="105"/>
      <c r="I144" s="105"/>
      <c r="J144" s="105"/>
      <c r="K144" s="106"/>
      <c r="L144" s="138"/>
      <c r="M144" s="138"/>
      <c r="N144" s="138"/>
      <c r="O144" s="138"/>
      <c r="P144" s="138"/>
      <c r="Q144" s="138"/>
      <c r="R144" s="138"/>
      <c r="S144" s="137"/>
      <c r="T144" s="137"/>
      <c r="U144" s="137"/>
      <c r="V144" s="137"/>
      <c r="W144" s="137"/>
      <c r="X144" s="79"/>
      <c r="Y144" s="80"/>
      <c r="Z144" s="80"/>
      <c r="AA144" s="80"/>
      <c r="AB144" s="11" t="str">
        <f t="shared" si="920"/>
        <v/>
      </c>
      <c r="AC144" s="12"/>
      <c r="AD144" s="13">
        <f t="shared" si="912"/>
        <v>0</v>
      </c>
      <c r="AE144" s="14" t="str">
        <f t="shared" ref="AE144" si="975">IF(ISBLANK(C144),"",IF(BL144=SX1_LS,SX1_PD,IF(BL144=SX2_LS,SX2_PD,IF(BL144=SX3_LS,SX3_PD,IF(BL144=SX4_LS,SX4_PD,IF(BL144=SX5_LS,SX5_PD,IF(BL144=SX6_LS,SX6_PD,IF(BL144=SX7_LS,SX7_PD,IF(BL144=SX8_LS,SX8_PD,IF(BL144=SX9_LS,SX9_PD,IF(BL144=SX10_LS,SX10_PD,IF(BL144=SX11_LS,SX11_PD,IF(BL144=SX12_LS,SX12_PD)))))))))))))</f>
        <v/>
      </c>
      <c r="AF144" s="15" t="str">
        <f t="shared" si="922"/>
        <v>!</v>
      </c>
      <c r="AG144" s="16" t="str">
        <f t="shared" ref="AG144" si="976">IF(ISBLANK(AC144),"",IF(AND(BL144=SX1_LS,AC144&gt;=0.5),(ROUND((PI()*AD144*AE144)/12,2)-PI()*SX1_PD),IF(AND(BL144=SX2_LS,AC144&gt;=0.5),(ROUND((PI()*AD144*AE144)/12,2)-PI()*SX2_PD),IF(AND(BL144=SX3_LS,AC144&gt;=0.5),(ROUND((PI()*AD144*AE144)/12,2)-PI()*SX3_PD),IF(AND(BL144=SX4_LS,AC144&gt;=0.5),(ROUND((PI()*AD144*AE144)/12,2)-PI()*SX4_PD),IF(AND(BL144=SX5_LS,AC144&gt;=0.5),(ROUND((PI()*AD144*AE144)/12,2)-PI()*SX5_PD),IF(AND(BL144=SX6_LS,AC144&gt;=0.5),(ROUND((PI()*AD144*AE144)/12,2)-PI()*SX6_PD),IF(AND(BL144=SX7_LS,AC144&gt;=0.5),(ROUND((PI()*AD144*AE144)/12,2)-PI()*SX7_PD),IF(AND(BL144=SX8_LS,AC144&gt;=0.5),(ROUND((PI()*AD144*AE144)/12,2)-PI()*SX8_PD),IF(AND(BL144=SX9_LS,AC144&gt;=0.5),(ROUND((PI()*AD144*AE144)/12,2)-PI()*SX9_PD),IF(AND(BL144=SX10_LS,AC144&gt;=0.5),(ROUND((PI()*AD144*AE144)/12,2)-PI()*SX10_PD),IF(AND(BL144=SX11_LS,AC144&gt;=0.5),(ROUND((PI()*AD144*AE144)/12,2)-PI()*SX11_PD),IF(AND(BL144=SX12_LS,AC144&gt;=0.5),(ROUND((PI()*AD144*AE144)/12,2)-PI()*SX12_PD),ROUND((PI()*AD144*AE144)/12,2))))))))))))))</f>
        <v/>
      </c>
      <c r="AH144" s="81"/>
      <c r="AI144" s="81"/>
      <c r="AJ144" s="81"/>
      <c r="AK144" s="81"/>
      <c r="AL144" s="81"/>
      <c r="AM144" s="81"/>
      <c r="AN144" s="81"/>
      <c r="AO144" s="81"/>
      <c r="AP144" s="17"/>
      <c r="AQ144" s="113"/>
      <c r="AR144" s="113"/>
      <c r="AS144" s="113"/>
      <c r="AT144" s="113"/>
      <c r="AU144" s="113"/>
      <c r="AV144" s="114" t="str">
        <f t="shared" ref="AV144" si="977">IF(C144=FALSE,"",IF(C144="DNT",(AQ144/(Nominal_Pipe_Diameter*10)),IF(AQ144="NV","NV",IF(AQ144="NA","NA",IF(BE144="","",IF(BL144="SMLS",AQ144*100/BE144,AQ144*100/BD144))))))</f>
        <v/>
      </c>
      <c r="AW144" s="114"/>
      <c r="AX144" s="114"/>
      <c r="AY144" s="114"/>
      <c r="AZ144" s="114"/>
      <c r="BA144" s="114" t="str">
        <f t="shared" ref="BA144" si="978">IF(C144=FALSE,"",IF(GW_Log_Dist="","NA",GW_Log_Dist+X144))</f>
        <v/>
      </c>
      <c r="BB144" s="114"/>
      <c r="BC144" s="114"/>
      <c r="BD144" s="18" t="str">
        <f t="shared" ref="BD144" si="979">IF(C144=FALSE,"",IF(AND(SX1_Start&lt;=X144,X144&lt;SX1_End),((SX1_NWT*1000)),IF(AND(SX2_Start&lt;=X144,X144&lt;SX2_End),((SX2_NWT*1000)),IF(AND(SX3_Start&lt;=X144,X144&lt;SX3_End),((SX3_NWT*1000)),IF(AND(SX4_Start&lt;=X144,X144&lt;SX4_End),((SX4_NWT*1000)),IF(AND(SX5_Start&lt;=X144,X144&lt;SX5_End),((SX5_NWT*1000)),IF(AND(SX6_Start&lt;=X144,X144&lt;SX6_End),((SX6_NWT*1000)),IF(AND(SX7_Start&lt;=X144,X144&lt;SX7_End),((SX7_NWT*1000)),IF(AND(SX8_Start&lt;=X144,X144&lt;SX8_End),((SX8_NWT*1000)),IF(AND(SX9_Start&lt;=X144,X144&lt;SX9_End),((SX9_NWT*1000)),IF(AND(SX10_Start&lt;=X144,X144&lt;SX10_End),((SX10_NWT*1000)),IF(AND(SX11_Start&lt;=X144,X144&lt;SX11_End),((SX11_NWT*1000)),IF(AND(SX12_Start&lt;=X144,X144&lt;SX12_End),((SX12_NWT*1000)),IF(AND(SX13_Start&lt;=X144,X144&lt;SX13_End),((SX13_NWT*1000)),IF(AND(SX14_Start&lt;=X144,X144&lt;SX14_End),((SX14_NWT*1000)),IF(AND(SX15_Start&lt;=X144,X144&lt;SX15_End),((SX15_NWT*1000)),IF(AND(SX16_Start&lt;=X144,X144&lt;SX16_End),((SX16_NWT*1000)),IF(AND(SX17_Start&lt;=X144,X144&lt;SX17_End),((SX17_NWT*1000)),IF(AND(SX18_Start&lt;=X144,X144&lt;SX18_End),((SX18_NWT*1000)),IF(AND(SX19_Start&lt;=X144,X144&lt;SX19_End),((SX19_NWT*1000)),IF(AND(SX20_Start&lt;=X144,X144&lt;SX20_End),((SX20_NWT*1000)),IF(AND(SX21_Start&lt;=X144,X144&lt;SX21_End),((SX21_NWT*1000)),IF(AND(SX22_Start&lt;=X144,X144&lt;SX22_End),((SX22_NWT*1000)),IF(AND(SX23_Start&lt;=X144,X144&lt;SX23_End),((SX23_NWT*1000)),IF(AND(SX24_Start&lt;=X144,X144&lt;SX24_End),((SX24_NWT*1000)),IF(AND(SX25_Start&lt;=X144,X144&lt;SX25_End),((SX25_NWT*1000))))))))))))))))))))))))))))</f>
        <v/>
      </c>
      <c r="BE144" s="113"/>
      <c r="BF144" s="113"/>
      <c r="BG144" s="113"/>
      <c r="BH144" s="113"/>
      <c r="BI144" s="113"/>
      <c r="BJ144" s="113"/>
      <c r="BK144" s="113"/>
      <c r="BL144" s="19" t="str" cm="1">
        <f t="array" ref="BL144">IF(C144=FALSE,"",IF(AND(SX1_Start&lt;=X144,X144&lt;SX1_End),SX1_LS,IF(AND(SX2_Start&lt;=X144,X144&lt;SX2_End),SX2_LS,IF(AND(SX3_Start&lt;=X144,X144&lt;SX3_End),SX3_LS,IF(AND(SX4_Start&lt;=X144,X144&lt;SX4_End),SX4_LS,IF(AND(SX5_Start&lt;=X144,X144&lt;SX5_End),SX5_LS,IF(AND(SX6_Start&lt;=X144,X144&lt;SX6_End),SX6_LS,IF(AND(SX7_Start&lt;=X144,X144&lt;SX7_End),SX7_LS,IF(AND(SX8_Start&lt;=X144,X144&lt;SX8_End),SX8_LS,IF(AND(SX9_Start&lt;=X144,X144&lt;SX9_End),SX9_LS,IF(AND(SX10_Start&lt;=X144,X144&lt;SX10_End),SX10_LS,IF(AND(SX11_Start&lt;=X144,X144&lt;SX11_End),SX11_LS,IF(AND(SX12_Start&lt;=X144,X144&lt;SX12_End),SX12_LS,IF(AND(SX13_Start&lt;=X144,X144&lt;SX13_End),SX13_LS,IF(AND(SX14_Start&lt;=X144,X144&lt;SX14_End),SX14_LS,IF(AND(SX15_Start&lt;=X144,X144&lt;SX15_End),SX15_LS,IF(AND(SX16_Start&lt;=X144,X144&lt;SX16_End),SX16_LS,IF(AND(SX17_Start&lt;=X144,X144&lt;SX17_End),SX17_LS,IF(AND(SX18_Start&lt;=X144,X144&lt;SX18_End),SX18_LS,IF(AND(SX19_Start&lt;=X144,X144&lt;SX19_End),SX19_LS,IF(AND(SX20_Start&lt;=X144,X144&lt;SX20_End),SX20_LS,IF(AND(SX21_Start&lt;=X144,X144&lt;SX21_End),SX21_LS,IF(AND(SX22_Start&lt;=X144,X144&lt;SX22_End),SX22_LS,IF(AND(SX23_Start&lt;=X144,X144&lt;SX23_End),SX23_LS,IF(AND(SX24_Start&lt;=X144,X144&lt;SX24_End),SX24_LS)*IF(AND(SX25_Start&lt;=X144,X144&lt;SX25End),SX25_LS)))))))))))))))))))))))))</f>
        <v/>
      </c>
      <c r="BM144" s="129" t="str">
        <f t="shared" ref="BM144" si="980">IF(ISBLANK(C144),"",IF(BL144=SX1_LS,SX1_LSD,IF(BL144=SX2_LS,SX2_LSD,IF(BL144=SX3_LS,SX3_LSD,IF(BL144=SX4_LS,SX4_LSD,IF(BL144=SX5_LS,SX5_LSD,IF(BL144=SX6_LS,SX6_LSD,IF(BL144=SX7_LS,SX7_LSD,IF(BL144=SX8_LS,SX8_LSD,IF(BL144=SX9_LS,SX9_LSD,IF(BL144=SX10_LS,SX10_LSD,IF(BL144=SX11_LS,SX11_LSD,IF(BL144=SX12_LS,SX12_LSD)))))))))))))</f>
        <v/>
      </c>
      <c r="BN144" s="130"/>
      <c r="BO144" s="130"/>
      <c r="BP144" s="130"/>
      <c r="BQ144" s="130"/>
      <c r="BR144" s="131"/>
      <c r="BS144" s="119" t="str">
        <f t="shared" ref="BS144" si="981">IF(ISBLANK(C144),"",IF(NOT(ISNUMBER(station_number)),"NA",IF(MOD(station_number,1)=0,TEXT(station_number+X144,"0+00"),IF(NOT(MOD(station_number,1)=0),TEXT(station_number+X144,"0+00.00")))))</f>
        <v/>
      </c>
      <c r="BT144" s="119"/>
      <c r="BU144" s="119"/>
      <c r="BV144" s="119"/>
      <c r="BW144" s="119"/>
      <c r="BX144" s="120" t="str" cm="1">
        <f t="array" ref="BX144">IF(C144=FALSE,"",IF(AND(SX1_Start&lt;=X144,X144&lt;SX1_End),"Section 1",IF(AND(SX2_Start&lt;=X144,X144&lt;SX2_End),"Section 2",IF(AND(SX3_Start&lt;=X144,X144&lt;SX3_End),"Section 3",IF(AND(SX4_Start&lt;=X144,X144&lt;SX4_End),"Section 4",IF(AND(SX5_Start&lt;=X144,X144&lt;SX5_End),"Section 5",IF(AND(SX6_Start&lt;=X144,X144&lt;SX6_End),"Section 6",IF(AND(SX7_Start&lt;=X144,X144&lt;SX7_End),"Section 7",IF(AND(SX8_Start&lt;=X144,X144&lt;SX8_End),"Section 8",IF(AND(SX9_Start&lt;=X144,X144&lt;SX9_End),"Section 9",IF(AND(SX10_Start&lt;=X144,X144&lt;SX10_End),"Section 10",IF(AND(SX11_Start&lt;=X144,X144&lt;SX11_End),"Section 11",IF(AND(SX12_Start&lt;=X144,X144&lt;SX12_End),"Section 12",IF(AND(SX13_Start&lt;=X144,X144&lt;SX13_End),"Section 13",IF(AND(SX14_Start&lt;=X144,X144&lt;SX14_End),"Section 14",IF(AND(SX15_Start&lt;=X144,X144&lt;SX15_End),"Section 15",IF(AND(SX16_Start&lt;=X144,X144&lt;SX16_End),"Section 16",IF(AND(SX17_Start&lt;=X144,X144&lt;SX17_End),"Section 17",IF(AND(SX18_Start&lt;=X144,X144&lt;SX18_End),"Section 18",IF(AND(SX19_Start&lt;=X144,X144&lt;SX19_End),"Section 19",IF(AND(SX20_Start&lt;=X144,X144&lt;SX20_End),"Section 20",IF(AND(SX21_Start&lt;=X144,X144&lt;SX21_End),"Section 21",IF(AND(SX22_Start&lt;=X144,X144&lt;SX22_End),"Section 22",IF(AND(SX23_Start&lt;=X144,X144&lt;SX23_End),"Section 23",IF(AND(SX24_Start&lt;=X144,X144&lt;SX24_End),"Section 24")*IF(AND(SX25_Start&lt;=X144,X144&lt;SX25End),"Section 25")))))))))))))))))))))))))</f>
        <v/>
      </c>
      <c r="BY144" s="121"/>
      <c r="BZ144" s="121"/>
      <c r="CA144" s="121"/>
      <c r="CB144" s="121"/>
      <c r="CC144" s="121"/>
      <c r="CD144" s="121"/>
      <c r="CE144" s="121"/>
      <c r="CF144" s="121"/>
      <c r="CG144" s="121"/>
      <c r="CH144" s="122"/>
      <c r="CI144" s="123"/>
      <c r="CJ144" s="124"/>
      <c r="CK144" s="124"/>
      <c r="CL144" s="124"/>
      <c r="CM144" s="124"/>
      <c r="CN144" s="124"/>
      <c r="CO144" s="124"/>
      <c r="CP144" s="124"/>
      <c r="CQ144" s="124"/>
      <c r="CR144" s="124"/>
      <c r="CS144" s="125"/>
      <c r="CT144" s="123"/>
      <c r="CU144" s="124"/>
      <c r="CV144" s="124"/>
      <c r="CW144" s="124"/>
      <c r="CX144" s="124"/>
      <c r="CY144" s="124"/>
      <c r="CZ144" s="124"/>
      <c r="DA144" s="124"/>
      <c r="DB144" s="124"/>
      <c r="DC144" s="124"/>
      <c r="DD144" s="125"/>
      <c r="DE144" s="123"/>
      <c r="DF144" s="124"/>
      <c r="DG144" s="124"/>
      <c r="DH144" s="124"/>
      <c r="DI144" s="124"/>
      <c r="DJ144" s="124"/>
      <c r="DK144" s="124"/>
      <c r="DL144" s="124"/>
      <c r="DM144" s="124"/>
      <c r="DN144" s="125"/>
      <c r="DO144" s="126"/>
      <c r="DP144" s="127"/>
      <c r="DQ144" s="127"/>
      <c r="DR144" s="127"/>
      <c r="DS144" s="127"/>
      <c r="DT144" s="127"/>
      <c r="DU144" s="127"/>
      <c r="DV144" s="128"/>
      <c r="DW144" s="102"/>
      <c r="DX144" s="102"/>
      <c r="DY144" s="102"/>
      <c r="DZ144" s="115"/>
      <c r="EA144" s="115"/>
      <c r="EB144" s="115"/>
      <c r="EC144" s="115"/>
      <c r="ED144" s="115"/>
      <c r="EE144" s="132"/>
      <c r="EF144" s="132"/>
      <c r="EG144" s="132"/>
      <c r="EH144" s="102"/>
      <c r="EI144" s="102"/>
      <c r="EJ144" s="102"/>
      <c r="EK144" s="117" t="str">
        <f t="shared" si="929"/>
        <v/>
      </c>
      <c r="EL144" s="117"/>
      <c r="EM144" s="117"/>
      <c r="EN144" s="118"/>
      <c r="EO144" s="118"/>
      <c r="EP144" s="118"/>
      <c r="EQ144" s="102"/>
      <c r="ER144" s="102"/>
      <c r="ES144" s="102"/>
      <c r="ET144" s="102"/>
      <c r="EU144" s="20" t="str">
        <f t="shared" si="930"/>
        <v/>
      </c>
      <c r="EV144" s="26" t="str">
        <f t="shared" si="931"/>
        <v/>
      </c>
      <c r="EW144" s="22"/>
      <c r="EX144" s="22"/>
      <c r="EY144" s="23"/>
      <c r="EZ144" s="23"/>
      <c r="FA144" s="23"/>
      <c r="FB144" s="23"/>
      <c r="FC144" s="28"/>
      <c r="FD144" s="28"/>
      <c r="FE144" s="28"/>
      <c r="FF144" s="28"/>
      <c r="FG144" s="28"/>
      <c r="FH144" s="28"/>
      <c r="FI144" s="28"/>
      <c r="FJ144" s="28"/>
      <c r="FK144" s="28"/>
      <c r="FL144" s="28"/>
      <c r="FM144" s="28"/>
      <c r="FN144" s="29"/>
      <c r="FO144" s="29"/>
      <c r="FP144" s="29"/>
      <c r="FQ144" s="29"/>
      <c r="FR144" s="29"/>
      <c r="FS144" s="29"/>
      <c r="FT144" s="29"/>
      <c r="FU144" s="29"/>
      <c r="FV144" s="29"/>
      <c r="FW144" s="29"/>
      <c r="FX144" s="29"/>
      <c r="FY144" s="29"/>
      <c r="FZ144" s="29"/>
      <c r="GA144" s="29"/>
      <c r="GB144" s="29"/>
      <c r="GC144" s="23"/>
      <c r="GD144" s="23"/>
      <c r="GE144" s="23"/>
      <c r="GF144" s="23"/>
      <c r="GG144" s="23"/>
      <c r="GH144" s="23"/>
    </row>
    <row r="145" spans="1:190" s="25" customFormat="1" ht="57.75" customHeight="1" x14ac:dyDescent="0.25">
      <c r="A145" s="103">
        <f t="shared" si="932"/>
        <v>138</v>
      </c>
      <c r="B145" s="103"/>
      <c r="C145" s="104"/>
      <c r="D145" s="105"/>
      <c r="E145" s="105"/>
      <c r="F145" s="105"/>
      <c r="G145" s="105"/>
      <c r="H145" s="105"/>
      <c r="I145" s="105"/>
      <c r="J145" s="105"/>
      <c r="K145" s="106"/>
      <c r="L145" s="138"/>
      <c r="M145" s="138"/>
      <c r="N145" s="138"/>
      <c r="O145" s="138"/>
      <c r="P145" s="138"/>
      <c r="Q145" s="138"/>
      <c r="R145" s="138"/>
      <c r="S145" s="137"/>
      <c r="T145" s="137"/>
      <c r="U145" s="137"/>
      <c r="V145" s="137"/>
      <c r="W145" s="137"/>
      <c r="X145" s="79"/>
      <c r="Y145" s="80"/>
      <c r="Z145" s="80"/>
      <c r="AA145" s="80"/>
      <c r="AB145" s="11" t="str">
        <f t="shared" si="920"/>
        <v/>
      </c>
      <c r="AC145" s="12"/>
      <c r="AD145" s="13">
        <f t="shared" si="912"/>
        <v>0</v>
      </c>
      <c r="AE145" s="14" t="str">
        <f t="shared" ref="AE145" si="982">IF(ISBLANK(C145),"",IF(BL145=SX1_LS,SX1_PD,IF(BL145=SX2_LS,SX2_PD,IF(BL145=SX3_LS,SX3_PD,IF(BL145=SX4_LS,SX4_PD,IF(BL145=SX5_LS,SX5_PD,IF(BL145=SX6_LS,SX6_PD,IF(BL145=SX7_LS,SX7_PD,IF(BL145=SX8_LS,SX8_PD,IF(BL145=SX9_LS,SX9_PD,IF(BL145=SX10_LS,SX10_PD,IF(BL145=SX11_LS,SX11_PD,IF(BL145=SX12_LS,SX12_PD)))))))))))))</f>
        <v/>
      </c>
      <c r="AF145" s="15" t="str">
        <f t="shared" si="922"/>
        <v>!</v>
      </c>
      <c r="AG145" s="16" t="str">
        <f t="shared" ref="AG145" si="983">IF(ISBLANK(AC145),"",IF(AND(BL145=SX1_LS,AC145&gt;=0.5),(ROUND((PI()*AD145*AE145)/12,2)-PI()*SX1_PD),IF(AND(BL145=SX2_LS,AC145&gt;=0.5),(ROUND((PI()*AD145*AE145)/12,2)-PI()*SX2_PD),IF(AND(BL145=SX3_LS,AC145&gt;=0.5),(ROUND((PI()*AD145*AE145)/12,2)-PI()*SX3_PD),IF(AND(BL145=SX4_LS,AC145&gt;=0.5),(ROUND((PI()*AD145*AE145)/12,2)-PI()*SX4_PD),IF(AND(BL145=SX5_LS,AC145&gt;=0.5),(ROUND((PI()*AD145*AE145)/12,2)-PI()*SX5_PD),IF(AND(BL145=SX6_LS,AC145&gt;=0.5),(ROUND((PI()*AD145*AE145)/12,2)-PI()*SX6_PD),IF(AND(BL145=SX7_LS,AC145&gt;=0.5),(ROUND((PI()*AD145*AE145)/12,2)-PI()*SX7_PD),IF(AND(BL145=SX8_LS,AC145&gt;=0.5),(ROUND((PI()*AD145*AE145)/12,2)-PI()*SX8_PD),IF(AND(BL145=SX9_LS,AC145&gt;=0.5),(ROUND((PI()*AD145*AE145)/12,2)-PI()*SX9_PD),IF(AND(BL145=SX10_LS,AC145&gt;=0.5),(ROUND((PI()*AD145*AE145)/12,2)-PI()*SX10_PD),IF(AND(BL145=SX11_LS,AC145&gt;=0.5),(ROUND((PI()*AD145*AE145)/12,2)-PI()*SX11_PD),IF(AND(BL145=SX12_LS,AC145&gt;=0.5),(ROUND((PI()*AD145*AE145)/12,2)-PI()*SX12_PD),ROUND((PI()*AD145*AE145)/12,2))))))))))))))</f>
        <v/>
      </c>
      <c r="AH145" s="81"/>
      <c r="AI145" s="81"/>
      <c r="AJ145" s="81"/>
      <c r="AK145" s="81"/>
      <c r="AL145" s="81"/>
      <c r="AM145" s="81"/>
      <c r="AN145" s="81"/>
      <c r="AO145" s="81"/>
      <c r="AP145" s="17"/>
      <c r="AQ145" s="113"/>
      <c r="AR145" s="113"/>
      <c r="AS145" s="113"/>
      <c r="AT145" s="113"/>
      <c r="AU145" s="113"/>
      <c r="AV145" s="114" t="str">
        <f t="shared" ref="AV145" si="984">IF(C145=FALSE,"",IF(C145="DNT",(AQ145/(Nominal_Pipe_Diameter*10)),IF(AQ145="NV","NV",IF(AQ145="NA","NA",IF(BE145="","",IF(BL145="SMLS",AQ145*100/BE145,AQ145*100/BD145))))))</f>
        <v/>
      </c>
      <c r="AW145" s="114"/>
      <c r="AX145" s="114"/>
      <c r="AY145" s="114"/>
      <c r="AZ145" s="114"/>
      <c r="BA145" s="114" t="str">
        <f t="shared" ref="BA145" si="985">IF(C145=FALSE,"",IF(GW_Log_Dist="","NA",GW_Log_Dist+X145))</f>
        <v/>
      </c>
      <c r="BB145" s="114"/>
      <c r="BC145" s="114"/>
      <c r="BD145" s="18" t="str">
        <f t="shared" ref="BD145" si="986">IF(C145=FALSE,"",IF(AND(SX1_Start&lt;=X145,X145&lt;SX1_End),((SX1_NWT*1000)),IF(AND(SX2_Start&lt;=X145,X145&lt;SX2_End),((SX2_NWT*1000)),IF(AND(SX3_Start&lt;=X145,X145&lt;SX3_End),((SX3_NWT*1000)),IF(AND(SX4_Start&lt;=X145,X145&lt;SX4_End),((SX4_NWT*1000)),IF(AND(SX5_Start&lt;=X145,X145&lt;SX5_End),((SX5_NWT*1000)),IF(AND(SX6_Start&lt;=X145,X145&lt;SX6_End),((SX6_NWT*1000)),IF(AND(SX7_Start&lt;=X145,X145&lt;SX7_End),((SX7_NWT*1000)),IF(AND(SX8_Start&lt;=X145,X145&lt;SX8_End),((SX8_NWT*1000)),IF(AND(SX9_Start&lt;=X145,X145&lt;SX9_End),((SX9_NWT*1000)),IF(AND(SX10_Start&lt;=X145,X145&lt;SX10_End),((SX10_NWT*1000)),IF(AND(SX11_Start&lt;=X145,X145&lt;SX11_End),((SX11_NWT*1000)),IF(AND(SX12_Start&lt;=X145,X145&lt;SX12_End),((SX12_NWT*1000)),IF(AND(SX13_Start&lt;=X145,X145&lt;SX13_End),((SX13_NWT*1000)),IF(AND(SX14_Start&lt;=X145,X145&lt;SX14_End),((SX14_NWT*1000)),IF(AND(SX15_Start&lt;=X145,X145&lt;SX15_End),((SX15_NWT*1000)),IF(AND(SX16_Start&lt;=X145,X145&lt;SX16_End),((SX16_NWT*1000)),IF(AND(SX17_Start&lt;=X145,X145&lt;SX17_End),((SX17_NWT*1000)),IF(AND(SX18_Start&lt;=X145,X145&lt;SX18_End),((SX18_NWT*1000)),IF(AND(SX19_Start&lt;=X145,X145&lt;SX19_End),((SX19_NWT*1000)),IF(AND(SX20_Start&lt;=X145,X145&lt;SX20_End),((SX20_NWT*1000)),IF(AND(SX21_Start&lt;=X145,X145&lt;SX21_End),((SX21_NWT*1000)),IF(AND(SX22_Start&lt;=X145,X145&lt;SX22_End),((SX22_NWT*1000)),IF(AND(SX23_Start&lt;=X145,X145&lt;SX23_End),((SX23_NWT*1000)),IF(AND(SX24_Start&lt;=X145,X145&lt;SX24_End),((SX24_NWT*1000)),IF(AND(SX25_Start&lt;=X145,X145&lt;SX25_End),((SX25_NWT*1000))))))))))))))))))))))))))))</f>
        <v/>
      </c>
      <c r="BE145" s="113"/>
      <c r="BF145" s="113"/>
      <c r="BG145" s="113"/>
      <c r="BH145" s="113"/>
      <c r="BI145" s="113"/>
      <c r="BJ145" s="113"/>
      <c r="BK145" s="113"/>
      <c r="BL145" s="19" t="str" cm="1">
        <f t="array" ref="BL145">IF(C145=FALSE,"",IF(AND(SX1_Start&lt;=X145,X145&lt;SX1_End),SX1_LS,IF(AND(SX2_Start&lt;=X145,X145&lt;SX2_End),SX2_LS,IF(AND(SX3_Start&lt;=X145,X145&lt;SX3_End),SX3_LS,IF(AND(SX4_Start&lt;=X145,X145&lt;SX4_End),SX4_LS,IF(AND(SX5_Start&lt;=X145,X145&lt;SX5_End),SX5_LS,IF(AND(SX6_Start&lt;=X145,X145&lt;SX6_End),SX6_LS,IF(AND(SX7_Start&lt;=X145,X145&lt;SX7_End),SX7_LS,IF(AND(SX8_Start&lt;=X145,X145&lt;SX8_End),SX8_LS,IF(AND(SX9_Start&lt;=X145,X145&lt;SX9_End),SX9_LS,IF(AND(SX10_Start&lt;=X145,X145&lt;SX10_End),SX10_LS,IF(AND(SX11_Start&lt;=X145,X145&lt;SX11_End),SX11_LS,IF(AND(SX12_Start&lt;=X145,X145&lt;SX12_End),SX12_LS,IF(AND(SX13_Start&lt;=X145,X145&lt;SX13_End),SX13_LS,IF(AND(SX14_Start&lt;=X145,X145&lt;SX14_End),SX14_LS,IF(AND(SX15_Start&lt;=X145,X145&lt;SX15_End),SX15_LS,IF(AND(SX16_Start&lt;=X145,X145&lt;SX16_End),SX16_LS,IF(AND(SX17_Start&lt;=X145,X145&lt;SX17_End),SX17_LS,IF(AND(SX18_Start&lt;=X145,X145&lt;SX18_End),SX18_LS,IF(AND(SX19_Start&lt;=X145,X145&lt;SX19_End),SX19_LS,IF(AND(SX20_Start&lt;=X145,X145&lt;SX20_End),SX20_LS,IF(AND(SX21_Start&lt;=X145,X145&lt;SX21_End),SX21_LS,IF(AND(SX22_Start&lt;=X145,X145&lt;SX22_End),SX22_LS,IF(AND(SX23_Start&lt;=X145,X145&lt;SX23_End),SX23_LS,IF(AND(SX24_Start&lt;=X145,X145&lt;SX24_End),SX24_LS)*IF(AND(SX25_Start&lt;=X145,X145&lt;SX25End),SX25_LS)))))))))))))))))))))))))</f>
        <v/>
      </c>
      <c r="BM145" s="129" t="str">
        <f t="shared" ref="BM145" si="987">IF(ISBLANK(C145),"",IF(BL145=SX1_LS,SX1_LSD,IF(BL145=SX2_LS,SX2_LSD,IF(BL145=SX3_LS,SX3_LSD,IF(BL145=SX4_LS,SX4_LSD,IF(BL145=SX5_LS,SX5_LSD,IF(BL145=SX6_LS,SX6_LSD,IF(BL145=SX7_LS,SX7_LSD,IF(BL145=SX8_LS,SX8_LSD,IF(BL145=SX9_LS,SX9_LSD,IF(BL145=SX10_LS,SX10_LSD,IF(BL145=SX11_LS,SX11_LSD,IF(BL145=SX12_LS,SX12_LSD)))))))))))))</f>
        <v/>
      </c>
      <c r="BN145" s="130"/>
      <c r="BO145" s="130"/>
      <c r="BP145" s="130"/>
      <c r="BQ145" s="130"/>
      <c r="BR145" s="131"/>
      <c r="BS145" s="119" t="str">
        <f t="shared" ref="BS145" si="988">IF(ISBLANK(C145),"",IF(NOT(ISNUMBER(station_number)),"NA",IF(MOD(station_number,1)=0,TEXT(station_number+X145,"0+00"),IF(NOT(MOD(station_number,1)=0),TEXT(station_number+X145,"0+00.00")))))</f>
        <v/>
      </c>
      <c r="BT145" s="119"/>
      <c r="BU145" s="119"/>
      <c r="BV145" s="119"/>
      <c r="BW145" s="119"/>
      <c r="BX145" s="120" t="str" cm="1">
        <f t="array" ref="BX145">IF(C145=FALSE,"",IF(AND(SX1_Start&lt;=X145,X145&lt;SX1_End),"Section 1",IF(AND(SX2_Start&lt;=X145,X145&lt;SX2_End),"Section 2",IF(AND(SX3_Start&lt;=X145,X145&lt;SX3_End),"Section 3",IF(AND(SX4_Start&lt;=X145,X145&lt;SX4_End),"Section 4",IF(AND(SX5_Start&lt;=X145,X145&lt;SX5_End),"Section 5",IF(AND(SX6_Start&lt;=X145,X145&lt;SX6_End),"Section 6",IF(AND(SX7_Start&lt;=X145,X145&lt;SX7_End),"Section 7",IF(AND(SX8_Start&lt;=X145,X145&lt;SX8_End),"Section 8",IF(AND(SX9_Start&lt;=X145,X145&lt;SX9_End),"Section 9",IF(AND(SX10_Start&lt;=X145,X145&lt;SX10_End),"Section 10",IF(AND(SX11_Start&lt;=X145,X145&lt;SX11_End),"Section 11",IF(AND(SX12_Start&lt;=X145,X145&lt;SX12_End),"Section 12",IF(AND(SX13_Start&lt;=X145,X145&lt;SX13_End),"Section 13",IF(AND(SX14_Start&lt;=X145,X145&lt;SX14_End),"Section 14",IF(AND(SX15_Start&lt;=X145,X145&lt;SX15_End),"Section 15",IF(AND(SX16_Start&lt;=X145,X145&lt;SX16_End),"Section 16",IF(AND(SX17_Start&lt;=X145,X145&lt;SX17_End),"Section 17",IF(AND(SX18_Start&lt;=X145,X145&lt;SX18_End),"Section 18",IF(AND(SX19_Start&lt;=X145,X145&lt;SX19_End),"Section 19",IF(AND(SX20_Start&lt;=X145,X145&lt;SX20_End),"Section 20",IF(AND(SX21_Start&lt;=X145,X145&lt;SX21_End),"Section 21",IF(AND(SX22_Start&lt;=X145,X145&lt;SX22_End),"Section 22",IF(AND(SX23_Start&lt;=X145,X145&lt;SX23_End),"Section 23",IF(AND(SX24_Start&lt;=X145,X145&lt;SX24_End),"Section 24")*IF(AND(SX25_Start&lt;=X145,X145&lt;SX25End),"Section 25")))))))))))))))))))))))))</f>
        <v/>
      </c>
      <c r="BY145" s="121"/>
      <c r="BZ145" s="121"/>
      <c r="CA145" s="121"/>
      <c r="CB145" s="121"/>
      <c r="CC145" s="121"/>
      <c r="CD145" s="121"/>
      <c r="CE145" s="121"/>
      <c r="CF145" s="121"/>
      <c r="CG145" s="121"/>
      <c r="CH145" s="122"/>
      <c r="CI145" s="123"/>
      <c r="CJ145" s="124"/>
      <c r="CK145" s="124"/>
      <c r="CL145" s="124"/>
      <c r="CM145" s="124"/>
      <c r="CN145" s="124"/>
      <c r="CO145" s="124"/>
      <c r="CP145" s="124"/>
      <c r="CQ145" s="124"/>
      <c r="CR145" s="124"/>
      <c r="CS145" s="125"/>
      <c r="CT145" s="123"/>
      <c r="CU145" s="124"/>
      <c r="CV145" s="124"/>
      <c r="CW145" s="124"/>
      <c r="CX145" s="124"/>
      <c r="CY145" s="124"/>
      <c r="CZ145" s="124"/>
      <c r="DA145" s="124"/>
      <c r="DB145" s="124"/>
      <c r="DC145" s="124"/>
      <c r="DD145" s="125"/>
      <c r="DE145" s="123"/>
      <c r="DF145" s="124"/>
      <c r="DG145" s="124"/>
      <c r="DH145" s="124"/>
      <c r="DI145" s="124"/>
      <c r="DJ145" s="124"/>
      <c r="DK145" s="124"/>
      <c r="DL145" s="124"/>
      <c r="DM145" s="124"/>
      <c r="DN145" s="125"/>
      <c r="DO145" s="126"/>
      <c r="DP145" s="127"/>
      <c r="DQ145" s="127"/>
      <c r="DR145" s="127"/>
      <c r="DS145" s="127"/>
      <c r="DT145" s="127"/>
      <c r="DU145" s="127"/>
      <c r="DV145" s="128"/>
      <c r="DW145" s="102"/>
      <c r="DX145" s="102"/>
      <c r="DY145" s="102"/>
      <c r="DZ145" s="115"/>
      <c r="EA145" s="115"/>
      <c r="EB145" s="115"/>
      <c r="EC145" s="115"/>
      <c r="ED145" s="115"/>
      <c r="EE145" s="132"/>
      <c r="EF145" s="132"/>
      <c r="EG145" s="132"/>
      <c r="EH145" s="102"/>
      <c r="EI145" s="102"/>
      <c r="EJ145" s="102"/>
      <c r="EK145" s="117" t="str">
        <f t="shared" si="929"/>
        <v/>
      </c>
      <c r="EL145" s="117"/>
      <c r="EM145" s="117"/>
      <c r="EN145" s="118"/>
      <c r="EO145" s="118"/>
      <c r="EP145" s="118"/>
      <c r="EQ145" s="102"/>
      <c r="ER145" s="102"/>
      <c r="ES145" s="102"/>
      <c r="ET145" s="102"/>
      <c r="EU145" s="20" t="str">
        <f t="shared" si="930"/>
        <v/>
      </c>
      <c r="EV145" s="26" t="str">
        <f t="shared" si="931"/>
        <v/>
      </c>
      <c r="EW145" s="22"/>
      <c r="EX145" s="22"/>
      <c r="EY145" s="23"/>
      <c r="EZ145" s="23"/>
      <c r="FA145" s="23"/>
      <c r="FB145" s="23"/>
      <c r="FC145" s="28"/>
      <c r="FD145" s="28"/>
      <c r="FE145" s="28"/>
      <c r="FF145" s="28"/>
      <c r="FG145" s="28"/>
      <c r="FH145" s="28"/>
      <c r="FI145" s="28"/>
      <c r="FJ145" s="28"/>
      <c r="FK145" s="28"/>
      <c r="FL145" s="28"/>
      <c r="FM145" s="28"/>
      <c r="FN145" s="29"/>
      <c r="FO145" s="29"/>
      <c r="FP145" s="29"/>
      <c r="FQ145" s="29"/>
      <c r="FR145" s="29"/>
      <c r="FS145" s="29"/>
      <c r="FT145" s="29"/>
      <c r="FU145" s="29"/>
      <c r="FV145" s="29"/>
      <c r="FW145" s="29"/>
      <c r="FX145" s="29"/>
      <c r="FY145" s="29"/>
      <c r="FZ145" s="29"/>
      <c r="GA145" s="29"/>
      <c r="GB145" s="29"/>
      <c r="GC145" s="23"/>
      <c r="GD145" s="23"/>
      <c r="GE145" s="23"/>
      <c r="GF145" s="23"/>
      <c r="GG145" s="23"/>
      <c r="GH145" s="23"/>
    </row>
    <row r="146" spans="1:190" s="25" customFormat="1" ht="57.75" customHeight="1" x14ac:dyDescent="0.25">
      <c r="A146" s="103">
        <f t="shared" si="932"/>
        <v>139</v>
      </c>
      <c r="B146" s="103"/>
      <c r="C146" s="104"/>
      <c r="D146" s="105"/>
      <c r="E146" s="105"/>
      <c r="F146" s="105"/>
      <c r="G146" s="105"/>
      <c r="H146" s="105"/>
      <c r="I146" s="105"/>
      <c r="J146" s="105"/>
      <c r="K146" s="106"/>
      <c r="L146" s="138"/>
      <c r="M146" s="138"/>
      <c r="N146" s="138"/>
      <c r="O146" s="138"/>
      <c r="P146" s="138"/>
      <c r="Q146" s="138"/>
      <c r="R146" s="138"/>
      <c r="S146" s="137"/>
      <c r="T146" s="137"/>
      <c r="U146" s="137"/>
      <c r="V146" s="137"/>
      <c r="W146" s="137"/>
      <c r="X146" s="79"/>
      <c r="Y146" s="80"/>
      <c r="Z146" s="80"/>
      <c r="AA146" s="80"/>
      <c r="AB146" s="11" t="str">
        <f t="shared" si="920"/>
        <v/>
      </c>
      <c r="AC146" s="12"/>
      <c r="AD146" s="13">
        <f t="shared" si="912"/>
        <v>0</v>
      </c>
      <c r="AE146" s="14" t="str">
        <f t="shared" ref="AE146" si="989">IF(ISBLANK(C146),"",IF(BL146=SX1_LS,SX1_PD,IF(BL146=SX2_LS,SX2_PD,IF(BL146=SX3_LS,SX3_PD,IF(BL146=SX4_LS,SX4_PD,IF(BL146=SX5_LS,SX5_PD,IF(BL146=SX6_LS,SX6_PD,IF(BL146=SX7_LS,SX7_PD,IF(BL146=SX8_LS,SX8_PD,IF(BL146=SX9_LS,SX9_PD,IF(BL146=SX10_LS,SX10_PD,IF(BL146=SX11_LS,SX11_PD,IF(BL146=SX12_LS,SX12_PD)))))))))))))</f>
        <v/>
      </c>
      <c r="AF146" s="15" t="str">
        <f t="shared" si="922"/>
        <v>!</v>
      </c>
      <c r="AG146" s="16" t="str">
        <f t="shared" ref="AG146" si="990">IF(ISBLANK(AC146),"",IF(AND(BL146=SX1_LS,AC146&gt;=0.5),(ROUND((PI()*AD146*AE146)/12,2)-PI()*SX1_PD),IF(AND(BL146=SX2_LS,AC146&gt;=0.5),(ROUND((PI()*AD146*AE146)/12,2)-PI()*SX2_PD),IF(AND(BL146=SX3_LS,AC146&gt;=0.5),(ROUND((PI()*AD146*AE146)/12,2)-PI()*SX3_PD),IF(AND(BL146=SX4_LS,AC146&gt;=0.5),(ROUND((PI()*AD146*AE146)/12,2)-PI()*SX4_PD),IF(AND(BL146=SX5_LS,AC146&gt;=0.5),(ROUND((PI()*AD146*AE146)/12,2)-PI()*SX5_PD),IF(AND(BL146=SX6_LS,AC146&gt;=0.5),(ROUND((PI()*AD146*AE146)/12,2)-PI()*SX6_PD),IF(AND(BL146=SX7_LS,AC146&gt;=0.5),(ROUND((PI()*AD146*AE146)/12,2)-PI()*SX7_PD),IF(AND(BL146=SX8_LS,AC146&gt;=0.5),(ROUND((PI()*AD146*AE146)/12,2)-PI()*SX8_PD),IF(AND(BL146=SX9_LS,AC146&gt;=0.5),(ROUND((PI()*AD146*AE146)/12,2)-PI()*SX9_PD),IF(AND(BL146=SX10_LS,AC146&gt;=0.5),(ROUND((PI()*AD146*AE146)/12,2)-PI()*SX10_PD),IF(AND(BL146=SX11_LS,AC146&gt;=0.5),(ROUND((PI()*AD146*AE146)/12,2)-PI()*SX11_PD),IF(AND(BL146=SX12_LS,AC146&gt;=0.5),(ROUND((PI()*AD146*AE146)/12,2)-PI()*SX12_PD),ROUND((PI()*AD146*AE146)/12,2))))))))))))))</f>
        <v/>
      </c>
      <c r="AH146" s="81"/>
      <c r="AI146" s="81"/>
      <c r="AJ146" s="81"/>
      <c r="AK146" s="81"/>
      <c r="AL146" s="81"/>
      <c r="AM146" s="81"/>
      <c r="AN146" s="81"/>
      <c r="AO146" s="81"/>
      <c r="AP146" s="17"/>
      <c r="AQ146" s="113"/>
      <c r="AR146" s="113"/>
      <c r="AS146" s="113"/>
      <c r="AT146" s="113"/>
      <c r="AU146" s="113"/>
      <c r="AV146" s="114" t="str">
        <f t="shared" ref="AV146" si="991">IF(C146=FALSE,"",IF(C146="DNT",(AQ146/(Nominal_Pipe_Diameter*10)),IF(AQ146="NV","NV",IF(AQ146="NA","NA",IF(BE146="","",IF(BL146="SMLS",AQ146*100/BE146,AQ146*100/BD146))))))</f>
        <v/>
      </c>
      <c r="AW146" s="114"/>
      <c r="AX146" s="114"/>
      <c r="AY146" s="114"/>
      <c r="AZ146" s="114"/>
      <c r="BA146" s="114" t="str">
        <f t="shared" ref="BA146" si="992">IF(C146=FALSE,"",IF(GW_Log_Dist="","NA",GW_Log_Dist+X146))</f>
        <v/>
      </c>
      <c r="BB146" s="114"/>
      <c r="BC146" s="114"/>
      <c r="BD146" s="18" t="str">
        <f t="shared" ref="BD146" si="993">IF(C146=FALSE,"",IF(AND(SX1_Start&lt;=X146,X146&lt;SX1_End),((SX1_NWT*1000)),IF(AND(SX2_Start&lt;=X146,X146&lt;SX2_End),((SX2_NWT*1000)),IF(AND(SX3_Start&lt;=X146,X146&lt;SX3_End),((SX3_NWT*1000)),IF(AND(SX4_Start&lt;=X146,X146&lt;SX4_End),((SX4_NWT*1000)),IF(AND(SX5_Start&lt;=X146,X146&lt;SX5_End),((SX5_NWT*1000)),IF(AND(SX6_Start&lt;=X146,X146&lt;SX6_End),((SX6_NWT*1000)),IF(AND(SX7_Start&lt;=X146,X146&lt;SX7_End),((SX7_NWT*1000)),IF(AND(SX8_Start&lt;=X146,X146&lt;SX8_End),((SX8_NWT*1000)),IF(AND(SX9_Start&lt;=X146,X146&lt;SX9_End),((SX9_NWT*1000)),IF(AND(SX10_Start&lt;=X146,X146&lt;SX10_End),((SX10_NWT*1000)),IF(AND(SX11_Start&lt;=X146,X146&lt;SX11_End),((SX11_NWT*1000)),IF(AND(SX12_Start&lt;=X146,X146&lt;SX12_End),((SX12_NWT*1000)),IF(AND(SX13_Start&lt;=X146,X146&lt;SX13_End),((SX13_NWT*1000)),IF(AND(SX14_Start&lt;=X146,X146&lt;SX14_End),((SX14_NWT*1000)),IF(AND(SX15_Start&lt;=X146,X146&lt;SX15_End),((SX15_NWT*1000)),IF(AND(SX16_Start&lt;=X146,X146&lt;SX16_End),((SX16_NWT*1000)),IF(AND(SX17_Start&lt;=X146,X146&lt;SX17_End),((SX17_NWT*1000)),IF(AND(SX18_Start&lt;=X146,X146&lt;SX18_End),((SX18_NWT*1000)),IF(AND(SX19_Start&lt;=X146,X146&lt;SX19_End),((SX19_NWT*1000)),IF(AND(SX20_Start&lt;=X146,X146&lt;SX20_End),((SX20_NWT*1000)),IF(AND(SX21_Start&lt;=X146,X146&lt;SX21_End),((SX21_NWT*1000)),IF(AND(SX22_Start&lt;=X146,X146&lt;SX22_End),((SX22_NWT*1000)),IF(AND(SX23_Start&lt;=X146,X146&lt;SX23_End),((SX23_NWT*1000)),IF(AND(SX24_Start&lt;=X146,X146&lt;SX24_End),((SX24_NWT*1000)),IF(AND(SX25_Start&lt;=X146,X146&lt;SX25_End),((SX25_NWT*1000))))))))))))))))))))))))))))</f>
        <v/>
      </c>
      <c r="BE146" s="113"/>
      <c r="BF146" s="113"/>
      <c r="BG146" s="113"/>
      <c r="BH146" s="113"/>
      <c r="BI146" s="113"/>
      <c r="BJ146" s="113"/>
      <c r="BK146" s="113"/>
      <c r="BL146" s="19" t="str" cm="1">
        <f t="array" ref="BL146">IF(C146=FALSE,"",IF(AND(SX1_Start&lt;=X146,X146&lt;SX1_End),SX1_LS,IF(AND(SX2_Start&lt;=X146,X146&lt;SX2_End),SX2_LS,IF(AND(SX3_Start&lt;=X146,X146&lt;SX3_End),SX3_LS,IF(AND(SX4_Start&lt;=X146,X146&lt;SX4_End),SX4_LS,IF(AND(SX5_Start&lt;=X146,X146&lt;SX5_End),SX5_LS,IF(AND(SX6_Start&lt;=X146,X146&lt;SX6_End),SX6_LS,IF(AND(SX7_Start&lt;=X146,X146&lt;SX7_End),SX7_LS,IF(AND(SX8_Start&lt;=X146,X146&lt;SX8_End),SX8_LS,IF(AND(SX9_Start&lt;=X146,X146&lt;SX9_End),SX9_LS,IF(AND(SX10_Start&lt;=X146,X146&lt;SX10_End),SX10_LS,IF(AND(SX11_Start&lt;=X146,X146&lt;SX11_End),SX11_LS,IF(AND(SX12_Start&lt;=X146,X146&lt;SX12_End),SX12_LS,IF(AND(SX13_Start&lt;=X146,X146&lt;SX13_End),SX13_LS,IF(AND(SX14_Start&lt;=X146,X146&lt;SX14_End),SX14_LS,IF(AND(SX15_Start&lt;=X146,X146&lt;SX15_End),SX15_LS,IF(AND(SX16_Start&lt;=X146,X146&lt;SX16_End),SX16_LS,IF(AND(SX17_Start&lt;=X146,X146&lt;SX17_End),SX17_LS,IF(AND(SX18_Start&lt;=X146,X146&lt;SX18_End),SX18_LS,IF(AND(SX19_Start&lt;=X146,X146&lt;SX19_End),SX19_LS,IF(AND(SX20_Start&lt;=X146,X146&lt;SX20_End),SX20_LS,IF(AND(SX21_Start&lt;=X146,X146&lt;SX21_End),SX21_LS,IF(AND(SX22_Start&lt;=X146,X146&lt;SX22_End),SX22_LS,IF(AND(SX23_Start&lt;=X146,X146&lt;SX23_End),SX23_LS,IF(AND(SX24_Start&lt;=X146,X146&lt;SX24_End),SX24_LS)*IF(AND(SX25_Start&lt;=X146,X146&lt;SX25End),SX25_LS)))))))))))))))))))))))))</f>
        <v/>
      </c>
      <c r="BM146" s="129" t="str">
        <f t="shared" ref="BM146" si="994">IF(ISBLANK(C146),"",IF(BL146=SX1_LS,SX1_LSD,IF(BL146=SX2_LS,SX2_LSD,IF(BL146=SX3_LS,SX3_LSD,IF(BL146=SX4_LS,SX4_LSD,IF(BL146=SX5_LS,SX5_LSD,IF(BL146=SX6_LS,SX6_LSD,IF(BL146=SX7_LS,SX7_LSD,IF(BL146=SX8_LS,SX8_LSD,IF(BL146=SX9_LS,SX9_LSD,IF(BL146=SX10_LS,SX10_LSD,IF(BL146=SX11_LS,SX11_LSD,IF(BL146=SX12_LS,SX12_LSD)))))))))))))</f>
        <v/>
      </c>
      <c r="BN146" s="130"/>
      <c r="BO146" s="130"/>
      <c r="BP146" s="130"/>
      <c r="BQ146" s="130"/>
      <c r="BR146" s="131"/>
      <c r="BS146" s="119" t="str">
        <f t="shared" ref="BS146" si="995">IF(ISBLANK(C146),"",IF(NOT(ISNUMBER(station_number)),"NA",IF(MOD(station_number,1)=0,TEXT(station_number+X146,"0+00"),IF(NOT(MOD(station_number,1)=0),TEXT(station_number+X146,"0+00.00")))))</f>
        <v/>
      </c>
      <c r="BT146" s="119"/>
      <c r="BU146" s="119"/>
      <c r="BV146" s="119"/>
      <c r="BW146" s="119"/>
      <c r="BX146" s="120" t="str" cm="1">
        <f t="array" ref="BX146">IF(C146=FALSE,"",IF(AND(SX1_Start&lt;=X146,X146&lt;SX1_End),"Section 1",IF(AND(SX2_Start&lt;=X146,X146&lt;SX2_End),"Section 2",IF(AND(SX3_Start&lt;=X146,X146&lt;SX3_End),"Section 3",IF(AND(SX4_Start&lt;=X146,X146&lt;SX4_End),"Section 4",IF(AND(SX5_Start&lt;=X146,X146&lt;SX5_End),"Section 5",IF(AND(SX6_Start&lt;=X146,X146&lt;SX6_End),"Section 6",IF(AND(SX7_Start&lt;=X146,X146&lt;SX7_End),"Section 7",IF(AND(SX8_Start&lt;=X146,X146&lt;SX8_End),"Section 8",IF(AND(SX9_Start&lt;=X146,X146&lt;SX9_End),"Section 9",IF(AND(SX10_Start&lt;=X146,X146&lt;SX10_End),"Section 10",IF(AND(SX11_Start&lt;=X146,X146&lt;SX11_End),"Section 11",IF(AND(SX12_Start&lt;=X146,X146&lt;SX12_End),"Section 12",IF(AND(SX13_Start&lt;=X146,X146&lt;SX13_End),"Section 13",IF(AND(SX14_Start&lt;=X146,X146&lt;SX14_End),"Section 14",IF(AND(SX15_Start&lt;=X146,X146&lt;SX15_End),"Section 15",IF(AND(SX16_Start&lt;=X146,X146&lt;SX16_End),"Section 16",IF(AND(SX17_Start&lt;=X146,X146&lt;SX17_End),"Section 17",IF(AND(SX18_Start&lt;=X146,X146&lt;SX18_End),"Section 18",IF(AND(SX19_Start&lt;=X146,X146&lt;SX19_End),"Section 19",IF(AND(SX20_Start&lt;=X146,X146&lt;SX20_End),"Section 20",IF(AND(SX21_Start&lt;=X146,X146&lt;SX21_End),"Section 21",IF(AND(SX22_Start&lt;=X146,X146&lt;SX22_End),"Section 22",IF(AND(SX23_Start&lt;=X146,X146&lt;SX23_End),"Section 23",IF(AND(SX24_Start&lt;=X146,X146&lt;SX24_End),"Section 24")*IF(AND(SX25_Start&lt;=X146,X146&lt;SX25End),"Section 25")))))))))))))))))))))))))</f>
        <v/>
      </c>
      <c r="BY146" s="121"/>
      <c r="BZ146" s="121"/>
      <c r="CA146" s="121"/>
      <c r="CB146" s="121"/>
      <c r="CC146" s="121"/>
      <c r="CD146" s="121"/>
      <c r="CE146" s="121"/>
      <c r="CF146" s="121"/>
      <c r="CG146" s="121"/>
      <c r="CH146" s="122"/>
      <c r="CI146" s="123"/>
      <c r="CJ146" s="124"/>
      <c r="CK146" s="124"/>
      <c r="CL146" s="124"/>
      <c r="CM146" s="124"/>
      <c r="CN146" s="124"/>
      <c r="CO146" s="124"/>
      <c r="CP146" s="124"/>
      <c r="CQ146" s="124"/>
      <c r="CR146" s="124"/>
      <c r="CS146" s="125"/>
      <c r="CT146" s="123"/>
      <c r="CU146" s="124"/>
      <c r="CV146" s="124"/>
      <c r="CW146" s="124"/>
      <c r="CX146" s="124"/>
      <c r="CY146" s="124"/>
      <c r="CZ146" s="124"/>
      <c r="DA146" s="124"/>
      <c r="DB146" s="124"/>
      <c r="DC146" s="124"/>
      <c r="DD146" s="125"/>
      <c r="DE146" s="123"/>
      <c r="DF146" s="124"/>
      <c r="DG146" s="124"/>
      <c r="DH146" s="124"/>
      <c r="DI146" s="124"/>
      <c r="DJ146" s="124"/>
      <c r="DK146" s="124"/>
      <c r="DL146" s="124"/>
      <c r="DM146" s="124"/>
      <c r="DN146" s="125"/>
      <c r="DO146" s="126"/>
      <c r="DP146" s="127"/>
      <c r="DQ146" s="127"/>
      <c r="DR146" s="127"/>
      <c r="DS146" s="127"/>
      <c r="DT146" s="127"/>
      <c r="DU146" s="127"/>
      <c r="DV146" s="128"/>
      <c r="DW146" s="102"/>
      <c r="DX146" s="102"/>
      <c r="DY146" s="102"/>
      <c r="DZ146" s="115"/>
      <c r="EA146" s="115"/>
      <c r="EB146" s="115"/>
      <c r="EC146" s="115"/>
      <c r="ED146" s="115"/>
      <c r="EE146" s="132"/>
      <c r="EF146" s="132"/>
      <c r="EG146" s="132"/>
      <c r="EH146" s="102"/>
      <c r="EI146" s="102"/>
      <c r="EJ146" s="102"/>
      <c r="EK146" s="117" t="str">
        <f t="shared" si="929"/>
        <v/>
      </c>
      <c r="EL146" s="117"/>
      <c r="EM146" s="117"/>
      <c r="EN146" s="118"/>
      <c r="EO146" s="118"/>
      <c r="EP146" s="118"/>
      <c r="EQ146" s="102"/>
      <c r="ER146" s="102"/>
      <c r="ES146" s="102"/>
      <c r="ET146" s="102"/>
      <c r="EU146" s="20" t="str">
        <f t="shared" si="930"/>
        <v/>
      </c>
      <c r="EV146" s="26" t="str">
        <f t="shared" si="931"/>
        <v/>
      </c>
      <c r="EW146" s="22"/>
      <c r="EX146" s="22"/>
      <c r="EY146" s="23"/>
      <c r="EZ146" s="23"/>
      <c r="FA146" s="23"/>
      <c r="FB146" s="23"/>
      <c r="FC146" s="28"/>
      <c r="FD146" s="28"/>
      <c r="FE146" s="28"/>
      <c r="FF146" s="28"/>
      <c r="FG146" s="28"/>
      <c r="FH146" s="28"/>
      <c r="FI146" s="28"/>
      <c r="FJ146" s="28"/>
      <c r="FK146" s="28"/>
      <c r="FL146" s="28"/>
      <c r="FM146" s="28"/>
      <c r="FN146" s="29"/>
      <c r="FO146" s="29"/>
      <c r="FP146" s="29"/>
      <c r="FQ146" s="29"/>
      <c r="FR146" s="29"/>
      <c r="FS146" s="29"/>
      <c r="FT146" s="29"/>
      <c r="FU146" s="29"/>
      <c r="FV146" s="29"/>
      <c r="FW146" s="29"/>
      <c r="FX146" s="29"/>
      <c r="FY146" s="29"/>
      <c r="FZ146" s="29"/>
      <c r="GA146" s="29"/>
      <c r="GB146" s="29"/>
      <c r="GC146" s="23"/>
      <c r="GD146" s="23"/>
      <c r="GE146" s="23"/>
      <c r="GF146" s="23"/>
      <c r="GG146" s="23"/>
      <c r="GH146" s="23"/>
    </row>
    <row r="147" spans="1:190" s="25" customFormat="1" ht="57.75" customHeight="1" x14ac:dyDescent="0.25">
      <c r="A147" s="103">
        <f t="shared" si="932"/>
        <v>140</v>
      </c>
      <c r="B147" s="103"/>
      <c r="C147" s="104"/>
      <c r="D147" s="105"/>
      <c r="E147" s="105"/>
      <c r="F147" s="105"/>
      <c r="G147" s="105"/>
      <c r="H147" s="105"/>
      <c r="I147" s="105"/>
      <c r="J147" s="105"/>
      <c r="K147" s="106"/>
      <c r="L147" s="138"/>
      <c r="M147" s="138"/>
      <c r="N147" s="138"/>
      <c r="O147" s="138"/>
      <c r="P147" s="138"/>
      <c r="Q147" s="138"/>
      <c r="R147" s="138"/>
      <c r="S147" s="137"/>
      <c r="T147" s="137"/>
      <c r="U147" s="137"/>
      <c r="V147" s="137"/>
      <c r="W147" s="137"/>
      <c r="X147" s="79"/>
      <c r="Y147" s="80"/>
      <c r="Z147" s="80"/>
      <c r="AA147" s="80"/>
      <c r="AB147" s="11" t="str">
        <f t="shared" si="920"/>
        <v/>
      </c>
      <c r="AC147" s="12"/>
      <c r="AD147" s="13">
        <f t="shared" si="912"/>
        <v>0</v>
      </c>
      <c r="AE147" s="14" t="str">
        <f t="shared" ref="AE147" si="996">IF(ISBLANK(C147),"",IF(BL147=SX1_LS,SX1_PD,IF(BL147=SX2_LS,SX2_PD,IF(BL147=SX3_LS,SX3_PD,IF(BL147=SX4_LS,SX4_PD,IF(BL147=SX5_LS,SX5_PD,IF(BL147=SX6_LS,SX6_PD,IF(BL147=SX7_LS,SX7_PD,IF(BL147=SX8_LS,SX8_PD,IF(BL147=SX9_LS,SX9_PD,IF(BL147=SX10_LS,SX10_PD,IF(BL147=SX11_LS,SX11_PD,IF(BL147=SX12_LS,SX12_PD)))))))))))))</f>
        <v/>
      </c>
      <c r="AF147" s="15" t="str">
        <f t="shared" si="922"/>
        <v>!</v>
      </c>
      <c r="AG147" s="16" t="str">
        <f t="shared" ref="AG147" si="997">IF(ISBLANK(AC147),"",IF(AND(BL147=SX1_LS,AC147&gt;=0.5),(ROUND((PI()*AD147*AE147)/12,2)-PI()*SX1_PD),IF(AND(BL147=SX2_LS,AC147&gt;=0.5),(ROUND((PI()*AD147*AE147)/12,2)-PI()*SX2_PD),IF(AND(BL147=SX3_LS,AC147&gt;=0.5),(ROUND((PI()*AD147*AE147)/12,2)-PI()*SX3_PD),IF(AND(BL147=SX4_LS,AC147&gt;=0.5),(ROUND((PI()*AD147*AE147)/12,2)-PI()*SX4_PD),IF(AND(BL147=SX5_LS,AC147&gt;=0.5),(ROUND((PI()*AD147*AE147)/12,2)-PI()*SX5_PD),IF(AND(BL147=SX6_LS,AC147&gt;=0.5),(ROUND((PI()*AD147*AE147)/12,2)-PI()*SX6_PD),IF(AND(BL147=SX7_LS,AC147&gt;=0.5),(ROUND((PI()*AD147*AE147)/12,2)-PI()*SX7_PD),IF(AND(BL147=SX8_LS,AC147&gt;=0.5),(ROUND((PI()*AD147*AE147)/12,2)-PI()*SX8_PD),IF(AND(BL147=SX9_LS,AC147&gt;=0.5),(ROUND((PI()*AD147*AE147)/12,2)-PI()*SX9_PD),IF(AND(BL147=SX10_LS,AC147&gt;=0.5),(ROUND((PI()*AD147*AE147)/12,2)-PI()*SX10_PD),IF(AND(BL147=SX11_LS,AC147&gt;=0.5),(ROUND((PI()*AD147*AE147)/12,2)-PI()*SX11_PD),IF(AND(BL147=SX12_LS,AC147&gt;=0.5),(ROUND((PI()*AD147*AE147)/12,2)-PI()*SX12_PD),ROUND((PI()*AD147*AE147)/12,2))))))))))))))</f>
        <v/>
      </c>
      <c r="AH147" s="81"/>
      <c r="AI147" s="81"/>
      <c r="AJ147" s="81"/>
      <c r="AK147" s="81"/>
      <c r="AL147" s="81"/>
      <c r="AM147" s="81"/>
      <c r="AN147" s="81"/>
      <c r="AO147" s="81"/>
      <c r="AP147" s="17"/>
      <c r="AQ147" s="113"/>
      <c r="AR147" s="113"/>
      <c r="AS147" s="113"/>
      <c r="AT147" s="113"/>
      <c r="AU147" s="113"/>
      <c r="AV147" s="114" t="str">
        <f t="shared" ref="AV147" si="998">IF(C147=FALSE,"",IF(C147="DNT",(AQ147/(Nominal_Pipe_Diameter*10)),IF(AQ147="NV","NV",IF(AQ147="NA","NA",IF(BE147="","",IF(BL147="SMLS",AQ147*100/BE147,AQ147*100/BD147))))))</f>
        <v/>
      </c>
      <c r="AW147" s="114"/>
      <c r="AX147" s="114"/>
      <c r="AY147" s="114"/>
      <c r="AZ147" s="114"/>
      <c r="BA147" s="114" t="str">
        <f t="shared" ref="BA147" si="999">IF(C147=FALSE,"",IF(GW_Log_Dist="","NA",GW_Log_Dist+X147))</f>
        <v/>
      </c>
      <c r="BB147" s="114"/>
      <c r="BC147" s="114"/>
      <c r="BD147" s="18" t="str">
        <f t="shared" ref="BD147" si="1000">IF(C147=FALSE,"",IF(AND(SX1_Start&lt;=X147,X147&lt;SX1_End),((SX1_NWT*1000)),IF(AND(SX2_Start&lt;=X147,X147&lt;SX2_End),((SX2_NWT*1000)),IF(AND(SX3_Start&lt;=X147,X147&lt;SX3_End),((SX3_NWT*1000)),IF(AND(SX4_Start&lt;=X147,X147&lt;SX4_End),((SX4_NWT*1000)),IF(AND(SX5_Start&lt;=X147,X147&lt;SX5_End),((SX5_NWT*1000)),IF(AND(SX6_Start&lt;=X147,X147&lt;SX6_End),((SX6_NWT*1000)),IF(AND(SX7_Start&lt;=X147,X147&lt;SX7_End),((SX7_NWT*1000)),IF(AND(SX8_Start&lt;=X147,X147&lt;SX8_End),((SX8_NWT*1000)),IF(AND(SX9_Start&lt;=X147,X147&lt;SX9_End),((SX9_NWT*1000)),IF(AND(SX10_Start&lt;=X147,X147&lt;SX10_End),((SX10_NWT*1000)),IF(AND(SX11_Start&lt;=X147,X147&lt;SX11_End),((SX11_NWT*1000)),IF(AND(SX12_Start&lt;=X147,X147&lt;SX12_End),((SX12_NWT*1000)),IF(AND(SX13_Start&lt;=X147,X147&lt;SX13_End),((SX13_NWT*1000)),IF(AND(SX14_Start&lt;=X147,X147&lt;SX14_End),((SX14_NWT*1000)),IF(AND(SX15_Start&lt;=X147,X147&lt;SX15_End),((SX15_NWT*1000)),IF(AND(SX16_Start&lt;=X147,X147&lt;SX16_End),((SX16_NWT*1000)),IF(AND(SX17_Start&lt;=X147,X147&lt;SX17_End),((SX17_NWT*1000)),IF(AND(SX18_Start&lt;=X147,X147&lt;SX18_End),((SX18_NWT*1000)),IF(AND(SX19_Start&lt;=X147,X147&lt;SX19_End),((SX19_NWT*1000)),IF(AND(SX20_Start&lt;=X147,X147&lt;SX20_End),((SX20_NWT*1000)),IF(AND(SX21_Start&lt;=X147,X147&lt;SX21_End),((SX21_NWT*1000)),IF(AND(SX22_Start&lt;=X147,X147&lt;SX22_End),((SX22_NWT*1000)),IF(AND(SX23_Start&lt;=X147,X147&lt;SX23_End),((SX23_NWT*1000)),IF(AND(SX24_Start&lt;=X147,X147&lt;SX24_End),((SX24_NWT*1000)),IF(AND(SX25_Start&lt;=X147,X147&lt;SX25_End),((SX25_NWT*1000))))))))))))))))))))))))))))</f>
        <v/>
      </c>
      <c r="BE147" s="113"/>
      <c r="BF147" s="113"/>
      <c r="BG147" s="113"/>
      <c r="BH147" s="113"/>
      <c r="BI147" s="113"/>
      <c r="BJ147" s="113"/>
      <c r="BK147" s="113"/>
      <c r="BL147" s="19" t="str" cm="1">
        <f t="array" ref="BL147">IF(C147=FALSE,"",IF(AND(SX1_Start&lt;=X147,X147&lt;SX1_End),SX1_LS,IF(AND(SX2_Start&lt;=X147,X147&lt;SX2_End),SX2_LS,IF(AND(SX3_Start&lt;=X147,X147&lt;SX3_End),SX3_LS,IF(AND(SX4_Start&lt;=X147,X147&lt;SX4_End),SX4_LS,IF(AND(SX5_Start&lt;=X147,X147&lt;SX5_End),SX5_LS,IF(AND(SX6_Start&lt;=X147,X147&lt;SX6_End),SX6_LS,IF(AND(SX7_Start&lt;=X147,X147&lt;SX7_End),SX7_LS,IF(AND(SX8_Start&lt;=X147,X147&lt;SX8_End),SX8_LS,IF(AND(SX9_Start&lt;=X147,X147&lt;SX9_End),SX9_LS,IF(AND(SX10_Start&lt;=X147,X147&lt;SX10_End),SX10_LS,IF(AND(SX11_Start&lt;=X147,X147&lt;SX11_End),SX11_LS,IF(AND(SX12_Start&lt;=X147,X147&lt;SX12_End),SX12_LS,IF(AND(SX13_Start&lt;=X147,X147&lt;SX13_End),SX13_LS,IF(AND(SX14_Start&lt;=X147,X147&lt;SX14_End),SX14_LS,IF(AND(SX15_Start&lt;=X147,X147&lt;SX15_End),SX15_LS,IF(AND(SX16_Start&lt;=X147,X147&lt;SX16_End),SX16_LS,IF(AND(SX17_Start&lt;=X147,X147&lt;SX17_End),SX17_LS,IF(AND(SX18_Start&lt;=X147,X147&lt;SX18_End),SX18_LS,IF(AND(SX19_Start&lt;=X147,X147&lt;SX19_End),SX19_LS,IF(AND(SX20_Start&lt;=X147,X147&lt;SX20_End),SX20_LS,IF(AND(SX21_Start&lt;=X147,X147&lt;SX21_End),SX21_LS,IF(AND(SX22_Start&lt;=X147,X147&lt;SX22_End),SX22_LS,IF(AND(SX23_Start&lt;=X147,X147&lt;SX23_End),SX23_LS,IF(AND(SX24_Start&lt;=X147,X147&lt;SX24_End),SX24_LS)*IF(AND(SX25_Start&lt;=X147,X147&lt;SX25End),SX25_LS)))))))))))))))))))))))))</f>
        <v/>
      </c>
      <c r="BM147" s="129" t="str">
        <f t="shared" ref="BM147" si="1001">IF(ISBLANK(C147),"",IF(BL147=SX1_LS,SX1_LSD,IF(BL147=SX2_LS,SX2_LSD,IF(BL147=SX3_LS,SX3_LSD,IF(BL147=SX4_LS,SX4_LSD,IF(BL147=SX5_LS,SX5_LSD,IF(BL147=SX6_LS,SX6_LSD,IF(BL147=SX7_LS,SX7_LSD,IF(BL147=SX8_LS,SX8_LSD,IF(BL147=SX9_LS,SX9_LSD,IF(BL147=SX10_LS,SX10_LSD,IF(BL147=SX11_LS,SX11_LSD,IF(BL147=SX12_LS,SX12_LSD)))))))))))))</f>
        <v/>
      </c>
      <c r="BN147" s="130"/>
      <c r="BO147" s="130"/>
      <c r="BP147" s="130"/>
      <c r="BQ147" s="130"/>
      <c r="BR147" s="131"/>
      <c r="BS147" s="119" t="str">
        <f t="shared" ref="BS147" si="1002">IF(ISBLANK(C147),"",IF(NOT(ISNUMBER(station_number)),"NA",IF(MOD(station_number,1)=0,TEXT(station_number+X147,"0+00"),IF(NOT(MOD(station_number,1)=0),TEXT(station_number+X147,"0+00.00")))))</f>
        <v/>
      </c>
      <c r="BT147" s="119"/>
      <c r="BU147" s="119"/>
      <c r="BV147" s="119"/>
      <c r="BW147" s="119"/>
      <c r="BX147" s="120" t="str" cm="1">
        <f t="array" ref="BX147">IF(C147=FALSE,"",IF(AND(SX1_Start&lt;=X147,X147&lt;SX1_End),"Section 1",IF(AND(SX2_Start&lt;=X147,X147&lt;SX2_End),"Section 2",IF(AND(SX3_Start&lt;=X147,X147&lt;SX3_End),"Section 3",IF(AND(SX4_Start&lt;=X147,X147&lt;SX4_End),"Section 4",IF(AND(SX5_Start&lt;=X147,X147&lt;SX5_End),"Section 5",IF(AND(SX6_Start&lt;=X147,X147&lt;SX6_End),"Section 6",IF(AND(SX7_Start&lt;=X147,X147&lt;SX7_End),"Section 7",IF(AND(SX8_Start&lt;=X147,X147&lt;SX8_End),"Section 8",IF(AND(SX9_Start&lt;=X147,X147&lt;SX9_End),"Section 9",IF(AND(SX10_Start&lt;=X147,X147&lt;SX10_End),"Section 10",IF(AND(SX11_Start&lt;=X147,X147&lt;SX11_End),"Section 11",IF(AND(SX12_Start&lt;=X147,X147&lt;SX12_End),"Section 12",IF(AND(SX13_Start&lt;=X147,X147&lt;SX13_End),"Section 13",IF(AND(SX14_Start&lt;=X147,X147&lt;SX14_End),"Section 14",IF(AND(SX15_Start&lt;=X147,X147&lt;SX15_End),"Section 15",IF(AND(SX16_Start&lt;=X147,X147&lt;SX16_End),"Section 16",IF(AND(SX17_Start&lt;=X147,X147&lt;SX17_End),"Section 17",IF(AND(SX18_Start&lt;=X147,X147&lt;SX18_End),"Section 18",IF(AND(SX19_Start&lt;=X147,X147&lt;SX19_End),"Section 19",IF(AND(SX20_Start&lt;=X147,X147&lt;SX20_End),"Section 20",IF(AND(SX21_Start&lt;=X147,X147&lt;SX21_End),"Section 21",IF(AND(SX22_Start&lt;=X147,X147&lt;SX22_End),"Section 22",IF(AND(SX23_Start&lt;=X147,X147&lt;SX23_End),"Section 23",IF(AND(SX24_Start&lt;=X147,X147&lt;SX24_End),"Section 24")*IF(AND(SX25_Start&lt;=X147,X147&lt;SX25End),"Section 25")))))))))))))))))))))))))</f>
        <v/>
      </c>
      <c r="BY147" s="121"/>
      <c r="BZ147" s="121"/>
      <c r="CA147" s="121"/>
      <c r="CB147" s="121"/>
      <c r="CC147" s="121"/>
      <c r="CD147" s="121"/>
      <c r="CE147" s="121"/>
      <c r="CF147" s="121"/>
      <c r="CG147" s="121"/>
      <c r="CH147" s="122"/>
      <c r="CI147" s="123"/>
      <c r="CJ147" s="124"/>
      <c r="CK147" s="124"/>
      <c r="CL147" s="124"/>
      <c r="CM147" s="124"/>
      <c r="CN147" s="124"/>
      <c r="CO147" s="124"/>
      <c r="CP147" s="124"/>
      <c r="CQ147" s="124"/>
      <c r="CR147" s="124"/>
      <c r="CS147" s="125"/>
      <c r="CT147" s="123"/>
      <c r="CU147" s="124"/>
      <c r="CV147" s="124"/>
      <c r="CW147" s="124"/>
      <c r="CX147" s="124"/>
      <c r="CY147" s="124"/>
      <c r="CZ147" s="124"/>
      <c r="DA147" s="124"/>
      <c r="DB147" s="124"/>
      <c r="DC147" s="124"/>
      <c r="DD147" s="125"/>
      <c r="DE147" s="123"/>
      <c r="DF147" s="124"/>
      <c r="DG147" s="124"/>
      <c r="DH147" s="124"/>
      <c r="DI147" s="124"/>
      <c r="DJ147" s="124"/>
      <c r="DK147" s="124"/>
      <c r="DL147" s="124"/>
      <c r="DM147" s="124"/>
      <c r="DN147" s="125"/>
      <c r="DO147" s="126"/>
      <c r="DP147" s="127"/>
      <c r="DQ147" s="127"/>
      <c r="DR147" s="127"/>
      <c r="DS147" s="127"/>
      <c r="DT147" s="127"/>
      <c r="DU147" s="127"/>
      <c r="DV147" s="128"/>
      <c r="DW147" s="102"/>
      <c r="DX147" s="102"/>
      <c r="DY147" s="102"/>
      <c r="DZ147" s="115"/>
      <c r="EA147" s="115"/>
      <c r="EB147" s="115"/>
      <c r="EC147" s="115"/>
      <c r="ED147" s="115"/>
      <c r="EE147" s="132"/>
      <c r="EF147" s="132"/>
      <c r="EG147" s="132"/>
      <c r="EH147" s="102"/>
      <c r="EI147" s="102"/>
      <c r="EJ147" s="102"/>
      <c r="EK147" s="117" t="str">
        <f t="shared" si="929"/>
        <v/>
      </c>
      <c r="EL147" s="117"/>
      <c r="EM147" s="117"/>
      <c r="EN147" s="118"/>
      <c r="EO147" s="118"/>
      <c r="EP147" s="118"/>
      <c r="EQ147" s="102"/>
      <c r="ER147" s="102"/>
      <c r="ES147" s="102"/>
      <c r="ET147" s="102"/>
      <c r="EU147" s="20" t="str">
        <f t="shared" si="930"/>
        <v/>
      </c>
      <c r="EV147" s="26" t="str">
        <f t="shared" si="931"/>
        <v/>
      </c>
      <c r="EW147" s="22"/>
      <c r="EX147" s="22"/>
      <c r="EY147" s="23"/>
      <c r="EZ147" s="23"/>
      <c r="FA147" s="23"/>
      <c r="FB147" s="23"/>
      <c r="FC147" s="28"/>
      <c r="FD147" s="28"/>
      <c r="FE147" s="28"/>
      <c r="FF147" s="28"/>
      <c r="FG147" s="28"/>
      <c r="FH147" s="28"/>
      <c r="FI147" s="28"/>
      <c r="FJ147" s="28"/>
      <c r="FK147" s="28"/>
      <c r="FL147" s="28"/>
      <c r="FM147" s="28"/>
      <c r="FN147" s="30"/>
      <c r="FO147" s="30"/>
      <c r="FP147" s="30"/>
      <c r="FQ147" s="30"/>
      <c r="FR147" s="30"/>
      <c r="FS147" s="30"/>
      <c r="FT147" s="30"/>
      <c r="FU147" s="30"/>
      <c r="FV147" s="30"/>
      <c r="FW147" s="30"/>
      <c r="FX147" s="30"/>
      <c r="FY147" s="30"/>
      <c r="FZ147" s="30"/>
      <c r="GA147" s="30"/>
      <c r="GB147" s="30"/>
      <c r="GC147" s="23"/>
      <c r="GD147" s="23"/>
      <c r="GE147" s="23"/>
      <c r="GF147" s="23"/>
      <c r="GG147" s="23"/>
      <c r="GH147" s="23"/>
    </row>
    <row r="148" spans="1:190" s="25" customFormat="1" ht="57.75" customHeight="1" x14ac:dyDescent="0.25">
      <c r="A148" s="103">
        <f t="shared" si="932"/>
        <v>141</v>
      </c>
      <c r="B148" s="103"/>
      <c r="C148" s="104"/>
      <c r="D148" s="105"/>
      <c r="E148" s="105"/>
      <c r="F148" s="105"/>
      <c r="G148" s="105"/>
      <c r="H148" s="105"/>
      <c r="I148" s="105"/>
      <c r="J148" s="105"/>
      <c r="K148" s="106"/>
      <c r="L148" s="138"/>
      <c r="M148" s="138"/>
      <c r="N148" s="138"/>
      <c r="O148" s="138"/>
      <c r="P148" s="138"/>
      <c r="Q148" s="138"/>
      <c r="R148" s="138"/>
      <c r="S148" s="137"/>
      <c r="T148" s="137"/>
      <c r="U148" s="137"/>
      <c r="V148" s="137"/>
      <c r="W148" s="137"/>
      <c r="X148" s="79"/>
      <c r="Y148" s="80"/>
      <c r="Z148" s="80"/>
      <c r="AA148" s="80"/>
      <c r="AB148" s="11" t="str">
        <f t="shared" si="920"/>
        <v/>
      </c>
      <c r="AC148" s="12"/>
      <c r="AD148" s="13">
        <f t="shared" si="912"/>
        <v>0</v>
      </c>
      <c r="AE148" s="14" t="str">
        <f t="shared" ref="AE148" si="1003">IF(ISBLANK(C148),"",IF(BL148=SX1_LS,SX1_PD,IF(BL148=SX2_LS,SX2_PD,IF(BL148=SX3_LS,SX3_PD,IF(BL148=SX4_LS,SX4_PD,IF(BL148=SX5_LS,SX5_PD,IF(BL148=SX6_LS,SX6_PD,IF(BL148=SX7_LS,SX7_PD,IF(BL148=SX8_LS,SX8_PD,IF(BL148=SX9_LS,SX9_PD,IF(BL148=SX10_LS,SX10_PD,IF(BL148=SX11_LS,SX11_PD,IF(BL148=SX12_LS,SX12_PD)))))))))))))</f>
        <v/>
      </c>
      <c r="AF148" s="15" t="str">
        <f t="shared" si="922"/>
        <v>!</v>
      </c>
      <c r="AG148" s="16" t="str">
        <f t="shared" ref="AG148" si="1004">IF(ISBLANK(AC148),"",IF(AND(BL148=SX1_LS,AC148&gt;=0.5),(ROUND((PI()*AD148*AE148)/12,2)-PI()*SX1_PD),IF(AND(BL148=SX2_LS,AC148&gt;=0.5),(ROUND((PI()*AD148*AE148)/12,2)-PI()*SX2_PD),IF(AND(BL148=SX3_LS,AC148&gt;=0.5),(ROUND((PI()*AD148*AE148)/12,2)-PI()*SX3_PD),IF(AND(BL148=SX4_LS,AC148&gt;=0.5),(ROUND((PI()*AD148*AE148)/12,2)-PI()*SX4_PD),IF(AND(BL148=SX5_LS,AC148&gt;=0.5),(ROUND((PI()*AD148*AE148)/12,2)-PI()*SX5_PD),IF(AND(BL148=SX6_LS,AC148&gt;=0.5),(ROUND((PI()*AD148*AE148)/12,2)-PI()*SX6_PD),IF(AND(BL148=SX7_LS,AC148&gt;=0.5),(ROUND((PI()*AD148*AE148)/12,2)-PI()*SX7_PD),IF(AND(BL148=SX8_LS,AC148&gt;=0.5),(ROUND((PI()*AD148*AE148)/12,2)-PI()*SX8_PD),IF(AND(BL148=SX9_LS,AC148&gt;=0.5),(ROUND((PI()*AD148*AE148)/12,2)-PI()*SX9_PD),IF(AND(BL148=SX10_LS,AC148&gt;=0.5),(ROUND((PI()*AD148*AE148)/12,2)-PI()*SX10_PD),IF(AND(BL148=SX11_LS,AC148&gt;=0.5),(ROUND((PI()*AD148*AE148)/12,2)-PI()*SX11_PD),IF(AND(BL148=SX12_LS,AC148&gt;=0.5),(ROUND((PI()*AD148*AE148)/12,2)-PI()*SX12_PD),ROUND((PI()*AD148*AE148)/12,2))))))))))))))</f>
        <v/>
      </c>
      <c r="AH148" s="81"/>
      <c r="AI148" s="81"/>
      <c r="AJ148" s="81"/>
      <c r="AK148" s="81"/>
      <c r="AL148" s="81"/>
      <c r="AM148" s="81"/>
      <c r="AN148" s="81"/>
      <c r="AO148" s="81"/>
      <c r="AP148" s="17"/>
      <c r="AQ148" s="113"/>
      <c r="AR148" s="113"/>
      <c r="AS148" s="113"/>
      <c r="AT148" s="113"/>
      <c r="AU148" s="113"/>
      <c r="AV148" s="114" t="str">
        <f t="shared" ref="AV148" si="1005">IF(C148=FALSE,"",IF(C148="DNT",(AQ148/(Nominal_Pipe_Diameter*10)),IF(AQ148="NV","NV",IF(AQ148="NA","NA",IF(BE148="","",IF(BL148="SMLS",AQ148*100/BE148,AQ148*100/BD148))))))</f>
        <v/>
      </c>
      <c r="AW148" s="114"/>
      <c r="AX148" s="114"/>
      <c r="AY148" s="114"/>
      <c r="AZ148" s="114"/>
      <c r="BA148" s="114" t="str">
        <f t="shared" ref="BA148" si="1006">IF(C148=FALSE,"",IF(GW_Log_Dist="","NA",GW_Log_Dist+X148))</f>
        <v/>
      </c>
      <c r="BB148" s="114"/>
      <c r="BC148" s="114"/>
      <c r="BD148" s="18" t="str">
        <f t="shared" ref="BD148" si="1007">IF(C148=FALSE,"",IF(AND(SX1_Start&lt;=X148,X148&lt;SX1_End),((SX1_NWT*1000)),IF(AND(SX2_Start&lt;=X148,X148&lt;SX2_End),((SX2_NWT*1000)),IF(AND(SX3_Start&lt;=X148,X148&lt;SX3_End),((SX3_NWT*1000)),IF(AND(SX4_Start&lt;=X148,X148&lt;SX4_End),((SX4_NWT*1000)),IF(AND(SX5_Start&lt;=X148,X148&lt;SX5_End),((SX5_NWT*1000)),IF(AND(SX6_Start&lt;=X148,X148&lt;SX6_End),((SX6_NWT*1000)),IF(AND(SX7_Start&lt;=X148,X148&lt;SX7_End),((SX7_NWT*1000)),IF(AND(SX8_Start&lt;=X148,X148&lt;SX8_End),((SX8_NWT*1000)),IF(AND(SX9_Start&lt;=X148,X148&lt;SX9_End),((SX9_NWT*1000)),IF(AND(SX10_Start&lt;=X148,X148&lt;SX10_End),((SX10_NWT*1000)),IF(AND(SX11_Start&lt;=X148,X148&lt;SX11_End),((SX11_NWT*1000)),IF(AND(SX12_Start&lt;=X148,X148&lt;SX12_End),((SX12_NWT*1000)),IF(AND(SX13_Start&lt;=X148,X148&lt;SX13_End),((SX13_NWT*1000)),IF(AND(SX14_Start&lt;=X148,X148&lt;SX14_End),((SX14_NWT*1000)),IF(AND(SX15_Start&lt;=X148,X148&lt;SX15_End),((SX15_NWT*1000)),IF(AND(SX16_Start&lt;=X148,X148&lt;SX16_End),((SX16_NWT*1000)),IF(AND(SX17_Start&lt;=X148,X148&lt;SX17_End),((SX17_NWT*1000)),IF(AND(SX18_Start&lt;=X148,X148&lt;SX18_End),((SX18_NWT*1000)),IF(AND(SX19_Start&lt;=X148,X148&lt;SX19_End),((SX19_NWT*1000)),IF(AND(SX20_Start&lt;=X148,X148&lt;SX20_End),((SX20_NWT*1000)),IF(AND(SX21_Start&lt;=X148,X148&lt;SX21_End),((SX21_NWT*1000)),IF(AND(SX22_Start&lt;=X148,X148&lt;SX22_End),((SX22_NWT*1000)),IF(AND(SX23_Start&lt;=X148,X148&lt;SX23_End),((SX23_NWT*1000)),IF(AND(SX24_Start&lt;=X148,X148&lt;SX24_End),((SX24_NWT*1000)),IF(AND(SX25_Start&lt;=X148,X148&lt;SX25_End),((SX25_NWT*1000))))))))))))))))))))))))))))</f>
        <v/>
      </c>
      <c r="BE148" s="113"/>
      <c r="BF148" s="113"/>
      <c r="BG148" s="113"/>
      <c r="BH148" s="113"/>
      <c r="BI148" s="113"/>
      <c r="BJ148" s="113"/>
      <c r="BK148" s="113"/>
      <c r="BL148" s="19" t="str" cm="1">
        <f t="array" ref="BL148">IF(C148=FALSE,"",IF(AND(SX1_Start&lt;=X148,X148&lt;SX1_End),SX1_LS,IF(AND(SX2_Start&lt;=X148,X148&lt;SX2_End),SX2_LS,IF(AND(SX3_Start&lt;=X148,X148&lt;SX3_End),SX3_LS,IF(AND(SX4_Start&lt;=X148,X148&lt;SX4_End),SX4_LS,IF(AND(SX5_Start&lt;=X148,X148&lt;SX5_End),SX5_LS,IF(AND(SX6_Start&lt;=X148,X148&lt;SX6_End),SX6_LS,IF(AND(SX7_Start&lt;=X148,X148&lt;SX7_End),SX7_LS,IF(AND(SX8_Start&lt;=X148,X148&lt;SX8_End),SX8_LS,IF(AND(SX9_Start&lt;=X148,X148&lt;SX9_End),SX9_LS,IF(AND(SX10_Start&lt;=X148,X148&lt;SX10_End),SX10_LS,IF(AND(SX11_Start&lt;=X148,X148&lt;SX11_End),SX11_LS,IF(AND(SX12_Start&lt;=X148,X148&lt;SX12_End),SX12_LS,IF(AND(SX13_Start&lt;=X148,X148&lt;SX13_End),SX13_LS,IF(AND(SX14_Start&lt;=X148,X148&lt;SX14_End),SX14_LS,IF(AND(SX15_Start&lt;=X148,X148&lt;SX15_End),SX15_LS,IF(AND(SX16_Start&lt;=X148,X148&lt;SX16_End),SX16_LS,IF(AND(SX17_Start&lt;=X148,X148&lt;SX17_End),SX17_LS,IF(AND(SX18_Start&lt;=X148,X148&lt;SX18_End),SX18_LS,IF(AND(SX19_Start&lt;=X148,X148&lt;SX19_End),SX19_LS,IF(AND(SX20_Start&lt;=X148,X148&lt;SX20_End),SX20_LS,IF(AND(SX21_Start&lt;=X148,X148&lt;SX21_End),SX21_LS,IF(AND(SX22_Start&lt;=X148,X148&lt;SX22_End),SX22_LS,IF(AND(SX23_Start&lt;=X148,X148&lt;SX23_End),SX23_LS,IF(AND(SX24_Start&lt;=X148,X148&lt;SX24_End),SX24_LS)*IF(AND(SX25_Start&lt;=X148,X148&lt;SX25End),SX25_LS)))))))))))))))))))))))))</f>
        <v/>
      </c>
      <c r="BM148" s="129" t="str">
        <f t="shared" ref="BM148" si="1008">IF(ISBLANK(C148),"",IF(BL148=SX1_LS,SX1_LSD,IF(BL148=SX2_LS,SX2_LSD,IF(BL148=SX3_LS,SX3_LSD,IF(BL148=SX4_LS,SX4_LSD,IF(BL148=SX5_LS,SX5_LSD,IF(BL148=SX6_LS,SX6_LSD,IF(BL148=SX7_LS,SX7_LSD,IF(BL148=SX8_LS,SX8_LSD,IF(BL148=SX9_LS,SX9_LSD,IF(BL148=SX10_LS,SX10_LSD,IF(BL148=SX11_LS,SX11_LSD,IF(BL148=SX12_LS,SX12_LSD)))))))))))))</f>
        <v/>
      </c>
      <c r="BN148" s="130"/>
      <c r="BO148" s="130"/>
      <c r="BP148" s="130"/>
      <c r="BQ148" s="130"/>
      <c r="BR148" s="131"/>
      <c r="BS148" s="119" t="str">
        <f t="shared" ref="BS148" si="1009">IF(ISBLANK(C148),"",IF(NOT(ISNUMBER(station_number)),"NA",IF(MOD(station_number,1)=0,TEXT(station_number+X148,"0+00"),IF(NOT(MOD(station_number,1)=0),TEXT(station_number+X148,"0+00.00")))))</f>
        <v/>
      </c>
      <c r="BT148" s="119"/>
      <c r="BU148" s="119"/>
      <c r="BV148" s="119"/>
      <c r="BW148" s="119"/>
      <c r="BX148" s="120" t="str" cm="1">
        <f t="array" ref="BX148">IF(C148=FALSE,"",IF(AND(SX1_Start&lt;=X148,X148&lt;SX1_End),"Section 1",IF(AND(SX2_Start&lt;=X148,X148&lt;SX2_End),"Section 2",IF(AND(SX3_Start&lt;=X148,X148&lt;SX3_End),"Section 3",IF(AND(SX4_Start&lt;=X148,X148&lt;SX4_End),"Section 4",IF(AND(SX5_Start&lt;=X148,X148&lt;SX5_End),"Section 5",IF(AND(SX6_Start&lt;=X148,X148&lt;SX6_End),"Section 6",IF(AND(SX7_Start&lt;=X148,X148&lt;SX7_End),"Section 7",IF(AND(SX8_Start&lt;=X148,X148&lt;SX8_End),"Section 8",IF(AND(SX9_Start&lt;=X148,X148&lt;SX9_End),"Section 9",IF(AND(SX10_Start&lt;=X148,X148&lt;SX10_End),"Section 10",IF(AND(SX11_Start&lt;=X148,X148&lt;SX11_End),"Section 11",IF(AND(SX12_Start&lt;=X148,X148&lt;SX12_End),"Section 12",IF(AND(SX13_Start&lt;=X148,X148&lt;SX13_End),"Section 13",IF(AND(SX14_Start&lt;=X148,X148&lt;SX14_End),"Section 14",IF(AND(SX15_Start&lt;=X148,X148&lt;SX15_End),"Section 15",IF(AND(SX16_Start&lt;=X148,X148&lt;SX16_End),"Section 16",IF(AND(SX17_Start&lt;=X148,X148&lt;SX17_End),"Section 17",IF(AND(SX18_Start&lt;=X148,X148&lt;SX18_End),"Section 18",IF(AND(SX19_Start&lt;=X148,X148&lt;SX19_End),"Section 19",IF(AND(SX20_Start&lt;=X148,X148&lt;SX20_End),"Section 20",IF(AND(SX21_Start&lt;=X148,X148&lt;SX21_End),"Section 21",IF(AND(SX22_Start&lt;=X148,X148&lt;SX22_End),"Section 22",IF(AND(SX23_Start&lt;=X148,X148&lt;SX23_End),"Section 23",IF(AND(SX24_Start&lt;=X148,X148&lt;SX24_End),"Section 24")*IF(AND(SX25_Start&lt;=X148,X148&lt;SX25End),"Section 25")))))))))))))))))))))))))</f>
        <v/>
      </c>
      <c r="BY148" s="121"/>
      <c r="BZ148" s="121"/>
      <c r="CA148" s="121"/>
      <c r="CB148" s="121"/>
      <c r="CC148" s="121"/>
      <c r="CD148" s="121"/>
      <c r="CE148" s="121"/>
      <c r="CF148" s="121"/>
      <c r="CG148" s="121"/>
      <c r="CH148" s="122"/>
      <c r="CI148" s="123"/>
      <c r="CJ148" s="124"/>
      <c r="CK148" s="124"/>
      <c r="CL148" s="124"/>
      <c r="CM148" s="124"/>
      <c r="CN148" s="124"/>
      <c r="CO148" s="124"/>
      <c r="CP148" s="124"/>
      <c r="CQ148" s="124"/>
      <c r="CR148" s="124"/>
      <c r="CS148" s="125"/>
      <c r="CT148" s="123"/>
      <c r="CU148" s="124"/>
      <c r="CV148" s="124"/>
      <c r="CW148" s="124"/>
      <c r="CX148" s="124"/>
      <c r="CY148" s="124"/>
      <c r="CZ148" s="124"/>
      <c r="DA148" s="124"/>
      <c r="DB148" s="124"/>
      <c r="DC148" s="124"/>
      <c r="DD148" s="125"/>
      <c r="DE148" s="123"/>
      <c r="DF148" s="124"/>
      <c r="DG148" s="124"/>
      <c r="DH148" s="124"/>
      <c r="DI148" s="124"/>
      <c r="DJ148" s="124"/>
      <c r="DK148" s="124"/>
      <c r="DL148" s="124"/>
      <c r="DM148" s="124"/>
      <c r="DN148" s="125"/>
      <c r="DO148" s="126"/>
      <c r="DP148" s="127"/>
      <c r="DQ148" s="127"/>
      <c r="DR148" s="127"/>
      <c r="DS148" s="127"/>
      <c r="DT148" s="127"/>
      <c r="DU148" s="127"/>
      <c r="DV148" s="128"/>
      <c r="DW148" s="102"/>
      <c r="DX148" s="102"/>
      <c r="DY148" s="102"/>
      <c r="DZ148" s="115"/>
      <c r="EA148" s="115"/>
      <c r="EB148" s="115"/>
      <c r="EC148" s="115"/>
      <c r="ED148" s="115"/>
      <c r="EE148" s="132"/>
      <c r="EF148" s="132"/>
      <c r="EG148" s="132"/>
      <c r="EH148" s="102"/>
      <c r="EI148" s="102"/>
      <c r="EJ148" s="102"/>
      <c r="EK148" s="117" t="str">
        <f t="shared" si="929"/>
        <v/>
      </c>
      <c r="EL148" s="117"/>
      <c r="EM148" s="117"/>
      <c r="EN148" s="118"/>
      <c r="EO148" s="118"/>
      <c r="EP148" s="118"/>
      <c r="EQ148" s="102"/>
      <c r="ER148" s="102"/>
      <c r="ES148" s="102"/>
      <c r="ET148" s="102"/>
      <c r="EU148" s="20" t="str">
        <f t="shared" si="930"/>
        <v/>
      </c>
      <c r="EV148" s="26" t="str">
        <f t="shared" si="931"/>
        <v/>
      </c>
      <c r="EW148" s="22"/>
      <c r="EX148" s="22"/>
      <c r="EY148" s="23"/>
      <c r="EZ148" s="23"/>
      <c r="FA148" s="23"/>
      <c r="FB148" s="23"/>
      <c r="FC148" s="28"/>
      <c r="FD148" s="28"/>
      <c r="FE148" s="28"/>
      <c r="FF148" s="28"/>
      <c r="FG148" s="28"/>
      <c r="FH148" s="28"/>
      <c r="FI148" s="28"/>
      <c r="FJ148" s="28"/>
      <c r="FK148" s="28"/>
      <c r="FL148" s="28"/>
      <c r="FM148" s="28"/>
      <c r="FN148" s="30"/>
      <c r="FO148" s="30"/>
      <c r="FP148" s="30"/>
      <c r="FQ148" s="30"/>
      <c r="FR148" s="30"/>
      <c r="FS148" s="30"/>
      <c r="FT148" s="30"/>
      <c r="FU148" s="30"/>
      <c r="FV148" s="30"/>
      <c r="FW148" s="30"/>
      <c r="FX148" s="30"/>
      <c r="FY148" s="30"/>
      <c r="FZ148" s="30"/>
      <c r="GA148" s="30"/>
      <c r="GB148" s="30"/>
      <c r="GC148" s="23"/>
      <c r="GD148" s="23"/>
      <c r="GE148" s="23"/>
      <c r="GF148" s="23"/>
      <c r="GG148" s="23"/>
      <c r="GH148" s="23"/>
    </row>
    <row r="149" spans="1:190" s="25" customFormat="1" ht="57.75" customHeight="1" x14ac:dyDescent="0.25">
      <c r="A149" s="103">
        <f t="shared" si="932"/>
        <v>142</v>
      </c>
      <c r="B149" s="103"/>
      <c r="C149" s="104"/>
      <c r="D149" s="105"/>
      <c r="E149" s="105"/>
      <c r="F149" s="105"/>
      <c r="G149" s="105"/>
      <c r="H149" s="105"/>
      <c r="I149" s="105"/>
      <c r="J149" s="105"/>
      <c r="K149" s="106"/>
      <c r="L149" s="138"/>
      <c r="M149" s="138"/>
      <c r="N149" s="138"/>
      <c r="O149" s="138"/>
      <c r="P149" s="138"/>
      <c r="Q149" s="138"/>
      <c r="R149" s="138"/>
      <c r="S149" s="137"/>
      <c r="T149" s="137"/>
      <c r="U149" s="137"/>
      <c r="V149" s="137"/>
      <c r="W149" s="137"/>
      <c r="X149" s="79"/>
      <c r="Y149" s="80"/>
      <c r="Z149" s="80"/>
      <c r="AA149" s="80"/>
      <c r="AB149" s="11" t="str">
        <f t="shared" si="920"/>
        <v/>
      </c>
      <c r="AC149" s="12"/>
      <c r="AD149" s="13">
        <f t="shared" si="912"/>
        <v>0</v>
      </c>
      <c r="AE149" s="14" t="str">
        <f t="shared" ref="AE149" si="1010">IF(ISBLANK(C149),"",IF(BL149=SX1_LS,SX1_PD,IF(BL149=SX2_LS,SX2_PD,IF(BL149=SX3_LS,SX3_PD,IF(BL149=SX4_LS,SX4_PD,IF(BL149=SX5_LS,SX5_PD,IF(BL149=SX6_LS,SX6_PD,IF(BL149=SX7_LS,SX7_PD,IF(BL149=SX8_LS,SX8_PD,IF(BL149=SX9_LS,SX9_PD,IF(BL149=SX10_LS,SX10_PD,IF(BL149=SX11_LS,SX11_PD,IF(BL149=SX12_LS,SX12_PD)))))))))))))</f>
        <v/>
      </c>
      <c r="AF149" s="15" t="str">
        <f t="shared" si="922"/>
        <v>!</v>
      </c>
      <c r="AG149" s="16" t="str">
        <f t="shared" ref="AG149" si="1011">IF(ISBLANK(AC149),"",IF(AND(BL149=SX1_LS,AC149&gt;=0.5),(ROUND((PI()*AD149*AE149)/12,2)-PI()*SX1_PD),IF(AND(BL149=SX2_LS,AC149&gt;=0.5),(ROUND((PI()*AD149*AE149)/12,2)-PI()*SX2_PD),IF(AND(BL149=SX3_LS,AC149&gt;=0.5),(ROUND((PI()*AD149*AE149)/12,2)-PI()*SX3_PD),IF(AND(BL149=SX4_LS,AC149&gt;=0.5),(ROUND((PI()*AD149*AE149)/12,2)-PI()*SX4_PD),IF(AND(BL149=SX5_LS,AC149&gt;=0.5),(ROUND((PI()*AD149*AE149)/12,2)-PI()*SX5_PD),IF(AND(BL149=SX6_LS,AC149&gt;=0.5),(ROUND((PI()*AD149*AE149)/12,2)-PI()*SX6_PD),IF(AND(BL149=SX7_LS,AC149&gt;=0.5),(ROUND((PI()*AD149*AE149)/12,2)-PI()*SX7_PD),IF(AND(BL149=SX8_LS,AC149&gt;=0.5),(ROUND((PI()*AD149*AE149)/12,2)-PI()*SX8_PD),IF(AND(BL149=SX9_LS,AC149&gt;=0.5),(ROUND((PI()*AD149*AE149)/12,2)-PI()*SX9_PD),IF(AND(BL149=SX10_LS,AC149&gt;=0.5),(ROUND((PI()*AD149*AE149)/12,2)-PI()*SX10_PD),IF(AND(BL149=SX11_LS,AC149&gt;=0.5),(ROUND((PI()*AD149*AE149)/12,2)-PI()*SX11_PD),IF(AND(BL149=SX12_LS,AC149&gt;=0.5),(ROUND((PI()*AD149*AE149)/12,2)-PI()*SX12_PD),ROUND((PI()*AD149*AE149)/12,2))))))))))))))</f>
        <v/>
      </c>
      <c r="AH149" s="81"/>
      <c r="AI149" s="81"/>
      <c r="AJ149" s="81"/>
      <c r="AK149" s="81"/>
      <c r="AL149" s="81"/>
      <c r="AM149" s="81"/>
      <c r="AN149" s="81"/>
      <c r="AO149" s="81"/>
      <c r="AP149" s="17"/>
      <c r="AQ149" s="113"/>
      <c r="AR149" s="113"/>
      <c r="AS149" s="113"/>
      <c r="AT149" s="113"/>
      <c r="AU149" s="113"/>
      <c r="AV149" s="114" t="str">
        <f t="shared" ref="AV149" si="1012">IF(C149=FALSE,"",IF(C149="DNT",(AQ149/(Nominal_Pipe_Diameter*10)),IF(AQ149="NV","NV",IF(AQ149="NA","NA",IF(BE149="","",IF(BL149="SMLS",AQ149*100/BE149,AQ149*100/BD149))))))</f>
        <v/>
      </c>
      <c r="AW149" s="114"/>
      <c r="AX149" s="114"/>
      <c r="AY149" s="114"/>
      <c r="AZ149" s="114"/>
      <c r="BA149" s="114" t="str">
        <f t="shared" ref="BA149" si="1013">IF(C149=FALSE,"",IF(GW_Log_Dist="","NA",GW_Log_Dist+X149))</f>
        <v/>
      </c>
      <c r="BB149" s="114"/>
      <c r="BC149" s="114"/>
      <c r="BD149" s="18" t="str">
        <f t="shared" ref="BD149" si="1014">IF(C149=FALSE,"",IF(AND(SX1_Start&lt;=X149,X149&lt;SX1_End),((SX1_NWT*1000)),IF(AND(SX2_Start&lt;=X149,X149&lt;SX2_End),((SX2_NWT*1000)),IF(AND(SX3_Start&lt;=X149,X149&lt;SX3_End),((SX3_NWT*1000)),IF(AND(SX4_Start&lt;=X149,X149&lt;SX4_End),((SX4_NWT*1000)),IF(AND(SX5_Start&lt;=X149,X149&lt;SX5_End),((SX5_NWT*1000)),IF(AND(SX6_Start&lt;=X149,X149&lt;SX6_End),((SX6_NWT*1000)),IF(AND(SX7_Start&lt;=X149,X149&lt;SX7_End),((SX7_NWT*1000)),IF(AND(SX8_Start&lt;=X149,X149&lt;SX8_End),((SX8_NWT*1000)),IF(AND(SX9_Start&lt;=X149,X149&lt;SX9_End),((SX9_NWT*1000)),IF(AND(SX10_Start&lt;=X149,X149&lt;SX10_End),((SX10_NWT*1000)),IF(AND(SX11_Start&lt;=X149,X149&lt;SX11_End),((SX11_NWT*1000)),IF(AND(SX12_Start&lt;=X149,X149&lt;SX12_End),((SX12_NWT*1000)),IF(AND(SX13_Start&lt;=X149,X149&lt;SX13_End),((SX13_NWT*1000)),IF(AND(SX14_Start&lt;=X149,X149&lt;SX14_End),((SX14_NWT*1000)),IF(AND(SX15_Start&lt;=X149,X149&lt;SX15_End),((SX15_NWT*1000)),IF(AND(SX16_Start&lt;=X149,X149&lt;SX16_End),((SX16_NWT*1000)),IF(AND(SX17_Start&lt;=X149,X149&lt;SX17_End),((SX17_NWT*1000)),IF(AND(SX18_Start&lt;=X149,X149&lt;SX18_End),((SX18_NWT*1000)),IF(AND(SX19_Start&lt;=X149,X149&lt;SX19_End),((SX19_NWT*1000)),IF(AND(SX20_Start&lt;=X149,X149&lt;SX20_End),((SX20_NWT*1000)),IF(AND(SX21_Start&lt;=X149,X149&lt;SX21_End),((SX21_NWT*1000)),IF(AND(SX22_Start&lt;=X149,X149&lt;SX22_End),((SX22_NWT*1000)),IF(AND(SX23_Start&lt;=X149,X149&lt;SX23_End),((SX23_NWT*1000)),IF(AND(SX24_Start&lt;=X149,X149&lt;SX24_End),((SX24_NWT*1000)),IF(AND(SX25_Start&lt;=X149,X149&lt;SX25_End),((SX25_NWT*1000))))))))))))))))))))))))))))</f>
        <v/>
      </c>
      <c r="BE149" s="113"/>
      <c r="BF149" s="113"/>
      <c r="BG149" s="113"/>
      <c r="BH149" s="113"/>
      <c r="BI149" s="113"/>
      <c r="BJ149" s="113"/>
      <c r="BK149" s="113"/>
      <c r="BL149" s="19" t="str" cm="1">
        <f t="array" ref="BL149">IF(C149=FALSE,"",IF(AND(SX1_Start&lt;=X149,X149&lt;SX1_End),SX1_LS,IF(AND(SX2_Start&lt;=X149,X149&lt;SX2_End),SX2_LS,IF(AND(SX3_Start&lt;=X149,X149&lt;SX3_End),SX3_LS,IF(AND(SX4_Start&lt;=X149,X149&lt;SX4_End),SX4_LS,IF(AND(SX5_Start&lt;=X149,X149&lt;SX5_End),SX5_LS,IF(AND(SX6_Start&lt;=X149,X149&lt;SX6_End),SX6_LS,IF(AND(SX7_Start&lt;=X149,X149&lt;SX7_End),SX7_LS,IF(AND(SX8_Start&lt;=X149,X149&lt;SX8_End),SX8_LS,IF(AND(SX9_Start&lt;=X149,X149&lt;SX9_End),SX9_LS,IF(AND(SX10_Start&lt;=X149,X149&lt;SX10_End),SX10_LS,IF(AND(SX11_Start&lt;=X149,X149&lt;SX11_End),SX11_LS,IF(AND(SX12_Start&lt;=X149,X149&lt;SX12_End),SX12_LS,IF(AND(SX13_Start&lt;=X149,X149&lt;SX13_End),SX13_LS,IF(AND(SX14_Start&lt;=X149,X149&lt;SX14_End),SX14_LS,IF(AND(SX15_Start&lt;=X149,X149&lt;SX15_End),SX15_LS,IF(AND(SX16_Start&lt;=X149,X149&lt;SX16_End),SX16_LS,IF(AND(SX17_Start&lt;=X149,X149&lt;SX17_End),SX17_LS,IF(AND(SX18_Start&lt;=X149,X149&lt;SX18_End),SX18_LS,IF(AND(SX19_Start&lt;=X149,X149&lt;SX19_End),SX19_LS,IF(AND(SX20_Start&lt;=X149,X149&lt;SX20_End),SX20_LS,IF(AND(SX21_Start&lt;=X149,X149&lt;SX21_End),SX21_LS,IF(AND(SX22_Start&lt;=X149,X149&lt;SX22_End),SX22_LS,IF(AND(SX23_Start&lt;=X149,X149&lt;SX23_End),SX23_LS,IF(AND(SX24_Start&lt;=X149,X149&lt;SX24_End),SX24_LS)*IF(AND(SX25_Start&lt;=X149,X149&lt;SX25End),SX25_LS)))))))))))))))))))))))))</f>
        <v/>
      </c>
      <c r="BM149" s="129" t="str">
        <f t="shared" ref="BM149" si="1015">IF(ISBLANK(C149),"",IF(BL149=SX1_LS,SX1_LSD,IF(BL149=SX2_LS,SX2_LSD,IF(BL149=SX3_LS,SX3_LSD,IF(BL149=SX4_LS,SX4_LSD,IF(BL149=SX5_LS,SX5_LSD,IF(BL149=SX6_LS,SX6_LSD,IF(BL149=SX7_LS,SX7_LSD,IF(BL149=SX8_LS,SX8_LSD,IF(BL149=SX9_LS,SX9_LSD,IF(BL149=SX10_LS,SX10_LSD,IF(BL149=SX11_LS,SX11_LSD,IF(BL149=SX12_LS,SX12_LSD)))))))))))))</f>
        <v/>
      </c>
      <c r="BN149" s="130"/>
      <c r="BO149" s="130"/>
      <c r="BP149" s="130"/>
      <c r="BQ149" s="130"/>
      <c r="BR149" s="131"/>
      <c r="BS149" s="119" t="str">
        <f t="shared" ref="BS149" si="1016">IF(ISBLANK(C149),"",IF(NOT(ISNUMBER(station_number)),"NA",IF(MOD(station_number,1)=0,TEXT(station_number+X149,"0+00"),IF(NOT(MOD(station_number,1)=0),TEXT(station_number+X149,"0+00.00")))))</f>
        <v/>
      </c>
      <c r="BT149" s="119"/>
      <c r="BU149" s="119"/>
      <c r="BV149" s="119"/>
      <c r="BW149" s="119"/>
      <c r="BX149" s="120" t="str" cm="1">
        <f t="array" ref="BX149">IF(C149=FALSE,"",IF(AND(SX1_Start&lt;=X149,X149&lt;SX1_End),"Section 1",IF(AND(SX2_Start&lt;=X149,X149&lt;SX2_End),"Section 2",IF(AND(SX3_Start&lt;=X149,X149&lt;SX3_End),"Section 3",IF(AND(SX4_Start&lt;=X149,X149&lt;SX4_End),"Section 4",IF(AND(SX5_Start&lt;=X149,X149&lt;SX5_End),"Section 5",IF(AND(SX6_Start&lt;=X149,X149&lt;SX6_End),"Section 6",IF(AND(SX7_Start&lt;=X149,X149&lt;SX7_End),"Section 7",IF(AND(SX8_Start&lt;=X149,X149&lt;SX8_End),"Section 8",IF(AND(SX9_Start&lt;=X149,X149&lt;SX9_End),"Section 9",IF(AND(SX10_Start&lt;=X149,X149&lt;SX10_End),"Section 10",IF(AND(SX11_Start&lt;=X149,X149&lt;SX11_End),"Section 11",IF(AND(SX12_Start&lt;=X149,X149&lt;SX12_End),"Section 12",IF(AND(SX13_Start&lt;=X149,X149&lt;SX13_End),"Section 13",IF(AND(SX14_Start&lt;=X149,X149&lt;SX14_End),"Section 14",IF(AND(SX15_Start&lt;=X149,X149&lt;SX15_End),"Section 15",IF(AND(SX16_Start&lt;=X149,X149&lt;SX16_End),"Section 16",IF(AND(SX17_Start&lt;=X149,X149&lt;SX17_End),"Section 17",IF(AND(SX18_Start&lt;=X149,X149&lt;SX18_End),"Section 18",IF(AND(SX19_Start&lt;=X149,X149&lt;SX19_End),"Section 19",IF(AND(SX20_Start&lt;=X149,X149&lt;SX20_End),"Section 20",IF(AND(SX21_Start&lt;=X149,X149&lt;SX21_End),"Section 21",IF(AND(SX22_Start&lt;=X149,X149&lt;SX22_End),"Section 22",IF(AND(SX23_Start&lt;=X149,X149&lt;SX23_End),"Section 23",IF(AND(SX24_Start&lt;=X149,X149&lt;SX24_End),"Section 24")*IF(AND(SX25_Start&lt;=X149,X149&lt;SX25End),"Section 25")))))))))))))))))))))))))</f>
        <v/>
      </c>
      <c r="BY149" s="121"/>
      <c r="BZ149" s="121"/>
      <c r="CA149" s="121"/>
      <c r="CB149" s="121"/>
      <c r="CC149" s="121"/>
      <c r="CD149" s="121"/>
      <c r="CE149" s="121"/>
      <c r="CF149" s="121"/>
      <c r="CG149" s="121"/>
      <c r="CH149" s="122"/>
      <c r="CI149" s="123"/>
      <c r="CJ149" s="124"/>
      <c r="CK149" s="124"/>
      <c r="CL149" s="124"/>
      <c r="CM149" s="124"/>
      <c r="CN149" s="124"/>
      <c r="CO149" s="124"/>
      <c r="CP149" s="124"/>
      <c r="CQ149" s="124"/>
      <c r="CR149" s="124"/>
      <c r="CS149" s="125"/>
      <c r="CT149" s="123"/>
      <c r="CU149" s="124"/>
      <c r="CV149" s="124"/>
      <c r="CW149" s="124"/>
      <c r="CX149" s="124"/>
      <c r="CY149" s="124"/>
      <c r="CZ149" s="124"/>
      <c r="DA149" s="124"/>
      <c r="DB149" s="124"/>
      <c r="DC149" s="124"/>
      <c r="DD149" s="125"/>
      <c r="DE149" s="123"/>
      <c r="DF149" s="124"/>
      <c r="DG149" s="124"/>
      <c r="DH149" s="124"/>
      <c r="DI149" s="124"/>
      <c r="DJ149" s="124"/>
      <c r="DK149" s="124"/>
      <c r="DL149" s="124"/>
      <c r="DM149" s="124"/>
      <c r="DN149" s="125"/>
      <c r="DO149" s="126"/>
      <c r="DP149" s="127"/>
      <c r="DQ149" s="127"/>
      <c r="DR149" s="127"/>
      <c r="DS149" s="127"/>
      <c r="DT149" s="127"/>
      <c r="DU149" s="127"/>
      <c r="DV149" s="128"/>
      <c r="DW149" s="102"/>
      <c r="DX149" s="102"/>
      <c r="DY149" s="102"/>
      <c r="DZ149" s="115"/>
      <c r="EA149" s="115"/>
      <c r="EB149" s="115"/>
      <c r="EC149" s="115"/>
      <c r="ED149" s="115"/>
      <c r="EE149" s="132"/>
      <c r="EF149" s="132"/>
      <c r="EG149" s="132"/>
      <c r="EH149" s="102"/>
      <c r="EI149" s="102"/>
      <c r="EJ149" s="102"/>
      <c r="EK149" s="117" t="str">
        <f t="shared" si="929"/>
        <v/>
      </c>
      <c r="EL149" s="117"/>
      <c r="EM149" s="117"/>
      <c r="EN149" s="118"/>
      <c r="EO149" s="118"/>
      <c r="EP149" s="118"/>
      <c r="EQ149" s="102"/>
      <c r="ER149" s="102"/>
      <c r="ES149" s="102"/>
      <c r="ET149" s="102"/>
      <c r="EU149" s="20" t="str">
        <f t="shared" si="930"/>
        <v/>
      </c>
      <c r="EV149" s="26" t="str">
        <f t="shared" si="931"/>
        <v/>
      </c>
      <c r="EW149" s="22"/>
      <c r="EX149" s="22"/>
      <c r="EY149" s="23"/>
      <c r="EZ149" s="23"/>
      <c r="FA149" s="23"/>
      <c r="FB149" s="23"/>
      <c r="FC149" s="28"/>
      <c r="FD149" s="28"/>
      <c r="FE149" s="28"/>
      <c r="FF149" s="28"/>
      <c r="FG149" s="28"/>
      <c r="FH149" s="28"/>
      <c r="FI149" s="28"/>
      <c r="FJ149" s="28"/>
      <c r="FK149" s="28"/>
      <c r="FL149" s="28"/>
      <c r="FM149" s="28"/>
      <c r="FN149" s="30"/>
      <c r="FO149" s="30"/>
      <c r="FP149" s="30"/>
      <c r="FQ149" s="30"/>
      <c r="FR149" s="30"/>
      <c r="FS149" s="30"/>
      <c r="FT149" s="30"/>
      <c r="FU149" s="30"/>
      <c r="FV149" s="30"/>
      <c r="FW149" s="30"/>
      <c r="FX149" s="30"/>
      <c r="FY149" s="30"/>
      <c r="FZ149" s="30"/>
      <c r="GA149" s="30"/>
      <c r="GB149" s="30"/>
      <c r="GC149" s="23"/>
      <c r="GD149" s="23"/>
      <c r="GE149" s="23"/>
      <c r="GF149" s="23"/>
      <c r="GG149" s="23"/>
      <c r="GH149" s="23"/>
    </row>
    <row r="150" spans="1:190" s="25" customFormat="1" ht="57.75" customHeight="1" x14ac:dyDescent="0.25">
      <c r="A150" s="103">
        <f t="shared" si="932"/>
        <v>143</v>
      </c>
      <c r="B150" s="103"/>
      <c r="C150" s="104"/>
      <c r="D150" s="105"/>
      <c r="E150" s="105"/>
      <c r="F150" s="105"/>
      <c r="G150" s="105"/>
      <c r="H150" s="105"/>
      <c r="I150" s="105"/>
      <c r="J150" s="105"/>
      <c r="K150" s="106"/>
      <c r="L150" s="138"/>
      <c r="M150" s="138"/>
      <c r="N150" s="138"/>
      <c r="O150" s="138"/>
      <c r="P150" s="138"/>
      <c r="Q150" s="138"/>
      <c r="R150" s="138"/>
      <c r="S150" s="137"/>
      <c r="T150" s="137"/>
      <c r="U150" s="137"/>
      <c r="V150" s="137"/>
      <c r="W150" s="137"/>
      <c r="X150" s="79"/>
      <c r="Y150" s="80"/>
      <c r="Z150" s="80"/>
      <c r="AA150" s="80"/>
      <c r="AB150" s="11" t="str">
        <f t="shared" si="920"/>
        <v/>
      </c>
      <c r="AC150" s="12"/>
      <c r="AD150" s="13">
        <f t="shared" si="912"/>
        <v>0</v>
      </c>
      <c r="AE150" s="14" t="str">
        <f t="shared" ref="AE150" si="1017">IF(ISBLANK(C150),"",IF(BL150=SX1_LS,SX1_PD,IF(BL150=SX2_LS,SX2_PD,IF(BL150=SX3_LS,SX3_PD,IF(BL150=SX4_LS,SX4_PD,IF(BL150=SX5_LS,SX5_PD,IF(BL150=SX6_LS,SX6_PD,IF(BL150=SX7_LS,SX7_PD,IF(BL150=SX8_LS,SX8_PD,IF(BL150=SX9_LS,SX9_PD,IF(BL150=SX10_LS,SX10_PD,IF(BL150=SX11_LS,SX11_PD,IF(BL150=SX12_LS,SX12_PD)))))))))))))</f>
        <v/>
      </c>
      <c r="AF150" s="15" t="str">
        <f t="shared" si="922"/>
        <v>!</v>
      </c>
      <c r="AG150" s="16" t="str">
        <f t="shared" ref="AG150" si="1018">IF(ISBLANK(AC150),"",IF(AND(BL150=SX1_LS,AC150&gt;=0.5),(ROUND((PI()*AD150*AE150)/12,2)-PI()*SX1_PD),IF(AND(BL150=SX2_LS,AC150&gt;=0.5),(ROUND((PI()*AD150*AE150)/12,2)-PI()*SX2_PD),IF(AND(BL150=SX3_LS,AC150&gt;=0.5),(ROUND((PI()*AD150*AE150)/12,2)-PI()*SX3_PD),IF(AND(BL150=SX4_LS,AC150&gt;=0.5),(ROUND((PI()*AD150*AE150)/12,2)-PI()*SX4_PD),IF(AND(BL150=SX5_LS,AC150&gt;=0.5),(ROUND((PI()*AD150*AE150)/12,2)-PI()*SX5_PD),IF(AND(BL150=SX6_LS,AC150&gt;=0.5),(ROUND((PI()*AD150*AE150)/12,2)-PI()*SX6_PD),IF(AND(BL150=SX7_LS,AC150&gt;=0.5),(ROUND((PI()*AD150*AE150)/12,2)-PI()*SX7_PD),IF(AND(BL150=SX8_LS,AC150&gt;=0.5),(ROUND((PI()*AD150*AE150)/12,2)-PI()*SX8_PD),IF(AND(BL150=SX9_LS,AC150&gt;=0.5),(ROUND((PI()*AD150*AE150)/12,2)-PI()*SX9_PD),IF(AND(BL150=SX10_LS,AC150&gt;=0.5),(ROUND((PI()*AD150*AE150)/12,2)-PI()*SX10_PD),IF(AND(BL150=SX11_LS,AC150&gt;=0.5),(ROUND((PI()*AD150*AE150)/12,2)-PI()*SX11_PD),IF(AND(BL150=SX12_LS,AC150&gt;=0.5),(ROUND((PI()*AD150*AE150)/12,2)-PI()*SX12_PD),ROUND((PI()*AD150*AE150)/12,2))))))))))))))</f>
        <v/>
      </c>
      <c r="AH150" s="81"/>
      <c r="AI150" s="81"/>
      <c r="AJ150" s="81"/>
      <c r="AK150" s="81"/>
      <c r="AL150" s="81"/>
      <c r="AM150" s="81"/>
      <c r="AN150" s="81"/>
      <c r="AO150" s="81"/>
      <c r="AP150" s="17"/>
      <c r="AQ150" s="113"/>
      <c r="AR150" s="113"/>
      <c r="AS150" s="113"/>
      <c r="AT150" s="113"/>
      <c r="AU150" s="113"/>
      <c r="AV150" s="114" t="str">
        <f t="shared" ref="AV150" si="1019">IF(C150=FALSE,"",IF(C150="DNT",(AQ150/(Nominal_Pipe_Diameter*10)),IF(AQ150="NV","NV",IF(AQ150="NA","NA",IF(BE150="","",IF(BL150="SMLS",AQ150*100/BE150,AQ150*100/BD150))))))</f>
        <v/>
      </c>
      <c r="AW150" s="114"/>
      <c r="AX150" s="114"/>
      <c r="AY150" s="114"/>
      <c r="AZ150" s="114"/>
      <c r="BA150" s="114" t="str">
        <f t="shared" ref="BA150" si="1020">IF(C150=FALSE,"",IF(GW_Log_Dist="","NA",GW_Log_Dist+X150))</f>
        <v/>
      </c>
      <c r="BB150" s="114"/>
      <c r="BC150" s="114"/>
      <c r="BD150" s="18" t="str">
        <f t="shared" ref="BD150" si="1021">IF(C150=FALSE,"",IF(AND(SX1_Start&lt;=X150,X150&lt;SX1_End),((SX1_NWT*1000)),IF(AND(SX2_Start&lt;=X150,X150&lt;SX2_End),((SX2_NWT*1000)),IF(AND(SX3_Start&lt;=X150,X150&lt;SX3_End),((SX3_NWT*1000)),IF(AND(SX4_Start&lt;=X150,X150&lt;SX4_End),((SX4_NWT*1000)),IF(AND(SX5_Start&lt;=X150,X150&lt;SX5_End),((SX5_NWT*1000)),IF(AND(SX6_Start&lt;=X150,X150&lt;SX6_End),((SX6_NWT*1000)),IF(AND(SX7_Start&lt;=X150,X150&lt;SX7_End),((SX7_NWT*1000)),IF(AND(SX8_Start&lt;=X150,X150&lt;SX8_End),((SX8_NWT*1000)),IF(AND(SX9_Start&lt;=X150,X150&lt;SX9_End),((SX9_NWT*1000)),IF(AND(SX10_Start&lt;=X150,X150&lt;SX10_End),((SX10_NWT*1000)),IF(AND(SX11_Start&lt;=X150,X150&lt;SX11_End),((SX11_NWT*1000)),IF(AND(SX12_Start&lt;=X150,X150&lt;SX12_End),((SX12_NWT*1000)),IF(AND(SX13_Start&lt;=X150,X150&lt;SX13_End),((SX13_NWT*1000)),IF(AND(SX14_Start&lt;=X150,X150&lt;SX14_End),((SX14_NWT*1000)),IF(AND(SX15_Start&lt;=X150,X150&lt;SX15_End),((SX15_NWT*1000)),IF(AND(SX16_Start&lt;=X150,X150&lt;SX16_End),((SX16_NWT*1000)),IF(AND(SX17_Start&lt;=X150,X150&lt;SX17_End),((SX17_NWT*1000)),IF(AND(SX18_Start&lt;=X150,X150&lt;SX18_End),((SX18_NWT*1000)),IF(AND(SX19_Start&lt;=X150,X150&lt;SX19_End),((SX19_NWT*1000)),IF(AND(SX20_Start&lt;=X150,X150&lt;SX20_End),((SX20_NWT*1000)),IF(AND(SX21_Start&lt;=X150,X150&lt;SX21_End),((SX21_NWT*1000)),IF(AND(SX22_Start&lt;=X150,X150&lt;SX22_End),((SX22_NWT*1000)),IF(AND(SX23_Start&lt;=X150,X150&lt;SX23_End),((SX23_NWT*1000)),IF(AND(SX24_Start&lt;=X150,X150&lt;SX24_End),((SX24_NWT*1000)),IF(AND(SX25_Start&lt;=X150,X150&lt;SX25_End),((SX25_NWT*1000))))))))))))))))))))))))))))</f>
        <v/>
      </c>
      <c r="BE150" s="113"/>
      <c r="BF150" s="113"/>
      <c r="BG150" s="113"/>
      <c r="BH150" s="113"/>
      <c r="BI150" s="113"/>
      <c r="BJ150" s="113"/>
      <c r="BK150" s="113"/>
      <c r="BL150" s="19" t="str" cm="1">
        <f t="array" ref="BL150">IF(C150=FALSE,"",IF(AND(SX1_Start&lt;=X150,X150&lt;SX1_End),SX1_LS,IF(AND(SX2_Start&lt;=X150,X150&lt;SX2_End),SX2_LS,IF(AND(SX3_Start&lt;=X150,X150&lt;SX3_End),SX3_LS,IF(AND(SX4_Start&lt;=X150,X150&lt;SX4_End),SX4_LS,IF(AND(SX5_Start&lt;=X150,X150&lt;SX5_End),SX5_LS,IF(AND(SX6_Start&lt;=X150,X150&lt;SX6_End),SX6_LS,IF(AND(SX7_Start&lt;=X150,X150&lt;SX7_End),SX7_LS,IF(AND(SX8_Start&lt;=X150,X150&lt;SX8_End),SX8_LS,IF(AND(SX9_Start&lt;=X150,X150&lt;SX9_End),SX9_LS,IF(AND(SX10_Start&lt;=X150,X150&lt;SX10_End),SX10_LS,IF(AND(SX11_Start&lt;=X150,X150&lt;SX11_End),SX11_LS,IF(AND(SX12_Start&lt;=X150,X150&lt;SX12_End),SX12_LS,IF(AND(SX13_Start&lt;=X150,X150&lt;SX13_End),SX13_LS,IF(AND(SX14_Start&lt;=X150,X150&lt;SX14_End),SX14_LS,IF(AND(SX15_Start&lt;=X150,X150&lt;SX15_End),SX15_LS,IF(AND(SX16_Start&lt;=X150,X150&lt;SX16_End),SX16_LS,IF(AND(SX17_Start&lt;=X150,X150&lt;SX17_End),SX17_LS,IF(AND(SX18_Start&lt;=X150,X150&lt;SX18_End),SX18_LS,IF(AND(SX19_Start&lt;=X150,X150&lt;SX19_End),SX19_LS,IF(AND(SX20_Start&lt;=X150,X150&lt;SX20_End),SX20_LS,IF(AND(SX21_Start&lt;=X150,X150&lt;SX21_End),SX21_LS,IF(AND(SX22_Start&lt;=X150,X150&lt;SX22_End),SX22_LS,IF(AND(SX23_Start&lt;=X150,X150&lt;SX23_End),SX23_LS,IF(AND(SX24_Start&lt;=X150,X150&lt;SX24_End),SX24_LS)*IF(AND(SX25_Start&lt;=X150,X150&lt;SX25End),SX25_LS)))))))))))))))))))))))))</f>
        <v/>
      </c>
      <c r="BM150" s="129" t="str">
        <f t="shared" ref="BM150" si="1022">IF(ISBLANK(C150),"",IF(BL150=SX1_LS,SX1_LSD,IF(BL150=SX2_LS,SX2_LSD,IF(BL150=SX3_LS,SX3_LSD,IF(BL150=SX4_LS,SX4_LSD,IF(BL150=SX5_LS,SX5_LSD,IF(BL150=SX6_LS,SX6_LSD,IF(BL150=SX7_LS,SX7_LSD,IF(BL150=SX8_LS,SX8_LSD,IF(BL150=SX9_LS,SX9_LSD,IF(BL150=SX10_LS,SX10_LSD,IF(BL150=SX11_LS,SX11_LSD,IF(BL150=SX12_LS,SX12_LSD)))))))))))))</f>
        <v/>
      </c>
      <c r="BN150" s="130"/>
      <c r="BO150" s="130"/>
      <c r="BP150" s="130"/>
      <c r="BQ150" s="130"/>
      <c r="BR150" s="131"/>
      <c r="BS150" s="119" t="str">
        <f t="shared" ref="BS150" si="1023">IF(ISBLANK(C150),"",IF(NOT(ISNUMBER(station_number)),"NA",IF(MOD(station_number,1)=0,TEXT(station_number+X150,"0+00"),IF(NOT(MOD(station_number,1)=0),TEXT(station_number+X150,"0+00.00")))))</f>
        <v/>
      </c>
      <c r="BT150" s="119"/>
      <c r="BU150" s="119"/>
      <c r="BV150" s="119"/>
      <c r="BW150" s="119"/>
      <c r="BX150" s="120" t="str" cm="1">
        <f t="array" ref="BX150">IF(C150=FALSE,"",IF(AND(SX1_Start&lt;=X150,X150&lt;SX1_End),"Section 1",IF(AND(SX2_Start&lt;=X150,X150&lt;SX2_End),"Section 2",IF(AND(SX3_Start&lt;=X150,X150&lt;SX3_End),"Section 3",IF(AND(SX4_Start&lt;=X150,X150&lt;SX4_End),"Section 4",IF(AND(SX5_Start&lt;=X150,X150&lt;SX5_End),"Section 5",IF(AND(SX6_Start&lt;=X150,X150&lt;SX6_End),"Section 6",IF(AND(SX7_Start&lt;=X150,X150&lt;SX7_End),"Section 7",IF(AND(SX8_Start&lt;=X150,X150&lt;SX8_End),"Section 8",IF(AND(SX9_Start&lt;=X150,X150&lt;SX9_End),"Section 9",IF(AND(SX10_Start&lt;=X150,X150&lt;SX10_End),"Section 10",IF(AND(SX11_Start&lt;=X150,X150&lt;SX11_End),"Section 11",IF(AND(SX12_Start&lt;=X150,X150&lt;SX12_End),"Section 12",IF(AND(SX13_Start&lt;=X150,X150&lt;SX13_End),"Section 13",IF(AND(SX14_Start&lt;=X150,X150&lt;SX14_End),"Section 14",IF(AND(SX15_Start&lt;=X150,X150&lt;SX15_End),"Section 15",IF(AND(SX16_Start&lt;=X150,X150&lt;SX16_End),"Section 16",IF(AND(SX17_Start&lt;=X150,X150&lt;SX17_End),"Section 17",IF(AND(SX18_Start&lt;=X150,X150&lt;SX18_End),"Section 18",IF(AND(SX19_Start&lt;=X150,X150&lt;SX19_End),"Section 19",IF(AND(SX20_Start&lt;=X150,X150&lt;SX20_End),"Section 20",IF(AND(SX21_Start&lt;=X150,X150&lt;SX21_End),"Section 21",IF(AND(SX22_Start&lt;=X150,X150&lt;SX22_End),"Section 22",IF(AND(SX23_Start&lt;=X150,X150&lt;SX23_End),"Section 23",IF(AND(SX24_Start&lt;=X150,X150&lt;SX24_End),"Section 24")*IF(AND(SX25_Start&lt;=X150,X150&lt;SX25End),"Section 25")))))))))))))))))))))))))</f>
        <v/>
      </c>
      <c r="BY150" s="121"/>
      <c r="BZ150" s="121"/>
      <c r="CA150" s="121"/>
      <c r="CB150" s="121"/>
      <c r="CC150" s="121"/>
      <c r="CD150" s="121"/>
      <c r="CE150" s="121"/>
      <c r="CF150" s="121"/>
      <c r="CG150" s="121"/>
      <c r="CH150" s="122"/>
      <c r="CI150" s="123"/>
      <c r="CJ150" s="124"/>
      <c r="CK150" s="124"/>
      <c r="CL150" s="124"/>
      <c r="CM150" s="124"/>
      <c r="CN150" s="124"/>
      <c r="CO150" s="124"/>
      <c r="CP150" s="124"/>
      <c r="CQ150" s="124"/>
      <c r="CR150" s="124"/>
      <c r="CS150" s="125"/>
      <c r="CT150" s="123"/>
      <c r="CU150" s="124"/>
      <c r="CV150" s="124"/>
      <c r="CW150" s="124"/>
      <c r="CX150" s="124"/>
      <c r="CY150" s="124"/>
      <c r="CZ150" s="124"/>
      <c r="DA150" s="124"/>
      <c r="DB150" s="124"/>
      <c r="DC150" s="124"/>
      <c r="DD150" s="125"/>
      <c r="DE150" s="123"/>
      <c r="DF150" s="124"/>
      <c r="DG150" s="124"/>
      <c r="DH150" s="124"/>
      <c r="DI150" s="124"/>
      <c r="DJ150" s="124"/>
      <c r="DK150" s="124"/>
      <c r="DL150" s="124"/>
      <c r="DM150" s="124"/>
      <c r="DN150" s="125"/>
      <c r="DO150" s="126"/>
      <c r="DP150" s="127"/>
      <c r="DQ150" s="127"/>
      <c r="DR150" s="127"/>
      <c r="DS150" s="127"/>
      <c r="DT150" s="127"/>
      <c r="DU150" s="127"/>
      <c r="DV150" s="128"/>
      <c r="DW150" s="102"/>
      <c r="DX150" s="102"/>
      <c r="DY150" s="102"/>
      <c r="DZ150" s="115"/>
      <c r="EA150" s="115"/>
      <c r="EB150" s="115"/>
      <c r="EC150" s="115"/>
      <c r="ED150" s="115"/>
      <c r="EE150" s="132"/>
      <c r="EF150" s="132"/>
      <c r="EG150" s="132"/>
      <c r="EH150" s="102"/>
      <c r="EI150" s="102"/>
      <c r="EJ150" s="102"/>
      <c r="EK150" s="117" t="str">
        <f t="shared" si="929"/>
        <v/>
      </c>
      <c r="EL150" s="117"/>
      <c r="EM150" s="117"/>
      <c r="EN150" s="118"/>
      <c r="EO150" s="118"/>
      <c r="EP150" s="118"/>
      <c r="EQ150" s="102"/>
      <c r="ER150" s="102"/>
      <c r="ES150" s="102"/>
      <c r="ET150" s="102"/>
      <c r="EU150" s="20" t="str">
        <f t="shared" si="930"/>
        <v/>
      </c>
      <c r="EV150" s="26" t="str">
        <f t="shared" si="931"/>
        <v/>
      </c>
      <c r="EW150" s="22"/>
      <c r="EX150" s="22"/>
      <c r="EY150" s="23"/>
      <c r="EZ150" s="23"/>
      <c r="FA150" s="23"/>
      <c r="FB150" s="23"/>
      <c r="FC150" s="28"/>
      <c r="FD150" s="28"/>
      <c r="FE150" s="28"/>
      <c r="FF150" s="28"/>
      <c r="FG150" s="28"/>
      <c r="FH150" s="28"/>
      <c r="FI150" s="28"/>
      <c r="FJ150" s="28"/>
      <c r="FK150" s="28"/>
      <c r="FL150" s="28"/>
      <c r="FM150" s="28"/>
      <c r="FN150" s="30"/>
      <c r="FO150" s="30"/>
      <c r="FP150" s="30"/>
      <c r="FQ150" s="30"/>
      <c r="FR150" s="30"/>
      <c r="FS150" s="30"/>
      <c r="FT150" s="30"/>
      <c r="FU150" s="30"/>
      <c r="FV150" s="30"/>
      <c r="FW150" s="30"/>
      <c r="FX150" s="30"/>
      <c r="FY150" s="30"/>
      <c r="FZ150" s="30"/>
      <c r="GA150" s="30"/>
      <c r="GB150" s="30"/>
      <c r="GC150" s="23"/>
      <c r="GD150" s="23"/>
      <c r="GE150" s="23"/>
      <c r="GF150" s="23"/>
      <c r="GG150" s="23"/>
      <c r="GH150" s="23"/>
    </row>
    <row r="151" spans="1:190" s="25" customFormat="1" ht="57.75" customHeight="1" x14ac:dyDescent="0.25">
      <c r="A151" s="103">
        <f t="shared" si="932"/>
        <v>144</v>
      </c>
      <c r="B151" s="103"/>
      <c r="C151" s="104"/>
      <c r="D151" s="105"/>
      <c r="E151" s="105"/>
      <c r="F151" s="105"/>
      <c r="G151" s="105"/>
      <c r="H151" s="105"/>
      <c r="I151" s="105"/>
      <c r="J151" s="105"/>
      <c r="K151" s="106"/>
      <c r="L151" s="138"/>
      <c r="M151" s="138"/>
      <c r="N151" s="138"/>
      <c r="O151" s="138"/>
      <c r="P151" s="138"/>
      <c r="Q151" s="138"/>
      <c r="R151" s="138"/>
      <c r="S151" s="137"/>
      <c r="T151" s="137"/>
      <c r="U151" s="137"/>
      <c r="V151" s="137"/>
      <c r="W151" s="137"/>
      <c r="X151" s="79"/>
      <c r="Y151" s="80"/>
      <c r="Z151" s="80"/>
      <c r="AA151" s="80"/>
      <c r="AB151" s="11" t="str">
        <f t="shared" si="920"/>
        <v/>
      </c>
      <c r="AC151" s="12"/>
      <c r="AD151" s="13">
        <f t="shared" si="912"/>
        <v>0</v>
      </c>
      <c r="AE151" s="14" t="str">
        <f t="shared" ref="AE151" si="1024">IF(ISBLANK(C151),"",IF(BL151=SX1_LS,SX1_PD,IF(BL151=SX2_LS,SX2_PD,IF(BL151=SX3_LS,SX3_PD,IF(BL151=SX4_LS,SX4_PD,IF(BL151=SX5_LS,SX5_PD,IF(BL151=SX6_LS,SX6_PD,IF(BL151=SX7_LS,SX7_PD,IF(BL151=SX8_LS,SX8_PD,IF(BL151=SX9_LS,SX9_PD,IF(BL151=SX10_LS,SX10_PD,IF(BL151=SX11_LS,SX11_PD,IF(BL151=SX12_LS,SX12_PD)))))))))))))</f>
        <v/>
      </c>
      <c r="AF151" s="15" t="str">
        <f t="shared" si="922"/>
        <v>!</v>
      </c>
      <c r="AG151" s="16" t="str">
        <f t="shared" ref="AG151" si="1025">IF(ISBLANK(AC151),"",IF(AND(BL151=SX1_LS,AC151&gt;=0.5),(ROUND((PI()*AD151*AE151)/12,2)-PI()*SX1_PD),IF(AND(BL151=SX2_LS,AC151&gt;=0.5),(ROUND((PI()*AD151*AE151)/12,2)-PI()*SX2_PD),IF(AND(BL151=SX3_LS,AC151&gt;=0.5),(ROUND((PI()*AD151*AE151)/12,2)-PI()*SX3_PD),IF(AND(BL151=SX4_LS,AC151&gt;=0.5),(ROUND((PI()*AD151*AE151)/12,2)-PI()*SX4_PD),IF(AND(BL151=SX5_LS,AC151&gt;=0.5),(ROUND((PI()*AD151*AE151)/12,2)-PI()*SX5_PD),IF(AND(BL151=SX6_LS,AC151&gt;=0.5),(ROUND((PI()*AD151*AE151)/12,2)-PI()*SX6_PD),IF(AND(BL151=SX7_LS,AC151&gt;=0.5),(ROUND((PI()*AD151*AE151)/12,2)-PI()*SX7_PD),IF(AND(BL151=SX8_LS,AC151&gt;=0.5),(ROUND((PI()*AD151*AE151)/12,2)-PI()*SX8_PD),IF(AND(BL151=SX9_LS,AC151&gt;=0.5),(ROUND((PI()*AD151*AE151)/12,2)-PI()*SX9_PD),IF(AND(BL151=SX10_LS,AC151&gt;=0.5),(ROUND((PI()*AD151*AE151)/12,2)-PI()*SX10_PD),IF(AND(BL151=SX11_LS,AC151&gt;=0.5),(ROUND((PI()*AD151*AE151)/12,2)-PI()*SX11_PD),IF(AND(BL151=SX12_LS,AC151&gt;=0.5),(ROUND((PI()*AD151*AE151)/12,2)-PI()*SX12_PD),ROUND((PI()*AD151*AE151)/12,2))))))))))))))</f>
        <v/>
      </c>
      <c r="AH151" s="81"/>
      <c r="AI151" s="81"/>
      <c r="AJ151" s="81"/>
      <c r="AK151" s="81"/>
      <c r="AL151" s="81"/>
      <c r="AM151" s="81"/>
      <c r="AN151" s="81"/>
      <c r="AO151" s="81"/>
      <c r="AP151" s="17"/>
      <c r="AQ151" s="113"/>
      <c r="AR151" s="113"/>
      <c r="AS151" s="113"/>
      <c r="AT151" s="113"/>
      <c r="AU151" s="113"/>
      <c r="AV151" s="114" t="str">
        <f t="shared" ref="AV151" si="1026">IF(C151=FALSE,"",IF(C151="DNT",(AQ151/(Nominal_Pipe_Diameter*10)),IF(AQ151="NV","NV",IF(AQ151="NA","NA",IF(BE151="","",IF(BL151="SMLS",AQ151*100/BE151,AQ151*100/BD151))))))</f>
        <v/>
      </c>
      <c r="AW151" s="114"/>
      <c r="AX151" s="114"/>
      <c r="AY151" s="114"/>
      <c r="AZ151" s="114"/>
      <c r="BA151" s="114" t="str">
        <f t="shared" ref="BA151" si="1027">IF(C151=FALSE,"",IF(GW_Log_Dist="","NA",GW_Log_Dist+X151))</f>
        <v/>
      </c>
      <c r="BB151" s="114"/>
      <c r="BC151" s="114"/>
      <c r="BD151" s="18" t="str">
        <f t="shared" ref="BD151" si="1028">IF(C151=FALSE,"",IF(AND(SX1_Start&lt;=X151,X151&lt;SX1_End),((SX1_NWT*1000)),IF(AND(SX2_Start&lt;=X151,X151&lt;SX2_End),((SX2_NWT*1000)),IF(AND(SX3_Start&lt;=X151,X151&lt;SX3_End),((SX3_NWT*1000)),IF(AND(SX4_Start&lt;=X151,X151&lt;SX4_End),((SX4_NWT*1000)),IF(AND(SX5_Start&lt;=X151,X151&lt;SX5_End),((SX5_NWT*1000)),IF(AND(SX6_Start&lt;=X151,X151&lt;SX6_End),((SX6_NWT*1000)),IF(AND(SX7_Start&lt;=X151,X151&lt;SX7_End),((SX7_NWT*1000)),IF(AND(SX8_Start&lt;=X151,X151&lt;SX8_End),((SX8_NWT*1000)),IF(AND(SX9_Start&lt;=X151,X151&lt;SX9_End),((SX9_NWT*1000)),IF(AND(SX10_Start&lt;=X151,X151&lt;SX10_End),((SX10_NWT*1000)),IF(AND(SX11_Start&lt;=X151,X151&lt;SX11_End),((SX11_NWT*1000)),IF(AND(SX12_Start&lt;=X151,X151&lt;SX12_End),((SX12_NWT*1000)),IF(AND(SX13_Start&lt;=X151,X151&lt;SX13_End),((SX13_NWT*1000)),IF(AND(SX14_Start&lt;=X151,X151&lt;SX14_End),((SX14_NWT*1000)),IF(AND(SX15_Start&lt;=X151,X151&lt;SX15_End),((SX15_NWT*1000)),IF(AND(SX16_Start&lt;=X151,X151&lt;SX16_End),((SX16_NWT*1000)),IF(AND(SX17_Start&lt;=X151,X151&lt;SX17_End),((SX17_NWT*1000)),IF(AND(SX18_Start&lt;=X151,X151&lt;SX18_End),((SX18_NWT*1000)),IF(AND(SX19_Start&lt;=X151,X151&lt;SX19_End),((SX19_NWT*1000)),IF(AND(SX20_Start&lt;=X151,X151&lt;SX20_End),((SX20_NWT*1000)),IF(AND(SX21_Start&lt;=X151,X151&lt;SX21_End),((SX21_NWT*1000)),IF(AND(SX22_Start&lt;=X151,X151&lt;SX22_End),((SX22_NWT*1000)),IF(AND(SX23_Start&lt;=X151,X151&lt;SX23_End),((SX23_NWT*1000)),IF(AND(SX24_Start&lt;=X151,X151&lt;SX24_End),((SX24_NWT*1000)),IF(AND(SX25_Start&lt;=X151,X151&lt;SX25_End),((SX25_NWT*1000))))))))))))))))))))))))))))</f>
        <v/>
      </c>
      <c r="BE151" s="113"/>
      <c r="BF151" s="113"/>
      <c r="BG151" s="113"/>
      <c r="BH151" s="113"/>
      <c r="BI151" s="113"/>
      <c r="BJ151" s="113"/>
      <c r="BK151" s="113"/>
      <c r="BL151" s="19" t="str" cm="1">
        <f t="array" ref="BL151">IF(C151=FALSE,"",IF(AND(SX1_Start&lt;=X151,X151&lt;SX1_End),SX1_LS,IF(AND(SX2_Start&lt;=X151,X151&lt;SX2_End),SX2_LS,IF(AND(SX3_Start&lt;=X151,X151&lt;SX3_End),SX3_LS,IF(AND(SX4_Start&lt;=X151,X151&lt;SX4_End),SX4_LS,IF(AND(SX5_Start&lt;=X151,X151&lt;SX5_End),SX5_LS,IF(AND(SX6_Start&lt;=X151,X151&lt;SX6_End),SX6_LS,IF(AND(SX7_Start&lt;=X151,X151&lt;SX7_End),SX7_LS,IF(AND(SX8_Start&lt;=X151,X151&lt;SX8_End),SX8_LS,IF(AND(SX9_Start&lt;=X151,X151&lt;SX9_End),SX9_LS,IF(AND(SX10_Start&lt;=X151,X151&lt;SX10_End),SX10_LS,IF(AND(SX11_Start&lt;=X151,X151&lt;SX11_End),SX11_LS,IF(AND(SX12_Start&lt;=X151,X151&lt;SX12_End),SX12_LS,IF(AND(SX13_Start&lt;=X151,X151&lt;SX13_End),SX13_LS,IF(AND(SX14_Start&lt;=X151,X151&lt;SX14_End),SX14_LS,IF(AND(SX15_Start&lt;=X151,X151&lt;SX15_End),SX15_LS,IF(AND(SX16_Start&lt;=X151,X151&lt;SX16_End),SX16_LS,IF(AND(SX17_Start&lt;=X151,X151&lt;SX17_End),SX17_LS,IF(AND(SX18_Start&lt;=X151,X151&lt;SX18_End),SX18_LS,IF(AND(SX19_Start&lt;=X151,X151&lt;SX19_End),SX19_LS,IF(AND(SX20_Start&lt;=X151,X151&lt;SX20_End),SX20_LS,IF(AND(SX21_Start&lt;=X151,X151&lt;SX21_End),SX21_LS,IF(AND(SX22_Start&lt;=X151,X151&lt;SX22_End),SX22_LS,IF(AND(SX23_Start&lt;=X151,X151&lt;SX23_End),SX23_LS,IF(AND(SX24_Start&lt;=X151,X151&lt;SX24_End),SX24_LS)*IF(AND(SX25_Start&lt;=X151,X151&lt;SX25End),SX25_LS)))))))))))))))))))))))))</f>
        <v/>
      </c>
      <c r="BM151" s="129" t="str">
        <f t="shared" ref="BM151" si="1029">IF(ISBLANK(C151),"",IF(BL151=SX1_LS,SX1_LSD,IF(BL151=SX2_LS,SX2_LSD,IF(BL151=SX3_LS,SX3_LSD,IF(BL151=SX4_LS,SX4_LSD,IF(BL151=SX5_LS,SX5_LSD,IF(BL151=SX6_LS,SX6_LSD,IF(BL151=SX7_LS,SX7_LSD,IF(BL151=SX8_LS,SX8_LSD,IF(BL151=SX9_LS,SX9_LSD,IF(BL151=SX10_LS,SX10_LSD,IF(BL151=SX11_LS,SX11_LSD,IF(BL151=SX12_LS,SX12_LSD)))))))))))))</f>
        <v/>
      </c>
      <c r="BN151" s="130"/>
      <c r="BO151" s="130"/>
      <c r="BP151" s="130"/>
      <c r="BQ151" s="130"/>
      <c r="BR151" s="131"/>
      <c r="BS151" s="119" t="str">
        <f t="shared" ref="BS151" si="1030">IF(ISBLANK(C151),"",IF(NOT(ISNUMBER(station_number)),"NA",IF(MOD(station_number,1)=0,TEXT(station_number+X151,"0+00"),IF(NOT(MOD(station_number,1)=0),TEXT(station_number+X151,"0+00.00")))))</f>
        <v/>
      </c>
      <c r="BT151" s="119"/>
      <c r="BU151" s="119"/>
      <c r="BV151" s="119"/>
      <c r="BW151" s="119"/>
      <c r="BX151" s="120" t="str" cm="1">
        <f t="array" ref="BX151">IF(C151=FALSE,"",IF(AND(SX1_Start&lt;=X151,X151&lt;SX1_End),"Section 1",IF(AND(SX2_Start&lt;=X151,X151&lt;SX2_End),"Section 2",IF(AND(SX3_Start&lt;=X151,X151&lt;SX3_End),"Section 3",IF(AND(SX4_Start&lt;=X151,X151&lt;SX4_End),"Section 4",IF(AND(SX5_Start&lt;=X151,X151&lt;SX5_End),"Section 5",IF(AND(SX6_Start&lt;=X151,X151&lt;SX6_End),"Section 6",IF(AND(SX7_Start&lt;=X151,X151&lt;SX7_End),"Section 7",IF(AND(SX8_Start&lt;=X151,X151&lt;SX8_End),"Section 8",IF(AND(SX9_Start&lt;=X151,X151&lt;SX9_End),"Section 9",IF(AND(SX10_Start&lt;=X151,X151&lt;SX10_End),"Section 10",IF(AND(SX11_Start&lt;=X151,X151&lt;SX11_End),"Section 11",IF(AND(SX12_Start&lt;=X151,X151&lt;SX12_End),"Section 12",IF(AND(SX13_Start&lt;=X151,X151&lt;SX13_End),"Section 13",IF(AND(SX14_Start&lt;=X151,X151&lt;SX14_End),"Section 14",IF(AND(SX15_Start&lt;=X151,X151&lt;SX15_End),"Section 15",IF(AND(SX16_Start&lt;=X151,X151&lt;SX16_End),"Section 16",IF(AND(SX17_Start&lt;=X151,X151&lt;SX17_End),"Section 17",IF(AND(SX18_Start&lt;=X151,X151&lt;SX18_End),"Section 18",IF(AND(SX19_Start&lt;=X151,X151&lt;SX19_End),"Section 19",IF(AND(SX20_Start&lt;=X151,X151&lt;SX20_End),"Section 20",IF(AND(SX21_Start&lt;=X151,X151&lt;SX21_End),"Section 21",IF(AND(SX22_Start&lt;=X151,X151&lt;SX22_End),"Section 22",IF(AND(SX23_Start&lt;=X151,X151&lt;SX23_End),"Section 23",IF(AND(SX24_Start&lt;=X151,X151&lt;SX24_End),"Section 24")*IF(AND(SX25_Start&lt;=X151,X151&lt;SX25End),"Section 25")))))))))))))))))))))))))</f>
        <v/>
      </c>
      <c r="BY151" s="121"/>
      <c r="BZ151" s="121"/>
      <c r="CA151" s="121"/>
      <c r="CB151" s="121"/>
      <c r="CC151" s="121"/>
      <c r="CD151" s="121"/>
      <c r="CE151" s="121"/>
      <c r="CF151" s="121"/>
      <c r="CG151" s="121"/>
      <c r="CH151" s="122"/>
      <c r="CI151" s="123"/>
      <c r="CJ151" s="124"/>
      <c r="CK151" s="124"/>
      <c r="CL151" s="124"/>
      <c r="CM151" s="124"/>
      <c r="CN151" s="124"/>
      <c r="CO151" s="124"/>
      <c r="CP151" s="124"/>
      <c r="CQ151" s="124"/>
      <c r="CR151" s="124"/>
      <c r="CS151" s="125"/>
      <c r="CT151" s="123"/>
      <c r="CU151" s="124"/>
      <c r="CV151" s="124"/>
      <c r="CW151" s="124"/>
      <c r="CX151" s="124"/>
      <c r="CY151" s="124"/>
      <c r="CZ151" s="124"/>
      <c r="DA151" s="124"/>
      <c r="DB151" s="124"/>
      <c r="DC151" s="124"/>
      <c r="DD151" s="125"/>
      <c r="DE151" s="123"/>
      <c r="DF151" s="124"/>
      <c r="DG151" s="124"/>
      <c r="DH151" s="124"/>
      <c r="DI151" s="124"/>
      <c r="DJ151" s="124"/>
      <c r="DK151" s="124"/>
      <c r="DL151" s="124"/>
      <c r="DM151" s="124"/>
      <c r="DN151" s="125"/>
      <c r="DO151" s="126"/>
      <c r="DP151" s="127"/>
      <c r="DQ151" s="127"/>
      <c r="DR151" s="127"/>
      <c r="DS151" s="127"/>
      <c r="DT151" s="127"/>
      <c r="DU151" s="127"/>
      <c r="DV151" s="128"/>
      <c r="DW151" s="102"/>
      <c r="DX151" s="102"/>
      <c r="DY151" s="102"/>
      <c r="DZ151" s="115"/>
      <c r="EA151" s="115"/>
      <c r="EB151" s="115"/>
      <c r="EC151" s="115"/>
      <c r="ED151" s="115"/>
      <c r="EE151" s="132"/>
      <c r="EF151" s="132"/>
      <c r="EG151" s="132"/>
      <c r="EH151" s="102"/>
      <c r="EI151" s="102"/>
      <c r="EJ151" s="102"/>
      <c r="EK151" s="117" t="str">
        <f t="shared" si="929"/>
        <v/>
      </c>
      <c r="EL151" s="117"/>
      <c r="EM151" s="117"/>
      <c r="EN151" s="118"/>
      <c r="EO151" s="118"/>
      <c r="EP151" s="118"/>
      <c r="EQ151" s="102"/>
      <c r="ER151" s="102"/>
      <c r="ES151" s="102"/>
      <c r="ET151" s="102"/>
      <c r="EU151" s="20" t="str">
        <f t="shared" si="930"/>
        <v/>
      </c>
      <c r="EV151" s="26" t="str">
        <f t="shared" si="931"/>
        <v/>
      </c>
      <c r="EW151" s="22"/>
      <c r="EX151" s="22"/>
      <c r="EY151" s="23"/>
      <c r="EZ151" s="23"/>
      <c r="FA151" s="23"/>
      <c r="FB151" s="23"/>
      <c r="FC151" s="28"/>
      <c r="FD151" s="28"/>
      <c r="FE151" s="28"/>
      <c r="FF151" s="28"/>
      <c r="FG151" s="28"/>
      <c r="FH151" s="28"/>
      <c r="FI151" s="28"/>
      <c r="FJ151" s="28"/>
      <c r="FK151" s="28"/>
      <c r="FL151" s="28"/>
      <c r="FM151" s="28"/>
      <c r="FN151" s="31"/>
      <c r="FO151" s="31"/>
      <c r="FP151" s="31"/>
      <c r="FQ151" s="31"/>
      <c r="FR151" s="31"/>
      <c r="FS151" s="31"/>
      <c r="FT151" s="31"/>
      <c r="FU151" s="31"/>
      <c r="FV151" s="31"/>
      <c r="FW151" s="31"/>
      <c r="FX151" s="31"/>
      <c r="FY151" s="31"/>
      <c r="FZ151" s="31"/>
      <c r="GA151" s="31"/>
      <c r="GB151" s="31"/>
      <c r="GC151" s="23"/>
      <c r="GD151" s="23"/>
      <c r="GE151" s="23"/>
      <c r="GF151" s="23"/>
      <c r="GG151" s="23"/>
      <c r="GH151" s="23"/>
    </row>
    <row r="152" spans="1:190" s="25" customFormat="1" ht="57.75" customHeight="1" x14ac:dyDescent="0.25">
      <c r="A152" s="103">
        <f t="shared" si="932"/>
        <v>145</v>
      </c>
      <c r="B152" s="103"/>
      <c r="C152" s="104"/>
      <c r="D152" s="105"/>
      <c r="E152" s="105"/>
      <c r="F152" s="105"/>
      <c r="G152" s="105"/>
      <c r="H152" s="105"/>
      <c r="I152" s="105"/>
      <c r="J152" s="105"/>
      <c r="K152" s="106"/>
      <c r="L152" s="138"/>
      <c r="M152" s="138"/>
      <c r="N152" s="138"/>
      <c r="O152" s="138"/>
      <c r="P152" s="138"/>
      <c r="Q152" s="138"/>
      <c r="R152" s="138"/>
      <c r="S152" s="137"/>
      <c r="T152" s="137"/>
      <c r="U152" s="137"/>
      <c r="V152" s="137"/>
      <c r="W152" s="137"/>
      <c r="X152" s="79"/>
      <c r="Y152" s="80"/>
      <c r="Z152" s="80"/>
      <c r="AA152" s="80"/>
      <c r="AB152" s="11" t="str">
        <f t="shared" si="920"/>
        <v/>
      </c>
      <c r="AC152" s="12"/>
      <c r="AD152" s="13">
        <f t="shared" si="912"/>
        <v>0</v>
      </c>
      <c r="AE152" s="14" t="str">
        <f t="shared" ref="AE152" si="1031">IF(ISBLANK(C152),"",IF(BL152=SX1_LS,SX1_PD,IF(BL152=SX2_LS,SX2_PD,IF(BL152=SX3_LS,SX3_PD,IF(BL152=SX4_LS,SX4_PD,IF(BL152=SX5_LS,SX5_PD,IF(BL152=SX6_LS,SX6_PD,IF(BL152=SX7_LS,SX7_PD,IF(BL152=SX8_LS,SX8_PD,IF(BL152=SX9_LS,SX9_PD,IF(BL152=SX10_LS,SX10_PD,IF(BL152=SX11_LS,SX11_PD,IF(BL152=SX12_LS,SX12_PD)))))))))))))</f>
        <v/>
      </c>
      <c r="AF152" s="15" t="str">
        <f t="shared" si="922"/>
        <v>!</v>
      </c>
      <c r="AG152" s="16" t="str">
        <f t="shared" ref="AG152" si="1032">IF(ISBLANK(AC152),"",IF(AND(BL152=SX1_LS,AC152&gt;=0.5),(ROUND((PI()*AD152*AE152)/12,2)-PI()*SX1_PD),IF(AND(BL152=SX2_LS,AC152&gt;=0.5),(ROUND((PI()*AD152*AE152)/12,2)-PI()*SX2_PD),IF(AND(BL152=SX3_LS,AC152&gt;=0.5),(ROUND((PI()*AD152*AE152)/12,2)-PI()*SX3_PD),IF(AND(BL152=SX4_LS,AC152&gt;=0.5),(ROUND((PI()*AD152*AE152)/12,2)-PI()*SX4_PD),IF(AND(BL152=SX5_LS,AC152&gt;=0.5),(ROUND((PI()*AD152*AE152)/12,2)-PI()*SX5_PD),IF(AND(BL152=SX6_LS,AC152&gt;=0.5),(ROUND((PI()*AD152*AE152)/12,2)-PI()*SX6_PD),IF(AND(BL152=SX7_LS,AC152&gt;=0.5),(ROUND((PI()*AD152*AE152)/12,2)-PI()*SX7_PD),IF(AND(BL152=SX8_LS,AC152&gt;=0.5),(ROUND((PI()*AD152*AE152)/12,2)-PI()*SX8_PD),IF(AND(BL152=SX9_LS,AC152&gt;=0.5),(ROUND((PI()*AD152*AE152)/12,2)-PI()*SX9_PD),IF(AND(BL152=SX10_LS,AC152&gt;=0.5),(ROUND((PI()*AD152*AE152)/12,2)-PI()*SX10_PD),IF(AND(BL152=SX11_LS,AC152&gt;=0.5),(ROUND((PI()*AD152*AE152)/12,2)-PI()*SX11_PD),IF(AND(BL152=SX12_LS,AC152&gt;=0.5),(ROUND((PI()*AD152*AE152)/12,2)-PI()*SX12_PD),ROUND((PI()*AD152*AE152)/12,2))))))))))))))</f>
        <v/>
      </c>
      <c r="AH152" s="81"/>
      <c r="AI152" s="81"/>
      <c r="AJ152" s="81"/>
      <c r="AK152" s="81"/>
      <c r="AL152" s="81"/>
      <c r="AM152" s="81"/>
      <c r="AN152" s="81"/>
      <c r="AO152" s="81"/>
      <c r="AP152" s="17"/>
      <c r="AQ152" s="113"/>
      <c r="AR152" s="113"/>
      <c r="AS152" s="113"/>
      <c r="AT152" s="113"/>
      <c r="AU152" s="113"/>
      <c r="AV152" s="114" t="str">
        <f t="shared" ref="AV152" si="1033">IF(C152=FALSE,"",IF(C152="DNT",(AQ152/(Nominal_Pipe_Diameter*10)),IF(AQ152="NV","NV",IF(AQ152="NA","NA",IF(BE152="","",IF(BL152="SMLS",AQ152*100/BE152,AQ152*100/BD152))))))</f>
        <v/>
      </c>
      <c r="AW152" s="114"/>
      <c r="AX152" s="114"/>
      <c r="AY152" s="114"/>
      <c r="AZ152" s="114"/>
      <c r="BA152" s="114" t="str">
        <f t="shared" ref="BA152" si="1034">IF(C152=FALSE,"",IF(GW_Log_Dist="","NA",GW_Log_Dist+X152))</f>
        <v/>
      </c>
      <c r="BB152" s="114"/>
      <c r="BC152" s="114"/>
      <c r="BD152" s="18" t="str">
        <f t="shared" ref="BD152" si="1035">IF(C152=FALSE,"",IF(AND(SX1_Start&lt;=X152,X152&lt;SX1_End),((SX1_NWT*1000)),IF(AND(SX2_Start&lt;=X152,X152&lt;SX2_End),((SX2_NWT*1000)),IF(AND(SX3_Start&lt;=X152,X152&lt;SX3_End),((SX3_NWT*1000)),IF(AND(SX4_Start&lt;=X152,X152&lt;SX4_End),((SX4_NWT*1000)),IF(AND(SX5_Start&lt;=X152,X152&lt;SX5_End),((SX5_NWT*1000)),IF(AND(SX6_Start&lt;=X152,X152&lt;SX6_End),((SX6_NWT*1000)),IF(AND(SX7_Start&lt;=X152,X152&lt;SX7_End),((SX7_NWT*1000)),IF(AND(SX8_Start&lt;=X152,X152&lt;SX8_End),((SX8_NWT*1000)),IF(AND(SX9_Start&lt;=X152,X152&lt;SX9_End),((SX9_NWT*1000)),IF(AND(SX10_Start&lt;=X152,X152&lt;SX10_End),((SX10_NWT*1000)),IF(AND(SX11_Start&lt;=X152,X152&lt;SX11_End),((SX11_NWT*1000)),IF(AND(SX12_Start&lt;=X152,X152&lt;SX12_End),((SX12_NWT*1000)),IF(AND(SX13_Start&lt;=X152,X152&lt;SX13_End),((SX13_NWT*1000)),IF(AND(SX14_Start&lt;=X152,X152&lt;SX14_End),((SX14_NWT*1000)),IF(AND(SX15_Start&lt;=X152,X152&lt;SX15_End),((SX15_NWT*1000)),IF(AND(SX16_Start&lt;=X152,X152&lt;SX16_End),((SX16_NWT*1000)),IF(AND(SX17_Start&lt;=X152,X152&lt;SX17_End),((SX17_NWT*1000)),IF(AND(SX18_Start&lt;=X152,X152&lt;SX18_End),((SX18_NWT*1000)),IF(AND(SX19_Start&lt;=X152,X152&lt;SX19_End),((SX19_NWT*1000)),IF(AND(SX20_Start&lt;=X152,X152&lt;SX20_End),((SX20_NWT*1000)),IF(AND(SX21_Start&lt;=X152,X152&lt;SX21_End),((SX21_NWT*1000)),IF(AND(SX22_Start&lt;=X152,X152&lt;SX22_End),((SX22_NWT*1000)),IF(AND(SX23_Start&lt;=X152,X152&lt;SX23_End),((SX23_NWT*1000)),IF(AND(SX24_Start&lt;=X152,X152&lt;SX24_End),((SX24_NWT*1000)),IF(AND(SX25_Start&lt;=X152,X152&lt;SX25_End),((SX25_NWT*1000))))))))))))))))))))))))))))</f>
        <v/>
      </c>
      <c r="BE152" s="113"/>
      <c r="BF152" s="113"/>
      <c r="BG152" s="113"/>
      <c r="BH152" s="113"/>
      <c r="BI152" s="113"/>
      <c r="BJ152" s="113"/>
      <c r="BK152" s="113"/>
      <c r="BL152" s="19" t="str" cm="1">
        <f t="array" ref="BL152">IF(C152=FALSE,"",IF(AND(SX1_Start&lt;=X152,X152&lt;SX1_End),SX1_LS,IF(AND(SX2_Start&lt;=X152,X152&lt;SX2_End),SX2_LS,IF(AND(SX3_Start&lt;=X152,X152&lt;SX3_End),SX3_LS,IF(AND(SX4_Start&lt;=X152,X152&lt;SX4_End),SX4_LS,IF(AND(SX5_Start&lt;=X152,X152&lt;SX5_End),SX5_LS,IF(AND(SX6_Start&lt;=X152,X152&lt;SX6_End),SX6_LS,IF(AND(SX7_Start&lt;=X152,X152&lt;SX7_End),SX7_LS,IF(AND(SX8_Start&lt;=X152,X152&lt;SX8_End),SX8_LS,IF(AND(SX9_Start&lt;=X152,X152&lt;SX9_End),SX9_LS,IF(AND(SX10_Start&lt;=X152,X152&lt;SX10_End),SX10_LS,IF(AND(SX11_Start&lt;=X152,X152&lt;SX11_End),SX11_LS,IF(AND(SX12_Start&lt;=X152,X152&lt;SX12_End),SX12_LS,IF(AND(SX13_Start&lt;=X152,X152&lt;SX13_End),SX13_LS,IF(AND(SX14_Start&lt;=X152,X152&lt;SX14_End),SX14_LS,IF(AND(SX15_Start&lt;=X152,X152&lt;SX15_End),SX15_LS,IF(AND(SX16_Start&lt;=X152,X152&lt;SX16_End),SX16_LS,IF(AND(SX17_Start&lt;=X152,X152&lt;SX17_End),SX17_LS,IF(AND(SX18_Start&lt;=X152,X152&lt;SX18_End),SX18_LS,IF(AND(SX19_Start&lt;=X152,X152&lt;SX19_End),SX19_LS,IF(AND(SX20_Start&lt;=X152,X152&lt;SX20_End),SX20_LS,IF(AND(SX21_Start&lt;=X152,X152&lt;SX21_End),SX21_LS,IF(AND(SX22_Start&lt;=X152,X152&lt;SX22_End),SX22_LS,IF(AND(SX23_Start&lt;=X152,X152&lt;SX23_End),SX23_LS,IF(AND(SX24_Start&lt;=X152,X152&lt;SX24_End),SX24_LS)*IF(AND(SX25_Start&lt;=X152,X152&lt;SX25End),SX25_LS)))))))))))))))))))))))))</f>
        <v/>
      </c>
      <c r="BM152" s="129" t="str">
        <f t="shared" ref="BM152" si="1036">IF(ISBLANK(C152),"",IF(BL152=SX1_LS,SX1_LSD,IF(BL152=SX2_LS,SX2_LSD,IF(BL152=SX3_LS,SX3_LSD,IF(BL152=SX4_LS,SX4_LSD,IF(BL152=SX5_LS,SX5_LSD,IF(BL152=SX6_LS,SX6_LSD,IF(BL152=SX7_LS,SX7_LSD,IF(BL152=SX8_LS,SX8_LSD,IF(BL152=SX9_LS,SX9_LSD,IF(BL152=SX10_LS,SX10_LSD,IF(BL152=SX11_LS,SX11_LSD,IF(BL152=SX12_LS,SX12_LSD)))))))))))))</f>
        <v/>
      </c>
      <c r="BN152" s="130"/>
      <c r="BO152" s="130"/>
      <c r="BP152" s="130"/>
      <c r="BQ152" s="130"/>
      <c r="BR152" s="131"/>
      <c r="BS152" s="119" t="str">
        <f t="shared" ref="BS152" si="1037">IF(ISBLANK(C152),"",IF(NOT(ISNUMBER(station_number)),"NA",IF(MOD(station_number,1)=0,TEXT(station_number+X152,"0+00"),IF(NOT(MOD(station_number,1)=0),TEXT(station_number+X152,"0+00.00")))))</f>
        <v/>
      </c>
      <c r="BT152" s="119"/>
      <c r="BU152" s="119"/>
      <c r="BV152" s="119"/>
      <c r="BW152" s="119"/>
      <c r="BX152" s="120" t="str" cm="1">
        <f t="array" ref="BX152">IF(C152=FALSE,"",IF(AND(SX1_Start&lt;=X152,X152&lt;SX1_End),"Section 1",IF(AND(SX2_Start&lt;=X152,X152&lt;SX2_End),"Section 2",IF(AND(SX3_Start&lt;=X152,X152&lt;SX3_End),"Section 3",IF(AND(SX4_Start&lt;=X152,X152&lt;SX4_End),"Section 4",IF(AND(SX5_Start&lt;=X152,X152&lt;SX5_End),"Section 5",IF(AND(SX6_Start&lt;=X152,X152&lt;SX6_End),"Section 6",IF(AND(SX7_Start&lt;=X152,X152&lt;SX7_End),"Section 7",IF(AND(SX8_Start&lt;=X152,X152&lt;SX8_End),"Section 8",IF(AND(SX9_Start&lt;=X152,X152&lt;SX9_End),"Section 9",IF(AND(SX10_Start&lt;=X152,X152&lt;SX10_End),"Section 10",IF(AND(SX11_Start&lt;=X152,X152&lt;SX11_End),"Section 11",IF(AND(SX12_Start&lt;=X152,X152&lt;SX12_End),"Section 12",IF(AND(SX13_Start&lt;=X152,X152&lt;SX13_End),"Section 13",IF(AND(SX14_Start&lt;=X152,X152&lt;SX14_End),"Section 14",IF(AND(SX15_Start&lt;=X152,X152&lt;SX15_End),"Section 15",IF(AND(SX16_Start&lt;=X152,X152&lt;SX16_End),"Section 16",IF(AND(SX17_Start&lt;=X152,X152&lt;SX17_End),"Section 17",IF(AND(SX18_Start&lt;=X152,X152&lt;SX18_End),"Section 18",IF(AND(SX19_Start&lt;=X152,X152&lt;SX19_End),"Section 19",IF(AND(SX20_Start&lt;=X152,X152&lt;SX20_End),"Section 20",IF(AND(SX21_Start&lt;=X152,X152&lt;SX21_End),"Section 21",IF(AND(SX22_Start&lt;=X152,X152&lt;SX22_End),"Section 22",IF(AND(SX23_Start&lt;=X152,X152&lt;SX23_End),"Section 23",IF(AND(SX24_Start&lt;=X152,X152&lt;SX24_End),"Section 24")*IF(AND(SX25_Start&lt;=X152,X152&lt;SX25End),"Section 25")))))))))))))))))))))))))</f>
        <v/>
      </c>
      <c r="BY152" s="121"/>
      <c r="BZ152" s="121"/>
      <c r="CA152" s="121"/>
      <c r="CB152" s="121"/>
      <c r="CC152" s="121"/>
      <c r="CD152" s="121"/>
      <c r="CE152" s="121"/>
      <c r="CF152" s="121"/>
      <c r="CG152" s="121"/>
      <c r="CH152" s="122"/>
      <c r="CI152" s="123"/>
      <c r="CJ152" s="124"/>
      <c r="CK152" s="124"/>
      <c r="CL152" s="124"/>
      <c r="CM152" s="124"/>
      <c r="CN152" s="124"/>
      <c r="CO152" s="124"/>
      <c r="CP152" s="124"/>
      <c r="CQ152" s="124"/>
      <c r="CR152" s="124"/>
      <c r="CS152" s="125"/>
      <c r="CT152" s="123"/>
      <c r="CU152" s="124"/>
      <c r="CV152" s="124"/>
      <c r="CW152" s="124"/>
      <c r="CX152" s="124"/>
      <c r="CY152" s="124"/>
      <c r="CZ152" s="124"/>
      <c r="DA152" s="124"/>
      <c r="DB152" s="124"/>
      <c r="DC152" s="124"/>
      <c r="DD152" s="125"/>
      <c r="DE152" s="123"/>
      <c r="DF152" s="124"/>
      <c r="DG152" s="124"/>
      <c r="DH152" s="124"/>
      <c r="DI152" s="124"/>
      <c r="DJ152" s="124"/>
      <c r="DK152" s="124"/>
      <c r="DL152" s="124"/>
      <c r="DM152" s="124"/>
      <c r="DN152" s="125"/>
      <c r="DO152" s="126"/>
      <c r="DP152" s="127"/>
      <c r="DQ152" s="127"/>
      <c r="DR152" s="127"/>
      <c r="DS152" s="127"/>
      <c r="DT152" s="127"/>
      <c r="DU152" s="127"/>
      <c r="DV152" s="128"/>
      <c r="DW152" s="102"/>
      <c r="DX152" s="102"/>
      <c r="DY152" s="102"/>
      <c r="DZ152" s="115"/>
      <c r="EA152" s="115"/>
      <c r="EB152" s="115"/>
      <c r="EC152" s="115"/>
      <c r="ED152" s="115"/>
      <c r="EE152" s="132"/>
      <c r="EF152" s="132"/>
      <c r="EG152" s="132"/>
      <c r="EH152" s="102"/>
      <c r="EI152" s="102"/>
      <c r="EJ152" s="102"/>
      <c r="EK152" s="117" t="str">
        <f t="shared" si="929"/>
        <v/>
      </c>
      <c r="EL152" s="117"/>
      <c r="EM152" s="117"/>
      <c r="EN152" s="118"/>
      <c r="EO152" s="118"/>
      <c r="EP152" s="118"/>
      <c r="EQ152" s="102"/>
      <c r="ER152" s="102"/>
      <c r="ES152" s="102"/>
      <c r="ET152" s="102"/>
      <c r="EU152" s="20" t="str">
        <f t="shared" si="930"/>
        <v/>
      </c>
      <c r="EV152" s="26" t="str">
        <f t="shared" si="931"/>
        <v/>
      </c>
      <c r="EW152" s="22"/>
      <c r="EX152" s="22"/>
      <c r="EY152" s="23"/>
      <c r="EZ152" s="23"/>
      <c r="FA152" s="23"/>
      <c r="FB152" s="23"/>
      <c r="FC152" s="28"/>
      <c r="FD152" s="28"/>
      <c r="FE152" s="28"/>
      <c r="FF152" s="28"/>
      <c r="FG152" s="28"/>
      <c r="FH152" s="28"/>
      <c r="FI152" s="28"/>
      <c r="FJ152" s="28"/>
      <c r="FK152" s="28"/>
      <c r="FL152" s="28"/>
      <c r="FM152" s="28"/>
      <c r="FN152" s="30"/>
      <c r="FO152" s="30"/>
      <c r="FP152" s="30"/>
      <c r="FQ152" s="30"/>
      <c r="FR152" s="30"/>
      <c r="FS152" s="30"/>
      <c r="FT152" s="30"/>
      <c r="FU152" s="30"/>
      <c r="FV152" s="30"/>
      <c r="FW152" s="30"/>
      <c r="FX152" s="30"/>
      <c r="FY152" s="30"/>
      <c r="FZ152" s="30"/>
      <c r="GA152" s="30"/>
      <c r="GB152" s="30"/>
      <c r="GC152" s="23"/>
      <c r="GD152" s="23"/>
      <c r="GE152" s="23"/>
      <c r="GF152" s="23"/>
      <c r="GG152" s="23"/>
      <c r="GH152" s="23"/>
    </row>
    <row r="153" spans="1:190" s="25" customFormat="1" ht="57.75" customHeight="1" x14ac:dyDescent="0.25">
      <c r="A153" s="103">
        <f t="shared" si="932"/>
        <v>146</v>
      </c>
      <c r="B153" s="103"/>
      <c r="C153" s="104"/>
      <c r="D153" s="105"/>
      <c r="E153" s="105"/>
      <c r="F153" s="105"/>
      <c r="G153" s="105"/>
      <c r="H153" s="105"/>
      <c r="I153" s="105"/>
      <c r="J153" s="105"/>
      <c r="K153" s="106"/>
      <c r="L153" s="138"/>
      <c r="M153" s="138"/>
      <c r="N153" s="138"/>
      <c r="O153" s="138"/>
      <c r="P153" s="138"/>
      <c r="Q153" s="138"/>
      <c r="R153" s="138"/>
      <c r="S153" s="137"/>
      <c r="T153" s="137"/>
      <c r="U153" s="137"/>
      <c r="V153" s="137"/>
      <c r="W153" s="137"/>
      <c r="X153" s="79"/>
      <c r="Y153" s="80"/>
      <c r="Z153" s="80"/>
      <c r="AA153" s="80"/>
      <c r="AB153" s="11" t="str">
        <f t="shared" si="920"/>
        <v/>
      </c>
      <c r="AC153" s="12"/>
      <c r="AD153" s="13">
        <f t="shared" si="912"/>
        <v>0</v>
      </c>
      <c r="AE153" s="14" t="str">
        <f t="shared" ref="AE153" si="1038">IF(ISBLANK(C153),"",IF(BL153=SX1_LS,SX1_PD,IF(BL153=SX2_LS,SX2_PD,IF(BL153=SX3_LS,SX3_PD,IF(BL153=SX4_LS,SX4_PD,IF(BL153=SX5_LS,SX5_PD,IF(BL153=SX6_LS,SX6_PD,IF(BL153=SX7_LS,SX7_PD,IF(BL153=SX8_LS,SX8_PD,IF(BL153=SX9_LS,SX9_PD,IF(BL153=SX10_LS,SX10_PD,IF(BL153=SX11_LS,SX11_PD,IF(BL153=SX12_LS,SX12_PD)))))))))))))</f>
        <v/>
      </c>
      <c r="AF153" s="15" t="str">
        <f t="shared" si="922"/>
        <v>!</v>
      </c>
      <c r="AG153" s="16" t="str">
        <f t="shared" ref="AG153" si="1039">IF(ISBLANK(AC153),"",IF(AND(BL153=SX1_LS,AC153&gt;=0.5),(ROUND((PI()*AD153*AE153)/12,2)-PI()*SX1_PD),IF(AND(BL153=SX2_LS,AC153&gt;=0.5),(ROUND((PI()*AD153*AE153)/12,2)-PI()*SX2_PD),IF(AND(BL153=SX3_LS,AC153&gt;=0.5),(ROUND((PI()*AD153*AE153)/12,2)-PI()*SX3_PD),IF(AND(BL153=SX4_LS,AC153&gt;=0.5),(ROUND((PI()*AD153*AE153)/12,2)-PI()*SX4_PD),IF(AND(BL153=SX5_LS,AC153&gt;=0.5),(ROUND((PI()*AD153*AE153)/12,2)-PI()*SX5_PD),IF(AND(BL153=SX6_LS,AC153&gt;=0.5),(ROUND((PI()*AD153*AE153)/12,2)-PI()*SX6_PD),IF(AND(BL153=SX7_LS,AC153&gt;=0.5),(ROUND((PI()*AD153*AE153)/12,2)-PI()*SX7_PD),IF(AND(BL153=SX8_LS,AC153&gt;=0.5),(ROUND((PI()*AD153*AE153)/12,2)-PI()*SX8_PD),IF(AND(BL153=SX9_LS,AC153&gt;=0.5),(ROUND((PI()*AD153*AE153)/12,2)-PI()*SX9_PD),IF(AND(BL153=SX10_LS,AC153&gt;=0.5),(ROUND((PI()*AD153*AE153)/12,2)-PI()*SX10_PD),IF(AND(BL153=SX11_LS,AC153&gt;=0.5),(ROUND((PI()*AD153*AE153)/12,2)-PI()*SX11_PD),IF(AND(BL153=SX12_LS,AC153&gt;=0.5),(ROUND((PI()*AD153*AE153)/12,2)-PI()*SX12_PD),ROUND((PI()*AD153*AE153)/12,2))))))))))))))</f>
        <v/>
      </c>
      <c r="AH153" s="81"/>
      <c r="AI153" s="81"/>
      <c r="AJ153" s="81"/>
      <c r="AK153" s="81"/>
      <c r="AL153" s="81"/>
      <c r="AM153" s="81"/>
      <c r="AN153" s="81"/>
      <c r="AO153" s="81"/>
      <c r="AP153" s="17"/>
      <c r="AQ153" s="113"/>
      <c r="AR153" s="113"/>
      <c r="AS153" s="113"/>
      <c r="AT153" s="113"/>
      <c r="AU153" s="113"/>
      <c r="AV153" s="114" t="str">
        <f t="shared" ref="AV153" si="1040">IF(C153=FALSE,"",IF(C153="DNT",(AQ153/(Nominal_Pipe_Diameter*10)),IF(AQ153="NV","NV",IF(AQ153="NA","NA",IF(BE153="","",IF(BL153="SMLS",AQ153*100/BE153,AQ153*100/BD153))))))</f>
        <v/>
      </c>
      <c r="AW153" s="114"/>
      <c r="AX153" s="114"/>
      <c r="AY153" s="114"/>
      <c r="AZ153" s="114"/>
      <c r="BA153" s="114" t="str">
        <f t="shared" ref="BA153" si="1041">IF(C153=FALSE,"",IF(GW_Log_Dist="","NA",GW_Log_Dist+X153))</f>
        <v/>
      </c>
      <c r="BB153" s="114"/>
      <c r="BC153" s="114"/>
      <c r="BD153" s="18" t="str">
        <f t="shared" ref="BD153" si="1042">IF(C153=FALSE,"",IF(AND(SX1_Start&lt;=X153,X153&lt;SX1_End),((SX1_NWT*1000)),IF(AND(SX2_Start&lt;=X153,X153&lt;SX2_End),((SX2_NWT*1000)),IF(AND(SX3_Start&lt;=X153,X153&lt;SX3_End),((SX3_NWT*1000)),IF(AND(SX4_Start&lt;=X153,X153&lt;SX4_End),((SX4_NWT*1000)),IF(AND(SX5_Start&lt;=X153,X153&lt;SX5_End),((SX5_NWT*1000)),IF(AND(SX6_Start&lt;=X153,X153&lt;SX6_End),((SX6_NWT*1000)),IF(AND(SX7_Start&lt;=X153,X153&lt;SX7_End),((SX7_NWT*1000)),IF(AND(SX8_Start&lt;=X153,X153&lt;SX8_End),((SX8_NWT*1000)),IF(AND(SX9_Start&lt;=X153,X153&lt;SX9_End),((SX9_NWT*1000)),IF(AND(SX10_Start&lt;=X153,X153&lt;SX10_End),((SX10_NWT*1000)),IF(AND(SX11_Start&lt;=X153,X153&lt;SX11_End),((SX11_NWT*1000)),IF(AND(SX12_Start&lt;=X153,X153&lt;SX12_End),((SX12_NWT*1000)),IF(AND(SX13_Start&lt;=X153,X153&lt;SX13_End),((SX13_NWT*1000)),IF(AND(SX14_Start&lt;=X153,X153&lt;SX14_End),((SX14_NWT*1000)),IF(AND(SX15_Start&lt;=X153,X153&lt;SX15_End),((SX15_NWT*1000)),IF(AND(SX16_Start&lt;=X153,X153&lt;SX16_End),((SX16_NWT*1000)),IF(AND(SX17_Start&lt;=X153,X153&lt;SX17_End),((SX17_NWT*1000)),IF(AND(SX18_Start&lt;=X153,X153&lt;SX18_End),((SX18_NWT*1000)),IF(AND(SX19_Start&lt;=X153,X153&lt;SX19_End),((SX19_NWT*1000)),IF(AND(SX20_Start&lt;=X153,X153&lt;SX20_End),((SX20_NWT*1000)),IF(AND(SX21_Start&lt;=X153,X153&lt;SX21_End),((SX21_NWT*1000)),IF(AND(SX22_Start&lt;=X153,X153&lt;SX22_End),((SX22_NWT*1000)),IF(AND(SX23_Start&lt;=X153,X153&lt;SX23_End),((SX23_NWT*1000)),IF(AND(SX24_Start&lt;=X153,X153&lt;SX24_End),((SX24_NWT*1000)),IF(AND(SX25_Start&lt;=X153,X153&lt;SX25_End),((SX25_NWT*1000))))))))))))))))))))))))))))</f>
        <v/>
      </c>
      <c r="BE153" s="113"/>
      <c r="BF153" s="113"/>
      <c r="BG153" s="113"/>
      <c r="BH153" s="113"/>
      <c r="BI153" s="113"/>
      <c r="BJ153" s="113"/>
      <c r="BK153" s="113"/>
      <c r="BL153" s="19" t="str" cm="1">
        <f t="array" ref="BL153">IF(C153=FALSE,"",IF(AND(SX1_Start&lt;=X153,X153&lt;SX1_End),SX1_LS,IF(AND(SX2_Start&lt;=X153,X153&lt;SX2_End),SX2_LS,IF(AND(SX3_Start&lt;=X153,X153&lt;SX3_End),SX3_LS,IF(AND(SX4_Start&lt;=X153,X153&lt;SX4_End),SX4_LS,IF(AND(SX5_Start&lt;=X153,X153&lt;SX5_End),SX5_LS,IF(AND(SX6_Start&lt;=X153,X153&lt;SX6_End),SX6_LS,IF(AND(SX7_Start&lt;=X153,X153&lt;SX7_End),SX7_LS,IF(AND(SX8_Start&lt;=X153,X153&lt;SX8_End),SX8_LS,IF(AND(SX9_Start&lt;=X153,X153&lt;SX9_End),SX9_LS,IF(AND(SX10_Start&lt;=X153,X153&lt;SX10_End),SX10_LS,IF(AND(SX11_Start&lt;=X153,X153&lt;SX11_End),SX11_LS,IF(AND(SX12_Start&lt;=X153,X153&lt;SX12_End),SX12_LS,IF(AND(SX13_Start&lt;=X153,X153&lt;SX13_End),SX13_LS,IF(AND(SX14_Start&lt;=X153,X153&lt;SX14_End),SX14_LS,IF(AND(SX15_Start&lt;=X153,X153&lt;SX15_End),SX15_LS,IF(AND(SX16_Start&lt;=X153,X153&lt;SX16_End),SX16_LS,IF(AND(SX17_Start&lt;=X153,X153&lt;SX17_End),SX17_LS,IF(AND(SX18_Start&lt;=X153,X153&lt;SX18_End),SX18_LS,IF(AND(SX19_Start&lt;=X153,X153&lt;SX19_End),SX19_LS,IF(AND(SX20_Start&lt;=X153,X153&lt;SX20_End),SX20_LS,IF(AND(SX21_Start&lt;=X153,X153&lt;SX21_End),SX21_LS,IF(AND(SX22_Start&lt;=X153,X153&lt;SX22_End),SX22_LS,IF(AND(SX23_Start&lt;=X153,X153&lt;SX23_End),SX23_LS,IF(AND(SX24_Start&lt;=X153,X153&lt;SX24_End),SX24_LS)*IF(AND(SX25_Start&lt;=X153,X153&lt;SX25End),SX25_LS)))))))))))))))))))))))))</f>
        <v/>
      </c>
      <c r="BM153" s="129" t="str">
        <f t="shared" ref="BM153" si="1043">IF(ISBLANK(C153),"",IF(BL153=SX1_LS,SX1_LSD,IF(BL153=SX2_LS,SX2_LSD,IF(BL153=SX3_LS,SX3_LSD,IF(BL153=SX4_LS,SX4_LSD,IF(BL153=SX5_LS,SX5_LSD,IF(BL153=SX6_LS,SX6_LSD,IF(BL153=SX7_LS,SX7_LSD,IF(BL153=SX8_LS,SX8_LSD,IF(BL153=SX9_LS,SX9_LSD,IF(BL153=SX10_LS,SX10_LSD,IF(BL153=SX11_LS,SX11_LSD,IF(BL153=SX12_LS,SX12_LSD)))))))))))))</f>
        <v/>
      </c>
      <c r="BN153" s="130"/>
      <c r="BO153" s="130"/>
      <c r="BP153" s="130"/>
      <c r="BQ153" s="130"/>
      <c r="BR153" s="131"/>
      <c r="BS153" s="119" t="str">
        <f t="shared" ref="BS153" si="1044">IF(ISBLANK(C153),"",IF(NOT(ISNUMBER(station_number)),"NA",IF(MOD(station_number,1)=0,TEXT(station_number+X153,"0+00"),IF(NOT(MOD(station_number,1)=0),TEXT(station_number+X153,"0+00.00")))))</f>
        <v/>
      </c>
      <c r="BT153" s="119"/>
      <c r="BU153" s="119"/>
      <c r="BV153" s="119"/>
      <c r="BW153" s="119"/>
      <c r="BX153" s="120" t="str" cm="1">
        <f t="array" ref="BX153">IF(C153=FALSE,"",IF(AND(SX1_Start&lt;=X153,X153&lt;SX1_End),"Section 1",IF(AND(SX2_Start&lt;=X153,X153&lt;SX2_End),"Section 2",IF(AND(SX3_Start&lt;=X153,X153&lt;SX3_End),"Section 3",IF(AND(SX4_Start&lt;=X153,X153&lt;SX4_End),"Section 4",IF(AND(SX5_Start&lt;=X153,X153&lt;SX5_End),"Section 5",IF(AND(SX6_Start&lt;=X153,X153&lt;SX6_End),"Section 6",IF(AND(SX7_Start&lt;=X153,X153&lt;SX7_End),"Section 7",IF(AND(SX8_Start&lt;=X153,X153&lt;SX8_End),"Section 8",IF(AND(SX9_Start&lt;=X153,X153&lt;SX9_End),"Section 9",IF(AND(SX10_Start&lt;=X153,X153&lt;SX10_End),"Section 10",IF(AND(SX11_Start&lt;=X153,X153&lt;SX11_End),"Section 11",IF(AND(SX12_Start&lt;=X153,X153&lt;SX12_End),"Section 12",IF(AND(SX13_Start&lt;=X153,X153&lt;SX13_End),"Section 13",IF(AND(SX14_Start&lt;=X153,X153&lt;SX14_End),"Section 14",IF(AND(SX15_Start&lt;=X153,X153&lt;SX15_End),"Section 15",IF(AND(SX16_Start&lt;=X153,X153&lt;SX16_End),"Section 16",IF(AND(SX17_Start&lt;=X153,X153&lt;SX17_End),"Section 17",IF(AND(SX18_Start&lt;=X153,X153&lt;SX18_End),"Section 18",IF(AND(SX19_Start&lt;=X153,X153&lt;SX19_End),"Section 19",IF(AND(SX20_Start&lt;=X153,X153&lt;SX20_End),"Section 20",IF(AND(SX21_Start&lt;=X153,X153&lt;SX21_End),"Section 21",IF(AND(SX22_Start&lt;=X153,X153&lt;SX22_End),"Section 22",IF(AND(SX23_Start&lt;=X153,X153&lt;SX23_End),"Section 23",IF(AND(SX24_Start&lt;=X153,X153&lt;SX24_End),"Section 24")*IF(AND(SX25_Start&lt;=X153,X153&lt;SX25End),"Section 25")))))))))))))))))))))))))</f>
        <v/>
      </c>
      <c r="BY153" s="121"/>
      <c r="BZ153" s="121"/>
      <c r="CA153" s="121"/>
      <c r="CB153" s="121"/>
      <c r="CC153" s="121"/>
      <c r="CD153" s="121"/>
      <c r="CE153" s="121"/>
      <c r="CF153" s="121"/>
      <c r="CG153" s="121"/>
      <c r="CH153" s="122"/>
      <c r="CI153" s="123"/>
      <c r="CJ153" s="124"/>
      <c r="CK153" s="124"/>
      <c r="CL153" s="124"/>
      <c r="CM153" s="124"/>
      <c r="CN153" s="124"/>
      <c r="CO153" s="124"/>
      <c r="CP153" s="124"/>
      <c r="CQ153" s="124"/>
      <c r="CR153" s="124"/>
      <c r="CS153" s="125"/>
      <c r="CT153" s="123"/>
      <c r="CU153" s="124"/>
      <c r="CV153" s="124"/>
      <c r="CW153" s="124"/>
      <c r="CX153" s="124"/>
      <c r="CY153" s="124"/>
      <c r="CZ153" s="124"/>
      <c r="DA153" s="124"/>
      <c r="DB153" s="124"/>
      <c r="DC153" s="124"/>
      <c r="DD153" s="125"/>
      <c r="DE153" s="123"/>
      <c r="DF153" s="124"/>
      <c r="DG153" s="124"/>
      <c r="DH153" s="124"/>
      <c r="DI153" s="124"/>
      <c r="DJ153" s="124"/>
      <c r="DK153" s="124"/>
      <c r="DL153" s="124"/>
      <c r="DM153" s="124"/>
      <c r="DN153" s="125"/>
      <c r="DO153" s="126"/>
      <c r="DP153" s="127"/>
      <c r="DQ153" s="127"/>
      <c r="DR153" s="127"/>
      <c r="DS153" s="127"/>
      <c r="DT153" s="127"/>
      <c r="DU153" s="127"/>
      <c r="DV153" s="128"/>
      <c r="DW153" s="102"/>
      <c r="DX153" s="102"/>
      <c r="DY153" s="102"/>
      <c r="DZ153" s="115"/>
      <c r="EA153" s="115"/>
      <c r="EB153" s="115"/>
      <c r="EC153" s="115"/>
      <c r="ED153" s="115"/>
      <c r="EE153" s="132"/>
      <c r="EF153" s="132"/>
      <c r="EG153" s="132"/>
      <c r="EH153" s="102"/>
      <c r="EI153" s="102"/>
      <c r="EJ153" s="102"/>
      <c r="EK153" s="117" t="str">
        <f t="shared" si="929"/>
        <v/>
      </c>
      <c r="EL153" s="117"/>
      <c r="EM153" s="117"/>
      <c r="EN153" s="118"/>
      <c r="EO153" s="118"/>
      <c r="EP153" s="118"/>
      <c r="EQ153" s="102"/>
      <c r="ER153" s="102"/>
      <c r="ES153" s="102"/>
      <c r="ET153" s="102"/>
      <c r="EU153" s="20" t="str">
        <f t="shared" si="930"/>
        <v/>
      </c>
      <c r="EV153" s="26" t="str">
        <f t="shared" si="931"/>
        <v/>
      </c>
      <c r="EW153" s="22"/>
      <c r="EX153" s="22"/>
      <c r="EY153" s="23"/>
      <c r="EZ153" s="23"/>
      <c r="FA153" s="23"/>
      <c r="FB153" s="23"/>
      <c r="FC153" s="28"/>
      <c r="FD153" s="24"/>
      <c r="FE153" s="28"/>
      <c r="FF153" s="28"/>
      <c r="FG153" s="28"/>
      <c r="FH153" s="28"/>
      <c r="FI153" s="28"/>
      <c r="FJ153" s="28"/>
      <c r="FK153" s="28"/>
      <c r="FL153" s="28"/>
      <c r="FM153" s="28"/>
      <c r="FN153" s="30"/>
      <c r="FO153" s="30"/>
      <c r="FP153" s="30"/>
      <c r="FQ153" s="30"/>
      <c r="FR153" s="30"/>
      <c r="FS153" s="30"/>
      <c r="FT153" s="30"/>
      <c r="FU153" s="30"/>
      <c r="FV153" s="30"/>
      <c r="FW153" s="30"/>
      <c r="FX153" s="30"/>
      <c r="FY153" s="30"/>
      <c r="FZ153" s="30"/>
      <c r="GA153" s="30"/>
      <c r="GB153" s="30"/>
      <c r="GC153" s="23"/>
      <c r="GD153" s="23"/>
      <c r="GE153" s="23"/>
      <c r="GF153" s="23"/>
      <c r="GG153" s="23"/>
      <c r="GH153" s="23"/>
    </row>
    <row r="154" spans="1:190" s="25" customFormat="1" ht="57.75" customHeight="1" x14ac:dyDescent="0.25">
      <c r="A154" s="103">
        <f t="shared" si="932"/>
        <v>147</v>
      </c>
      <c r="B154" s="103"/>
      <c r="C154" s="104"/>
      <c r="D154" s="105"/>
      <c r="E154" s="105"/>
      <c r="F154" s="105"/>
      <c r="G154" s="105"/>
      <c r="H154" s="105"/>
      <c r="I154" s="105"/>
      <c r="J154" s="105"/>
      <c r="K154" s="106"/>
      <c r="L154" s="138"/>
      <c r="M154" s="138"/>
      <c r="N154" s="138"/>
      <c r="O154" s="138"/>
      <c r="P154" s="138"/>
      <c r="Q154" s="138"/>
      <c r="R154" s="138"/>
      <c r="S154" s="137"/>
      <c r="T154" s="137"/>
      <c r="U154" s="137"/>
      <c r="V154" s="137"/>
      <c r="W154" s="137"/>
      <c r="X154" s="79"/>
      <c r="Y154" s="80"/>
      <c r="Z154" s="80"/>
      <c r="AA154" s="80"/>
      <c r="AB154" s="11" t="str">
        <f t="shared" si="920"/>
        <v/>
      </c>
      <c r="AC154" s="12"/>
      <c r="AD154" s="13">
        <f t="shared" si="912"/>
        <v>0</v>
      </c>
      <c r="AE154" s="14" t="str">
        <f t="shared" ref="AE154" si="1045">IF(ISBLANK(C154),"",IF(BL154=SX1_LS,SX1_PD,IF(BL154=SX2_LS,SX2_PD,IF(BL154=SX3_LS,SX3_PD,IF(BL154=SX4_LS,SX4_PD,IF(BL154=SX5_LS,SX5_PD,IF(BL154=SX6_LS,SX6_PD,IF(BL154=SX7_LS,SX7_PD,IF(BL154=SX8_LS,SX8_PD,IF(BL154=SX9_LS,SX9_PD,IF(BL154=SX10_LS,SX10_PD,IF(BL154=SX11_LS,SX11_PD,IF(BL154=SX12_LS,SX12_PD)))))))))))))</f>
        <v/>
      </c>
      <c r="AF154" s="15" t="str">
        <f t="shared" si="922"/>
        <v>!</v>
      </c>
      <c r="AG154" s="16" t="str">
        <f t="shared" ref="AG154" si="1046">IF(ISBLANK(AC154),"",IF(AND(BL154=SX1_LS,AC154&gt;=0.5),(ROUND((PI()*AD154*AE154)/12,2)-PI()*SX1_PD),IF(AND(BL154=SX2_LS,AC154&gt;=0.5),(ROUND((PI()*AD154*AE154)/12,2)-PI()*SX2_PD),IF(AND(BL154=SX3_LS,AC154&gt;=0.5),(ROUND((PI()*AD154*AE154)/12,2)-PI()*SX3_PD),IF(AND(BL154=SX4_LS,AC154&gt;=0.5),(ROUND((PI()*AD154*AE154)/12,2)-PI()*SX4_PD),IF(AND(BL154=SX5_LS,AC154&gt;=0.5),(ROUND((PI()*AD154*AE154)/12,2)-PI()*SX5_PD),IF(AND(BL154=SX6_LS,AC154&gt;=0.5),(ROUND((PI()*AD154*AE154)/12,2)-PI()*SX6_PD),IF(AND(BL154=SX7_LS,AC154&gt;=0.5),(ROUND((PI()*AD154*AE154)/12,2)-PI()*SX7_PD),IF(AND(BL154=SX8_LS,AC154&gt;=0.5),(ROUND((PI()*AD154*AE154)/12,2)-PI()*SX8_PD),IF(AND(BL154=SX9_LS,AC154&gt;=0.5),(ROUND((PI()*AD154*AE154)/12,2)-PI()*SX9_PD),IF(AND(BL154=SX10_LS,AC154&gt;=0.5),(ROUND((PI()*AD154*AE154)/12,2)-PI()*SX10_PD),IF(AND(BL154=SX11_LS,AC154&gt;=0.5),(ROUND((PI()*AD154*AE154)/12,2)-PI()*SX11_PD),IF(AND(BL154=SX12_LS,AC154&gt;=0.5),(ROUND((PI()*AD154*AE154)/12,2)-PI()*SX12_PD),ROUND((PI()*AD154*AE154)/12,2))))))))))))))</f>
        <v/>
      </c>
      <c r="AH154" s="81"/>
      <c r="AI154" s="81"/>
      <c r="AJ154" s="81"/>
      <c r="AK154" s="81"/>
      <c r="AL154" s="81"/>
      <c r="AM154" s="81"/>
      <c r="AN154" s="81"/>
      <c r="AO154" s="81"/>
      <c r="AP154" s="17"/>
      <c r="AQ154" s="113"/>
      <c r="AR154" s="113"/>
      <c r="AS154" s="113"/>
      <c r="AT154" s="113"/>
      <c r="AU154" s="113"/>
      <c r="AV154" s="114" t="str">
        <f t="shared" ref="AV154" si="1047">IF(C154=FALSE,"",IF(C154="DNT",(AQ154/(Nominal_Pipe_Diameter*10)),IF(AQ154="NV","NV",IF(AQ154="NA","NA",IF(BE154="","",IF(BL154="SMLS",AQ154*100/BE154,AQ154*100/BD154))))))</f>
        <v/>
      </c>
      <c r="AW154" s="114"/>
      <c r="AX154" s="114"/>
      <c r="AY154" s="114"/>
      <c r="AZ154" s="114"/>
      <c r="BA154" s="114" t="str">
        <f t="shared" ref="BA154" si="1048">IF(C154=FALSE,"",IF(GW_Log_Dist="","NA",GW_Log_Dist+X154))</f>
        <v/>
      </c>
      <c r="BB154" s="114"/>
      <c r="BC154" s="114"/>
      <c r="BD154" s="18" t="str">
        <f t="shared" ref="BD154" si="1049">IF(C154=FALSE,"",IF(AND(SX1_Start&lt;=X154,X154&lt;SX1_End),((SX1_NWT*1000)),IF(AND(SX2_Start&lt;=X154,X154&lt;SX2_End),((SX2_NWT*1000)),IF(AND(SX3_Start&lt;=X154,X154&lt;SX3_End),((SX3_NWT*1000)),IF(AND(SX4_Start&lt;=X154,X154&lt;SX4_End),((SX4_NWT*1000)),IF(AND(SX5_Start&lt;=X154,X154&lt;SX5_End),((SX5_NWT*1000)),IF(AND(SX6_Start&lt;=X154,X154&lt;SX6_End),((SX6_NWT*1000)),IF(AND(SX7_Start&lt;=X154,X154&lt;SX7_End),((SX7_NWT*1000)),IF(AND(SX8_Start&lt;=X154,X154&lt;SX8_End),((SX8_NWT*1000)),IF(AND(SX9_Start&lt;=X154,X154&lt;SX9_End),((SX9_NWT*1000)),IF(AND(SX10_Start&lt;=X154,X154&lt;SX10_End),((SX10_NWT*1000)),IF(AND(SX11_Start&lt;=X154,X154&lt;SX11_End),((SX11_NWT*1000)),IF(AND(SX12_Start&lt;=X154,X154&lt;SX12_End),((SX12_NWT*1000)),IF(AND(SX13_Start&lt;=X154,X154&lt;SX13_End),((SX13_NWT*1000)),IF(AND(SX14_Start&lt;=X154,X154&lt;SX14_End),((SX14_NWT*1000)),IF(AND(SX15_Start&lt;=X154,X154&lt;SX15_End),((SX15_NWT*1000)),IF(AND(SX16_Start&lt;=X154,X154&lt;SX16_End),((SX16_NWT*1000)),IF(AND(SX17_Start&lt;=X154,X154&lt;SX17_End),((SX17_NWT*1000)),IF(AND(SX18_Start&lt;=X154,X154&lt;SX18_End),((SX18_NWT*1000)),IF(AND(SX19_Start&lt;=X154,X154&lt;SX19_End),((SX19_NWT*1000)),IF(AND(SX20_Start&lt;=X154,X154&lt;SX20_End),((SX20_NWT*1000)),IF(AND(SX21_Start&lt;=X154,X154&lt;SX21_End),((SX21_NWT*1000)),IF(AND(SX22_Start&lt;=X154,X154&lt;SX22_End),((SX22_NWT*1000)),IF(AND(SX23_Start&lt;=X154,X154&lt;SX23_End),((SX23_NWT*1000)),IF(AND(SX24_Start&lt;=X154,X154&lt;SX24_End),((SX24_NWT*1000)),IF(AND(SX25_Start&lt;=X154,X154&lt;SX25_End),((SX25_NWT*1000))))))))))))))))))))))))))))</f>
        <v/>
      </c>
      <c r="BE154" s="113"/>
      <c r="BF154" s="113"/>
      <c r="BG154" s="113"/>
      <c r="BH154" s="113"/>
      <c r="BI154" s="113"/>
      <c r="BJ154" s="113"/>
      <c r="BK154" s="113"/>
      <c r="BL154" s="19" t="str" cm="1">
        <f t="array" ref="BL154">IF(C154=FALSE,"",IF(AND(SX1_Start&lt;=X154,X154&lt;SX1_End),SX1_LS,IF(AND(SX2_Start&lt;=X154,X154&lt;SX2_End),SX2_LS,IF(AND(SX3_Start&lt;=X154,X154&lt;SX3_End),SX3_LS,IF(AND(SX4_Start&lt;=X154,X154&lt;SX4_End),SX4_LS,IF(AND(SX5_Start&lt;=X154,X154&lt;SX5_End),SX5_LS,IF(AND(SX6_Start&lt;=X154,X154&lt;SX6_End),SX6_LS,IF(AND(SX7_Start&lt;=X154,X154&lt;SX7_End),SX7_LS,IF(AND(SX8_Start&lt;=X154,X154&lt;SX8_End),SX8_LS,IF(AND(SX9_Start&lt;=X154,X154&lt;SX9_End),SX9_LS,IF(AND(SX10_Start&lt;=X154,X154&lt;SX10_End),SX10_LS,IF(AND(SX11_Start&lt;=X154,X154&lt;SX11_End),SX11_LS,IF(AND(SX12_Start&lt;=X154,X154&lt;SX12_End),SX12_LS,IF(AND(SX13_Start&lt;=X154,X154&lt;SX13_End),SX13_LS,IF(AND(SX14_Start&lt;=X154,X154&lt;SX14_End),SX14_LS,IF(AND(SX15_Start&lt;=X154,X154&lt;SX15_End),SX15_LS,IF(AND(SX16_Start&lt;=X154,X154&lt;SX16_End),SX16_LS,IF(AND(SX17_Start&lt;=X154,X154&lt;SX17_End),SX17_LS,IF(AND(SX18_Start&lt;=X154,X154&lt;SX18_End),SX18_LS,IF(AND(SX19_Start&lt;=X154,X154&lt;SX19_End),SX19_LS,IF(AND(SX20_Start&lt;=X154,X154&lt;SX20_End),SX20_LS,IF(AND(SX21_Start&lt;=X154,X154&lt;SX21_End),SX21_LS,IF(AND(SX22_Start&lt;=X154,X154&lt;SX22_End),SX22_LS,IF(AND(SX23_Start&lt;=X154,X154&lt;SX23_End),SX23_LS,IF(AND(SX24_Start&lt;=X154,X154&lt;SX24_End),SX24_LS)*IF(AND(SX25_Start&lt;=X154,X154&lt;SX25End),SX25_LS)))))))))))))))))))))))))</f>
        <v/>
      </c>
      <c r="BM154" s="129" t="str">
        <f t="shared" ref="BM154" si="1050">IF(ISBLANK(C154),"",IF(BL154=SX1_LS,SX1_LSD,IF(BL154=SX2_LS,SX2_LSD,IF(BL154=SX3_LS,SX3_LSD,IF(BL154=SX4_LS,SX4_LSD,IF(BL154=SX5_LS,SX5_LSD,IF(BL154=SX6_LS,SX6_LSD,IF(BL154=SX7_LS,SX7_LSD,IF(BL154=SX8_LS,SX8_LSD,IF(BL154=SX9_LS,SX9_LSD,IF(BL154=SX10_LS,SX10_LSD,IF(BL154=SX11_LS,SX11_LSD,IF(BL154=SX12_LS,SX12_LSD)))))))))))))</f>
        <v/>
      </c>
      <c r="BN154" s="130"/>
      <c r="BO154" s="130"/>
      <c r="BP154" s="130"/>
      <c r="BQ154" s="130"/>
      <c r="BR154" s="131"/>
      <c r="BS154" s="119" t="str">
        <f t="shared" ref="BS154" si="1051">IF(ISBLANK(C154),"",IF(NOT(ISNUMBER(station_number)),"NA",IF(MOD(station_number,1)=0,TEXT(station_number+X154,"0+00"),IF(NOT(MOD(station_number,1)=0),TEXT(station_number+X154,"0+00.00")))))</f>
        <v/>
      </c>
      <c r="BT154" s="119"/>
      <c r="BU154" s="119"/>
      <c r="BV154" s="119"/>
      <c r="BW154" s="119"/>
      <c r="BX154" s="120" t="str" cm="1">
        <f t="array" ref="BX154">IF(C154=FALSE,"",IF(AND(SX1_Start&lt;=X154,X154&lt;SX1_End),"Section 1",IF(AND(SX2_Start&lt;=X154,X154&lt;SX2_End),"Section 2",IF(AND(SX3_Start&lt;=X154,X154&lt;SX3_End),"Section 3",IF(AND(SX4_Start&lt;=X154,X154&lt;SX4_End),"Section 4",IF(AND(SX5_Start&lt;=X154,X154&lt;SX5_End),"Section 5",IF(AND(SX6_Start&lt;=X154,X154&lt;SX6_End),"Section 6",IF(AND(SX7_Start&lt;=X154,X154&lt;SX7_End),"Section 7",IF(AND(SX8_Start&lt;=X154,X154&lt;SX8_End),"Section 8",IF(AND(SX9_Start&lt;=X154,X154&lt;SX9_End),"Section 9",IF(AND(SX10_Start&lt;=X154,X154&lt;SX10_End),"Section 10",IF(AND(SX11_Start&lt;=X154,X154&lt;SX11_End),"Section 11",IF(AND(SX12_Start&lt;=X154,X154&lt;SX12_End),"Section 12",IF(AND(SX13_Start&lt;=X154,X154&lt;SX13_End),"Section 13",IF(AND(SX14_Start&lt;=X154,X154&lt;SX14_End),"Section 14",IF(AND(SX15_Start&lt;=X154,X154&lt;SX15_End),"Section 15",IF(AND(SX16_Start&lt;=X154,X154&lt;SX16_End),"Section 16",IF(AND(SX17_Start&lt;=X154,X154&lt;SX17_End),"Section 17",IF(AND(SX18_Start&lt;=X154,X154&lt;SX18_End),"Section 18",IF(AND(SX19_Start&lt;=X154,X154&lt;SX19_End),"Section 19",IF(AND(SX20_Start&lt;=X154,X154&lt;SX20_End),"Section 20",IF(AND(SX21_Start&lt;=X154,X154&lt;SX21_End),"Section 21",IF(AND(SX22_Start&lt;=X154,X154&lt;SX22_End),"Section 22",IF(AND(SX23_Start&lt;=X154,X154&lt;SX23_End),"Section 23",IF(AND(SX24_Start&lt;=X154,X154&lt;SX24_End),"Section 24")*IF(AND(SX25_Start&lt;=X154,X154&lt;SX25End),"Section 25")))))))))))))))))))))))))</f>
        <v/>
      </c>
      <c r="BY154" s="121"/>
      <c r="BZ154" s="121"/>
      <c r="CA154" s="121"/>
      <c r="CB154" s="121"/>
      <c r="CC154" s="121"/>
      <c r="CD154" s="121"/>
      <c r="CE154" s="121"/>
      <c r="CF154" s="121"/>
      <c r="CG154" s="121"/>
      <c r="CH154" s="122"/>
      <c r="CI154" s="123"/>
      <c r="CJ154" s="124"/>
      <c r="CK154" s="124"/>
      <c r="CL154" s="124"/>
      <c r="CM154" s="124"/>
      <c r="CN154" s="124"/>
      <c r="CO154" s="124"/>
      <c r="CP154" s="124"/>
      <c r="CQ154" s="124"/>
      <c r="CR154" s="124"/>
      <c r="CS154" s="125"/>
      <c r="CT154" s="123"/>
      <c r="CU154" s="124"/>
      <c r="CV154" s="124"/>
      <c r="CW154" s="124"/>
      <c r="CX154" s="124"/>
      <c r="CY154" s="124"/>
      <c r="CZ154" s="124"/>
      <c r="DA154" s="124"/>
      <c r="DB154" s="124"/>
      <c r="DC154" s="124"/>
      <c r="DD154" s="125"/>
      <c r="DE154" s="123"/>
      <c r="DF154" s="124"/>
      <c r="DG154" s="124"/>
      <c r="DH154" s="124"/>
      <c r="DI154" s="124"/>
      <c r="DJ154" s="124"/>
      <c r="DK154" s="124"/>
      <c r="DL154" s="124"/>
      <c r="DM154" s="124"/>
      <c r="DN154" s="125"/>
      <c r="DO154" s="126"/>
      <c r="DP154" s="127"/>
      <c r="DQ154" s="127"/>
      <c r="DR154" s="127"/>
      <c r="DS154" s="127"/>
      <c r="DT154" s="127"/>
      <c r="DU154" s="127"/>
      <c r="DV154" s="128"/>
      <c r="DW154" s="102"/>
      <c r="DX154" s="102"/>
      <c r="DY154" s="102"/>
      <c r="DZ154" s="115"/>
      <c r="EA154" s="115"/>
      <c r="EB154" s="115"/>
      <c r="EC154" s="115"/>
      <c r="ED154" s="115"/>
      <c r="EE154" s="132"/>
      <c r="EF154" s="132"/>
      <c r="EG154" s="132"/>
      <c r="EH154" s="102"/>
      <c r="EI154" s="102"/>
      <c r="EJ154" s="102"/>
      <c r="EK154" s="117" t="str">
        <f t="shared" si="929"/>
        <v/>
      </c>
      <c r="EL154" s="117"/>
      <c r="EM154" s="117"/>
      <c r="EN154" s="118"/>
      <c r="EO154" s="118"/>
      <c r="EP154" s="118"/>
      <c r="EQ154" s="102"/>
      <c r="ER154" s="102"/>
      <c r="ES154" s="102"/>
      <c r="ET154" s="102"/>
      <c r="EU154" s="20" t="str">
        <f t="shared" si="930"/>
        <v/>
      </c>
      <c r="EV154" s="26" t="str">
        <f t="shared" si="931"/>
        <v/>
      </c>
      <c r="EW154" s="22"/>
      <c r="EX154" s="22"/>
      <c r="EY154" s="23"/>
      <c r="EZ154" s="23"/>
      <c r="FA154" s="23"/>
      <c r="FB154" s="23"/>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3"/>
      <c r="GE154" s="23"/>
      <c r="GF154" s="23"/>
      <c r="GG154" s="23"/>
      <c r="GH154" s="23"/>
    </row>
    <row r="155" spans="1:190" s="25" customFormat="1" ht="57.75" customHeight="1" x14ac:dyDescent="0.25">
      <c r="A155" s="103">
        <f t="shared" si="932"/>
        <v>148</v>
      </c>
      <c r="B155" s="103"/>
      <c r="C155" s="104"/>
      <c r="D155" s="105"/>
      <c r="E155" s="105"/>
      <c r="F155" s="105"/>
      <c r="G155" s="105"/>
      <c r="H155" s="105"/>
      <c r="I155" s="105"/>
      <c r="J155" s="105"/>
      <c r="K155" s="106"/>
      <c r="L155" s="138"/>
      <c r="M155" s="138"/>
      <c r="N155" s="138"/>
      <c r="O155" s="138"/>
      <c r="P155" s="138"/>
      <c r="Q155" s="138"/>
      <c r="R155" s="138"/>
      <c r="S155" s="137"/>
      <c r="T155" s="137"/>
      <c r="U155" s="137"/>
      <c r="V155" s="137"/>
      <c r="W155" s="137"/>
      <c r="X155" s="79"/>
      <c r="Y155" s="80"/>
      <c r="Z155" s="80"/>
      <c r="AA155" s="80"/>
      <c r="AB155" s="11" t="str">
        <f t="shared" si="920"/>
        <v/>
      </c>
      <c r="AC155" s="12"/>
      <c r="AD155" s="13">
        <f t="shared" si="912"/>
        <v>0</v>
      </c>
      <c r="AE155" s="14" t="str">
        <f t="shared" ref="AE155" si="1052">IF(ISBLANK(C155),"",IF(BL155=SX1_LS,SX1_PD,IF(BL155=SX2_LS,SX2_PD,IF(BL155=SX3_LS,SX3_PD,IF(BL155=SX4_LS,SX4_PD,IF(BL155=SX5_LS,SX5_PD,IF(BL155=SX6_LS,SX6_PD,IF(BL155=SX7_LS,SX7_PD,IF(BL155=SX8_LS,SX8_PD,IF(BL155=SX9_LS,SX9_PD,IF(BL155=SX10_LS,SX10_PD,IF(BL155=SX11_LS,SX11_PD,IF(BL155=SX12_LS,SX12_PD)))))))))))))</f>
        <v/>
      </c>
      <c r="AF155" s="15" t="str">
        <f t="shared" si="922"/>
        <v>!</v>
      </c>
      <c r="AG155" s="16" t="str">
        <f t="shared" ref="AG155" si="1053">IF(ISBLANK(AC155),"",IF(AND(BL155=SX1_LS,AC155&gt;=0.5),(ROUND((PI()*AD155*AE155)/12,2)-PI()*SX1_PD),IF(AND(BL155=SX2_LS,AC155&gt;=0.5),(ROUND((PI()*AD155*AE155)/12,2)-PI()*SX2_PD),IF(AND(BL155=SX3_LS,AC155&gt;=0.5),(ROUND((PI()*AD155*AE155)/12,2)-PI()*SX3_PD),IF(AND(BL155=SX4_LS,AC155&gt;=0.5),(ROUND((PI()*AD155*AE155)/12,2)-PI()*SX4_PD),IF(AND(BL155=SX5_LS,AC155&gt;=0.5),(ROUND((PI()*AD155*AE155)/12,2)-PI()*SX5_PD),IF(AND(BL155=SX6_LS,AC155&gt;=0.5),(ROUND((PI()*AD155*AE155)/12,2)-PI()*SX6_PD),IF(AND(BL155=SX7_LS,AC155&gt;=0.5),(ROUND((PI()*AD155*AE155)/12,2)-PI()*SX7_PD),IF(AND(BL155=SX8_LS,AC155&gt;=0.5),(ROUND((PI()*AD155*AE155)/12,2)-PI()*SX8_PD),IF(AND(BL155=SX9_LS,AC155&gt;=0.5),(ROUND((PI()*AD155*AE155)/12,2)-PI()*SX9_PD),IF(AND(BL155=SX10_LS,AC155&gt;=0.5),(ROUND((PI()*AD155*AE155)/12,2)-PI()*SX10_PD),IF(AND(BL155=SX11_LS,AC155&gt;=0.5),(ROUND((PI()*AD155*AE155)/12,2)-PI()*SX11_PD),IF(AND(BL155=SX12_LS,AC155&gt;=0.5),(ROUND((PI()*AD155*AE155)/12,2)-PI()*SX12_PD),ROUND((PI()*AD155*AE155)/12,2))))))))))))))</f>
        <v/>
      </c>
      <c r="AH155" s="81"/>
      <c r="AI155" s="81"/>
      <c r="AJ155" s="81"/>
      <c r="AK155" s="81"/>
      <c r="AL155" s="81"/>
      <c r="AM155" s="81"/>
      <c r="AN155" s="81"/>
      <c r="AO155" s="81"/>
      <c r="AP155" s="17"/>
      <c r="AQ155" s="113"/>
      <c r="AR155" s="113"/>
      <c r="AS155" s="113"/>
      <c r="AT155" s="113"/>
      <c r="AU155" s="113"/>
      <c r="AV155" s="114" t="str">
        <f t="shared" ref="AV155" si="1054">IF(C155=FALSE,"",IF(C155="DNT",(AQ155/(Nominal_Pipe_Diameter*10)),IF(AQ155="NV","NV",IF(AQ155="NA","NA",IF(BE155="","",IF(BL155="SMLS",AQ155*100/BE155,AQ155*100/BD155))))))</f>
        <v/>
      </c>
      <c r="AW155" s="114"/>
      <c r="AX155" s="114"/>
      <c r="AY155" s="114"/>
      <c r="AZ155" s="114"/>
      <c r="BA155" s="114" t="str">
        <f t="shared" ref="BA155" si="1055">IF(C155=FALSE,"",IF(GW_Log_Dist="","NA",GW_Log_Dist+X155))</f>
        <v/>
      </c>
      <c r="BB155" s="114"/>
      <c r="BC155" s="114"/>
      <c r="BD155" s="18" t="str">
        <f t="shared" ref="BD155" si="1056">IF(C155=FALSE,"",IF(AND(SX1_Start&lt;=X155,X155&lt;SX1_End),((SX1_NWT*1000)),IF(AND(SX2_Start&lt;=X155,X155&lt;SX2_End),((SX2_NWT*1000)),IF(AND(SX3_Start&lt;=X155,X155&lt;SX3_End),((SX3_NWT*1000)),IF(AND(SX4_Start&lt;=X155,X155&lt;SX4_End),((SX4_NWT*1000)),IF(AND(SX5_Start&lt;=X155,X155&lt;SX5_End),((SX5_NWT*1000)),IF(AND(SX6_Start&lt;=X155,X155&lt;SX6_End),((SX6_NWT*1000)),IF(AND(SX7_Start&lt;=X155,X155&lt;SX7_End),((SX7_NWT*1000)),IF(AND(SX8_Start&lt;=X155,X155&lt;SX8_End),((SX8_NWT*1000)),IF(AND(SX9_Start&lt;=X155,X155&lt;SX9_End),((SX9_NWT*1000)),IF(AND(SX10_Start&lt;=X155,X155&lt;SX10_End),((SX10_NWT*1000)),IF(AND(SX11_Start&lt;=X155,X155&lt;SX11_End),((SX11_NWT*1000)),IF(AND(SX12_Start&lt;=X155,X155&lt;SX12_End),((SX12_NWT*1000)),IF(AND(SX13_Start&lt;=X155,X155&lt;SX13_End),((SX13_NWT*1000)),IF(AND(SX14_Start&lt;=X155,X155&lt;SX14_End),((SX14_NWT*1000)),IF(AND(SX15_Start&lt;=X155,X155&lt;SX15_End),((SX15_NWT*1000)),IF(AND(SX16_Start&lt;=X155,X155&lt;SX16_End),((SX16_NWT*1000)),IF(AND(SX17_Start&lt;=X155,X155&lt;SX17_End),((SX17_NWT*1000)),IF(AND(SX18_Start&lt;=X155,X155&lt;SX18_End),((SX18_NWT*1000)),IF(AND(SX19_Start&lt;=X155,X155&lt;SX19_End),((SX19_NWT*1000)),IF(AND(SX20_Start&lt;=X155,X155&lt;SX20_End),((SX20_NWT*1000)),IF(AND(SX21_Start&lt;=X155,X155&lt;SX21_End),((SX21_NWT*1000)),IF(AND(SX22_Start&lt;=X155,X155&lt;SX22_End),((SX22_NWT*1000)),IF(AND(SX23_Start&lt;=X155,X155&lt;SX23_End),((SX23_NWT*1000)),IF(AND(SX24_Start&lt;=X155,X155&lt;SX24_End),((SX24_NWT*1000)),IF(AND(SX25_Start&lt;=X155,X155&lt;SX25_End),((SX25_NWT*1000))))))))))))))))))))))))))))</f>
        <v/>
      </c>
      <c r="BE155" s="113"/>
      <c r="BF155" s="113"/>
      <c r="BG155" s="113"/>
      <c r="BH155" s="113"/>
      <c r="BI155" s="113"/>
      <c r="BJ155" s="113"/>
      <c r="BK155" s="113"/>
      <c r="BL155" s="19" t="str" cm="1">
        <f t="array" ref="BL155">IF(C155=FALSE,"",IF(AND(SX1_Start&lt;=X155,X155&lt;SX1_End),SX1_LS,IF(AND(SX2_Start&lt;=X155,X155&lt;SX2_End),SX2_LS,IF(AND(SX3_Start&lt;=X155,X155&lt;SX3_End),SX3_LS,IF(AND(SX4_Start&lt;=X155,X155&lt;SX4_End),SX4_LS,IF(AND(SX5_Start&lt;=X155,X155&lt;SX5_End),SX5_LS,IF(AND(SX6_Start&lt;=X155,X155&lt;SX6_End),SX6_LS,IF(AND(SX7_Start&lt;=X155,X155&lt;SX7_End),SX7_LS,IF(AND(SX8_Start&lt;=X155,X155&lt;SX8_End),SX8_LS,IF(AND(SX9_Start&lt;=X155,X155&lt;SX9_End),SX9_LS,IF(AND(SX10_Start&lt;=X155,X155&lt;SX10_End),SX10_LS,IF(AND(SX11_Start&lt;=X155,X155&lt;SX11_End),SX11_LS,IF(AND(SX12_Start&lt;=X155,X155&lt;SX12_End),SX12_LS,IF(AND(SX13_Start&lt;=X155,X155&lt;SX13_End),SX13_LS,IF(AND(SX14_Start&lt;=X155,X155&lt;SX14_End),SX14_LS,IF(AND(SX15_Start&lt;=X155,X155&lt;SX15_End),SX15_LS,IF(AND(SX16_Start&lt;=X155,X155&lt;SX16_End),SX16_LS,IF(AND(SX17_Start&lt;=X155,X155&lt;SX17_End),SX17_LS,IF(AND(SX18_Start&lt;=X155,X155&lt;SX18_End),SX18_LS,IF(AND(SX19_Start&lt;=X155,X155&lt;SX19_End),SX19_LS,IF(AND(SX20_Start&lt;=X155,X155&lt;SX20_End),SX20_LS,IF(AND(SX21_Start&lt;=X155,X155&lt;SX21_End),SX21_LS,IF(AND(SX22_Start&lt;=X155,X155&lt;SX22_End),SX22_LS,IF(AND(SX23_Start&lt;=X155,X155&lt;SX23_End),SX23_LS,IF(AND(SX24_Start&lt;=X155,X155&lt;SX24_End),SX24_LS)*IF(AND(SX25_Start&lt;=X155,X155&lt;SX25End),SX25_LS)))))))))))))))))))))))))</f>
        <v/>
      </c>
      <c r="BM155" s="129" t="str">
        <f t="shared" ref="BM155" si="1057">IF(ISBLANK(C155),"",IF(BL155=SX1_LS,SX1_LSD,IF(BL155=SX2_LS,SX2_LSD,IF(BL155=SX3_LS,SX3_LSD,IF(BL155=SX4_LS,SX4_LSD,IF(BL155=SX5_LS,SX5_LSD,IF(BL155=SX6_LS,SX6_LSD,IF(BL155=SX7_LS,SX7_LSD,IF(BL155=SX8_LS,SX8_LSD,IF(BL155=SX9_LS,SX9_LSD,IF(BL155=SX10_LS,SX10_LSD,IF(BL155=SX11_LS,SX11_LSD,IF(BL155=SX12_LS,SX12_LSD)))))))))))))</f>
        <v/>
      </c>
      <c r="BN155" s="130"/>
      <c r="BO155" s="130"/>
      <c r="BP155" s="130"/>
      <c r="BQ155" s="130"/>
      <c r="BR155" s="131"/>
      <c r="BS155" s="119" t="str">
        <f t="shared" ref="BS155" si="1058">IF(ISBLANK(C155),"",IF(NOT(ISNUMBER(station_number)),"NA",IF(MOD(station_number,1)=0,TEXT(station_number+X155,"0+00"),IF(NOT(MOD(station_number,1)=0),TEXT(station_number+X155,"0+00.00")))))</f>
        <v/>
      </c>
      <c r="BT155" s="119"/>
      <c r="BU155" s="119"/>
      <c r="BV155" s="119"/>
      <c r="BW155" s="119"/>
      <c r="BX155" s="120" t="str" cm="1">
        <f t="array" ref="BX155">IF(C155=FALSE,"",IF(AND(SX1_Start&lt;=X155,X155&lt;SX1_End),"Section 1",IF(AND(SX2_Start&lt;=X155,X155&lt;SX2_End),"Section 2",IF(AND(SX3_Start&lt;=X155,X155&lt;SX3_End),"Section 3",IF(AND(SX4_Start&lt;=X155,X155&lt;SX4_End),"Section 4",IF(AND(SX5_Start&lt;=X155,X155&lt;SX5_End),"Section 5",IF(AND(SX6_Start&lt;=X155,X155&lt;SX6_End),"Section 6",IF(AND(SX7_Start&lt;=X155,X155&lt;SX7_End),"Section 7",IF(AND(SX8_Start&lt;=X155,X155&lt;SX8_End),"Section 8",IF(AND(SX9_Start&lt;=X155,X155&lt;SX9_End),"Section 9",IF(AND(SX10_Start&lt;=X155,X155&lt;SX10_End),"Section 10",IF(AND(SX11_Start&lt;=X155,X155&lt;SX11_End),"Section 11",IF(AND(SX12_Start&lt;=X155,X155&lt;SX12_End),"Section 12",IF(AND(SX13_Start&lt;=X155,X155&lt;SX13_End),"Section 13",IF(AND(SX14_Start&lt;=X155,X155&lt;SX14_End),"Section 14",IF(AND(SX15_Start&lt;=X155,X155&lt;SX15_End),"Section 15",IF(AND(SX16_Start&lt;=X155,X155&lt;SX16_End),"Section 16",IF(AND(SX17_Start&lt;=X155,X155&lt;SX17_End),"Section 17",IF(AND(SX18_Start&lt;=X155,X155&lt;SX18_End),"Section 18",IF(AND(SX19_Start&lt;=X155,X155&lt;SX19_End),"Section 19",IF(AND(SX20_Start&lt;=X155,X155&lt;SX20_End),"Section 20",IF(AND(SX21_Start&lt;=X155,X155&lt;SX21_End),"Section 21",IF(AND(SX22_Start&lt;=X155,X155&lt;SX22_End),"Section 22",IF(AND(SX23_Start&lt;=X155,X155&lt;SX23_End),"Section 23",IF(AND(SX24_Start&lt;=X155,X155&lt;SX24_End),"Section 24")*IF(AND(SX25_Start&lt;=X155,X155&lt;SX25End),"Section 25")))))))))))))))))))))))))</f>
        <v/>
      </c>
      <c r="BY155" s="121"/>
      <c r="BZ155" s="121"/>
      <c r="CA155" s="121"/>
      <c r="CB155" s="121"/>
      <c r="CC155" s="121"/>
      <c r="CD155" s="121"/>
      <c r="CE155" s="121"/>
      <c r="CF155" s="121"/>
      <c r="CG155" s="121"/>
      <c r="CH155" s="122"/>
      <c r="CI155" s="123"/>
      <c r="CJ155" s="124"/>
      <c r="CK155" s="124"/>
      <c r="CL155" s="124"/>
      <c r="CM155" s="124"/>
      <c r="CN155" s="124"/>
      <c r="CO155" s="124"/>
      <c r="CP155" s="124"/>
      <c r="CQ155" s="124"/>
      <c r="CR155" s="124"/>
      <c r="CS155" s="125"/>
      <c r="CT155" s="123"/>
      <c r="CU155" s="124"/>
      <c r="CV155" s="124"/>
      <c r="CW155" s="124"/>
      <c r="CX155" s="124"/>
      <c r="CY155" s="124"/>
      <c r="CZ155" s="124"/>
      <c r="DA155" s="124"/>
      <c r="DB155" s="124"/>
      <c r="DC155" s="124"/>
      <c r="DD155" s="125"/>
      <c r="DE155" s="123"/>
      <c r="DF155" s="124"/>
      <c r="DG155" s="124"/>
      <c r="DH155" s="124"/>
      <c r="DI155" s="124"/>
      <c r="DJ155" s="124"/>
      <c r="DK155" s="124"/>
      <c r="DL155" s="124"/>
      <c r="DM155" s="124"/>
      <c r="DN155" s="125"/>
      <c r="DO155" s="126"/>
      <c r="DP155" s="127"/>
      <c r="DQ155" s="127"/>
      <c r="DR155" s="127"/>
      <c r="DS155" s="127"/>
      <c r="DT155" s="127"/>
      <c r="DU155" s="127"/>
      <c r="DV155" s="128"/>
      <c r="DW155" s="102"/>
      <c r="DX155" s="102"/>
      <c r="DY155" s="102"/>
      <c r="DZ155" s="115"/>
      <c r="EA155" s="115"/>
      <c r="EB155" s="115"/>
      <c r="EC155" s="115"/>
      <c r="ED155" s="115"/>
      <c r="EE155" s="132"/>
      <c r="EF155" s="132"/>
      <c r="EG155" s="132"/>
      <c r="EH155" s="102"/>
      <c r="EI155" s="102"/>
      <c r="EJ155" s="102"/>
      <c r="EK155" s="117" t="str">
        <f t="shared" si="929"/>
        <v/>
      </c>
      <c r="EL155" s="117"/>
      <c r="EM155" s="117"/>
      <c r="EN155" s="118"/>
      <c r="EO155" s="118"/>
      <c r="EP155" s="118"/>
      <c r="EQ155" s="102"/>
      <c r="ER155" s="102"/>
      <c r="ES155" s="102"/>
      <c r="ET155" s="102"/>
      <c r="EU155" s="20" t="str">
        <f t="shared" si="930"/>
        <v/>
      </c>
      <c r="EV155" s="26" t="str">
        <f t="shared" si="931"/>
        <v/>
      </c>
      <c r="EW155" s="22"/>
      <c r="EX155" s="22"/>
      <c r="EY155" s="23"/>
      <c r="EZ155" s="23"/>
      <c r="FA155" s="23"/>
      <c r="FB155" s="23"/>
      <c r="FC155" s="24"/>
      <c r="FD155" s="29"/>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3"/>
      <c r="GE155" s="23"/>
      <c r="GF155" s="23"/>
      <c r="GG155" s="23"/>
      <c r="GH155" s="23"/>
    </row>
    <row r="156" spans="1:190" s="25" customFormat="1" ht="57.75" customHeight="1" x14ac:dyDescent="0.25">
      <c r="A156" s="103">
        <f t="shared" si="932"/>
        <v>149</v>
      </c>
      <c r="B156" s="103"/>
      <c r="C156" s="104"/>
      <c r="D156" s="105"/>
      <c r="E156" s="105"/>
      <c r="F156" s="105"/>
      <c r="G156" s="105"/>
      <c r="H156" s="105"/>
      <c r="I156" s="105"/>
      <c r="J156" s="105"/>
      <c r="K156" s="106"/>
      <c r="L156" s="138"/>
      <c r="M156" s="138"/>
      <c r="N156" s="138"/>
      <c r="O156" s="138"/>
      <c r="P156" s="138"/>
      <c r="Q156" s="138"/>
      <c r="R156" s="138"/>
      <c r="S156" s="137"/>
      <c r="T156" s="137"/>
      <c r="U156" s="137"/>
      <c r="V156" s="137"/>
      <c r="W156" s="137"/>
      <c r="X156" s="79"/>
      <c r="Y156" s="80"/>
      <c r="Z156" s="80"/>
      <c r="AA156" s="80"/>
      <c r="AB156" s="11" t="str">
        <f t="shared" si="920"/>
        <v/>
      </c>
      <c r="AC156" s="12"/>
      <c r="AD156" s="13">
        <f t="shared" si="912"/>
        <v>0</v>
      </c>
      <c r="AE156" s="14" t="str">
        <f t="shared" ref="AE156" si="1059">IF(ISBLANK(C156),"",IF(BL156=SX1_LS,SX1_PD,IF(BL156=SX2_LS,SX2_PD,IF(BL156=SX3_LS,SX3_PD,IF(BL156=SX4_LS,SX4_PD,IF(BL156=SX5_LS,SX5_PD,IF(BL156=SX6_LS,SX6_PD,IF(BL156=SX7_LS,SX7_PD,IF(BL156=SX8_LS,SX8_PD,IF(BL156=SX9_LS,SX9_PD,IF(BL156=SX10_LS,SX10_PD,IF(BL156=SX11_LS,SX11_PD,IF(BL156=SX12_LS,SX12_PD)))))))))))))</f>
        <v/>
      </c>
      <c r="AF156" s="15" t="str">
        <f t="shared" si="922"/>
        <v>!</v>
      </c>
      <c r="AG156" s="16" t="str">
        <f t="shared" ref="AG156" si="1060">IF(ISBLANK(AC156),"",IF(AND(BL156=SX1_LS,AC156&gt;=0.5),(ROUND((PI()*AD156*AE156)/12,2)-PI()*SX1_PD),IF(AND(BL156=SX2_LS,AC156&gt;=0.5),(ROUND((PI()*AD156*AE156)/12,2)-PI()*SX2_PD),IF(AND(BL156=SX3_LS,AC156&gt;=0.5),(ROUND((PI()*AD156*AE156)/12,2)-PI()*SX3_PD),IF(AND(BL156=SX4_LS,AC156&gt;=0.5),(ROUND((PI()*AD156*AE156)/12,2)-PI()*SX4_PD),IF(AND(BL156=SX5_LS,AC156&gt;=0.5),(ROUND((PI()*AD156*AE156)/12,2)-PI()*SX5_PD),IF(AND(BL156=SX6_LS,AC156&gt;=0.5),(ROUND((PI()*AD156*AE156)/12,2)-PI()*SX6_PD),IF(AND(BL156=SX7_LS,AC156&gt;=0.5),(ROUND((PI()*AD156*AE156)/12,2)-PI()*SX7_PD),IF(AND(BL156=SX8_LS,AC156&gt;=0.5),(ROUND((PI()*AD156*AE156)/12,2)-PI()*SX8_PD),IF(AND(BL156=SX9_LS,AC156&gt;=0.5),(ROUND((PI()*AD156*AE156)/12,2)-PI()*SX9_PD),IF(AND(BL156=SX10_LS,AC156&gt;=0.5),(ROUND((PI()*AD156*AE156)/12,2)-PI()*SX10_PD),IF(AND(BL156=SX11_LS,AC156&gt;=0.5),(ROUND((PI()*AD156*AE156)/12,2)-PI()*SX11_PD),IF(AND(BL156=SX12_LS,AC156&gt;=0.5),(ROUND((PI()*AD156*AE156)/12,2)-PI()*SX12_PD),ROUND((PI()*AD156*AE156)/12,2))))))))))))))</f>
        <v/>
      </c>
      <c r="AH156" s="81"/>
      <c r="AI156" s="81"/>
      <c r="AJ156" s="81"/>
      <c r="AK156" s="81"/>
      <c r="AL156" s="81"/>
      <c r="AM156" s="81"/>
      <c r="AN156" s="81"/>
      <c r="AO156" s="81"/>
      <c r="AP156" s="17"/>
      <c r="AQ156" s="113"/>
      <c r="AR156" s="113"/>
      <c r="AS156" s="113"/>
      <c r="AT156" s="113"/>
      <c r="AU156" s="113"/>
      <c r="AV156" s="114" t="str">
        <f t="shared" ref="AV156" si="1061">IF(C156=FALSE,"",IF(C156="DNT",(AQ156/(Nominal_Pipe_Diameter*10)),IF(AQ156="NV","NV",IF(AQ156="NA","NA",IF(BE156="","",IF(BL156="SMLS",AQ156*100/BE156,AQ156*100/BD156))))))</f>
        <v/>
      </c>
      <c r="AW156" s="114"/>
      <c r="AX156" s="114"/>
      <c r="AY156" s="114"/>
      <c r="AZ156" s="114"/>
      <c r="BA156" s="114" t="str">
        <f t="shared" ref="BA156" si="1062">IF(C156=FALSE,"",IF(GW_Log_Dist="","NA",GW_Log_Dist+X156))</f>
        <v/>
      </c>
      <c r="BB156" s="114"/>
      <c r="BC156" s="114"/>
      <c r="BD156" s="18" t="str">
        <f t="shared" ref="BD156" si="1063">IF(C156=FALSE,"",IF(AND(SX1_Start&lt;=X156,X156&lt;SX1_End),((SX1_NWT*1000)),IF(AND(SX2_Start&lt;=X156,X156&lt;SX2_End),((SX2_NWT*1000)),IF(AND(SX3_Start&lt;=X156,X156&lt;SX3_End),((SX3_NWT*1000)),IF(AND(SX4_Start&lt;=X156,X156&lt;SX4_End),((SX4_NWT*1000)),IF(AND(SX5_Start&lt;=X156,X156&lt;SX5_End),((SX5_NWT*1000)),IF(AND(SX6_Start&lt;=X156,X156&lt;SX6_End),((SX6_NWT*1000)),IF(AND(SX7_Start&lt;=X156,X156&lt;SX7_End),((SX7_NWT*1000)),IF(AND(SX8_Start&lt;=X156,X156&lt;SX8_End),((SX8_NWT*1000)),IF(AND(SX9_Start&lt;=X156,X156&lt;SX9_End),((SX9_NWT*1000)),IF(AND(SX10_Start&lt;=X156,X156&lt;SX10_End),((SX10_NWT*1000)),IF(AND(SX11_Start&lt;=X156,X156&lt;SX11_End),((SX11_NWT*1000)),IF(AND(SX12_Start&lt;=X156,X156&lt;SX12_End),((SX12_NWT*1000)),IF(AND(SX13_Start&lt;=X156,X156&lt;SX13_End),((SX13_NWT*1000)),IF(AND(SX14_Start&lt;=X156,X156&lt;SX14_End),((SX14_NWT*1000)),IF(AND(SX15_Start&lt;=X156,X156&lt;SX15_End),((SX15_NWT*1000)),IF(AND(SX16_Start&lt;=X156,X156&lt;SX16_End),((SX16_NWT*1000)),IF(AND(SX17_Start&lt;=X156,X156&lt;SX17_End),((SX17_NWT*1000)),IF(AND(SX18_Start&lt;=X156,X156&lt;SX18_End),((SX18_NWT*1000)),IF(AND(SX19_Start&lt;=X156,X156&lt;SX19_End),((SX19_NWT*1000)),IF(AND(SX20_Start&lt;=X156,X156&lt;SX20_End),((SX20_NWT*1000)),IF(AND(SX21_Start&lt;=X156,X156&lt;SX21_End),((SX21_NWT*1000)),IF(AND(SX22_Start&lt;=X156,X156&lt;SX22_End),((SX22_NWT*1000)),IF(AND(SX23_Start&lt;=X156,X156&lt;SX23_End),((SX23_NWT*1000)),IF(AND(SX24_Start&lt;=X156,X156&lt;SX24_End),((SX24_NWT*1000)),IF(AND(SX25_Start&lt;=X156,X156&lt;SX25_End),((SX25_NWT*1000))))))))))))))))))))))))))))</f>
        <v/>
      </c>
      <c r="BE156" s="113"/>
      <c r="BF156" s="113"/>
      <c r="BG156" s="113"/>
      <c r="BH156" s="113"/>
      <c r="BI156" s="113"/>
      <c r="BJ156" s="113"/>
      <c r="BK156" s="113"/>
      <c r="BL156" s="19" t="str" cm="1">
        <f t="array" ref="BL156">IF(C156=FALSE,"",IF(AND(SX1_Start&lt;=X156,X156&lt;SX1_End),SX1_LS,IF(AND(SX2_Start&lt;=X156,X156&lt;SX2_End),SX2_LS,IF(AND(SX3_Start&lt;=X156,X156&lt;SX3_End),SX3_LS,IF(AND(SX4_Start&lt;=X156,X156&lt;SX4_End),SX4_LS,IF(AND(SX5_Start&lt;=X156,X156&lt;SX5_End),SX5_LS,IF(AND(SX6_Start&lt;=X156,X156&lt;SX6_End),SX6_LS,IF(AND(SX7_Start&lt;=X156,X156&lt;SX7_End),SX7_LS,IF(AND(SX8_Start&lt;=X156,X156&lt;SX8_End),SX8_LS,IF(AND(SX9_Start&lt;=X156,X156&lt;SX9_End),SX9_LS,IF(AND(SX10_Start&lt;=X156,X156&lt;SX10_End),SX10_LS,IF(AND(SX11_Start&lt;=X156,X156&lt;SX11_End),SX11_LS,IF(AND(SX12_Start&lt;=X156,X156&lt;SX12_End),SX12_LS,IF(AND(SX13_Start&lt;=X156,X156&lt;SX13_End),SX13_LS,IF(AND(SX14_Start&lt;=X156,X156&lt;SX14_End),SX14_LS,IF(AND(SX15_Start&lt;=X156,X156&lt;SX15_End),SX15_LS,IF(AND(SX16_Start&lt;=X156,X156&lt;SX16_End),SX16_LS,IF(AND(SX17_Start&lt;=X156,X156&lt;SX17_End),SX17_LS,IF(AND(SX18_Start&lt;=X156,X156&lt;SX18_End),SX18_LS,IF(AND(SX19_Start&lt;=X156,X156&lt;SX19_End),SX19_LS,IF(AND(SX20_Start&lt;=X156,X156&lt;SX20_End),SX20_LS,IF(AND(SX21_Start&lt;=X156,X156&lt;SX21_End),SX21_LS,IF(AND(SX22_Start&lt;=X156,X156&lt;SX22_End),SX22_LS,IF(AND(SX23_Start&lt;=X156,X156&lt;SX23_End),SX23_LS,IF(AND(SX24_Start&lt;=X156,X156&lt;SX24_End),SX24_LS)*IF(AND(SX25_Start&lt;=X156,X156&lt;SX25End),SX25_LS)))))))))))))))))))))))))</f>
        <v/>
      </c>
      <c r="BM156" s="129" t="str">
        <f t="shared" ref="BM156" si="1064">IF(ISBLANK(C156),"",IF(BL156=SX1_LS,SX1_LSD,IF(BL156=SX2_LS,SX2_LSD,IF(BL156=SX3_LS,SX3_LSD,IF(BL156=SX4_LS,SX4_LSD,IF(BL156=SX5_LS,SX5_LSD,IF(BL156=SX6_LS,SX6_LSD,IF(BL156=SX7_LS,SX7_LSD,IF(BL156=SX8_LS,SX8_LSD,IF(BL156=SX9_LS,SX9_LSD,IF(BL156=SX10_LS,SX10_LSD,IF(BL156=SX11_LS,SX11_LSD,IF(BL156=SX12_LS,SX12_LSD)))))))))))))</f>
        <v/>
      </c>
      <c r="BN156" s="130"/>
      <c r="BO156" s="130"/>
      <c r="BP156" s="130"/>
      <c r="BQ156" s="130"/>
      <c r="BR156" s="131"/>
      <c r="BS156" s="119" t="str">
        <f t="shared" ref="BS156" si="1065">IF(ISBLANK(C156),"",IF(NOT(ISNUMBER(station_number)),"NA",IF(MOD(station_number,1)=0,TEXT(station_number+X156,"0+00"),IF(NOT(MOD(station_number,1)=0),TEXT(station_number+X156,"0+00.00")))))</f>
        <v/>
      </c>
      <c r="BT156" s="119"/>
      <c r="BU156" s="119"/>
      <c r="BV156" s="119"/>
      <c r="BW156" s="119"/>
      <c r="BX156" s="120" t="str" cm="1">
        <f t="array" ref="BX156">IF(C156=FALSE,"",IF(AND(SX1_Start&lt;=X156,X156&lt;SX1_End),"Section 1",IF(AND(SX2_Start&lt;=X156,X156&lt;SX2_End),"Section 2",IF(AND(SX3_Start&lt;=X156,X156&lt;SX3_End),"Section 3",IF(AND(SX4_Start&lt;=X156,X156&lt;SX4_End),"Section 4",IF(AND(SX5_Start&lt;=X156,X156&lt;SX5_End),"Section 5",IF(AND(SX6_Start&lt;=X156,X156&lt;SX6_End),"Section 6",IF(AND(SX7_Start&lt;=X156,X156&lt;SX7_End),"Section 7",IF(AND(SX8_Start&lt;=X156,X156&lt;SX8_End),"Section 8",IF(AND(SX9_Start&lt;=X156,X156&lt;SX9_End),"Section 9",IF(AND(SX10_Start&lt;=X156,X156&lt;SX10_End),"Section 10",IF(AND(SX11_Start&lt;=X156,X156&lt;SX11_End),"Section 11",IF(AND(SX12_Start&lt;=X156,X156&lt;SX12_End),"Section 12",IF(AND(SX13_Start&lt;=X156,X156&lt;SX13_End),"Section 13",IF(AND(SX14_Start&lt;=X156,X156&lt;SX14_End),"Section 14",IF(AND(SX15_Start&lt;=X156,X156&lt;SX15_End),"Section 15",IF(AND(SX16_Start&lt;=X156,X156&lt;SX16_End),"Section 16",IF(AND(SX17_Start&lt;=X156,X156&lt;SX17_End),"Section 17",IF(AND(SX18_Start&lt;=X156,X156&lt;SX18_End),"Section 18",IF(AND(SX19_Start&lt;=X156,X156&lt;SX19_End),"Section 19",IF(AND(SX20_Start&lt;=X156,X156&lt;SX20_End),"Section 20",IF(AND(SX21_Start&lt;=X156,X156&lt;SX21_End),"Section 21",IF(AND(SX22_Start&lt;=X156,X156&lt;SX22_End),"Section 22",IF(AND(SX23_Start&lt;=X156,X156&lt;SX23_End),"Section 23",IF(AND(SX24_Start&lt;=X156,X156&lt;SX24_End),"Section 24")*IF(AND(SX25_Start&lt;=X156,X156&lt;SX25End),"Section 25")))))))))))))))))))))))))</f>
        <v/>
      </c>
      <c r="BY156" s="121"/>
      <c r="BZ156" s="121"/>
      <c r="CA156" s="121"/>
      <c r="CB156" s="121"/>
      <c r="CC156" s="121"/>
      <c r="CD156" s="121"/>
      <c r="CE156" s="121"/>
      <c r="CF156" s="121"/>
      <c r="CG156" s="121"/>
      <c r="CH156" s="122"/>
      <c r="CI156" s="123"/>
      <c r="CJ156" s="124"/>
      <c r="CK156" s="124"/>
      <c r="CL156" s="124"/>
      <c r="CM156" s="124"/>
      <c r="CN156" s="124"/>
      <c r="CO156" s="124"/>
      <c r="CP156" s="124"/>
      <c r="CQ156" s="124"/>
      <c r="CR156" s="124"/>
      <c r="CS156" s="125"/>
      <c r="CT156" s="123"/>
      <c r="CU156" s="124"/>
      <c r="CV156" s="124"/>
      <c r="CW156" s="124"/>
      <c r="CX156" s="124"/>
      <c r="CY156" s="124"/>
      <c r="CZ156" s="124"/>
      <c r="DA156" s="124"/>
      <c r="DB156" s="124"/>
      <c r="DC156" s="124"/>
      <c r="DD156" s="125"/>
      <c r="DE156" s="123"/>
      <c r="DF156" s="124"/>
      <c r="DG156" s="124"/>
      <c r="DH156" s="124"/>
      <c r="DI156" s="124"/>
      <c r="DJ156" s="124"/>
      <c r="DK156" s="124"/>
      <c r="DL156" s="124"/>
      <c r="DM156" s="124"/>
      <c r="DN156" s="125"/>
      <c r="DO156" s="126"/>
      <c r="DP156" s="127"/>
      <c r="DQ156" s="127"/>
      <c r="DR156" s="127"/>
      <c r="DS156" s="127"/>
      <c r="DT156" s="127"/>
      <c r="DU156" s="127"/>
      <c r="DV156" s="128"/>
      <c r="DW156" s="102"/>
      <c r="DX156" s="102"/>
      <c r="DY156" s="102"/>
      <c r="DZ156" s="115"/>
      <c r="EA156" s="115"/>
      <c r="EB156" s="115"/>
      <c r="EC156" s="115"/>
      <c r="ED156" s="115"/>
      <c r="EE156" s="132"/>
      <c r="EF156" s="132"/>
      <c r="EG156" s="132"/>
      <c r="EH156" s="102"/>
      <c r="EI156" s="102"/>
      <c r="EJ156" s="102"/>
      <c r="EK156" s="117" t="str">
        <f t="shared" si="929"/>
        <v/>
      </c>
      <c r="EL156" s="117"/>
      <c r="EM156" s="117"/>
      <c r="EN156" s="118"/>
      <c r="EO156" s="118"/>
      <c r="EP156" s="118"/>
      <c r="EQ156" s="102"/>
      <c r="ER156" s="102"/>
      <c r="ES156" s="102"/>
      <c r="ET156" s="102"/>
      <c r="EU156" s="20" t="str">
        <f t="shared" si="930"/>
        <v/>
      </c>
      <c r="EV156" s="26" t="str">
        <f t="shared" si="931"/>
        <v/>
      </c>
      <c r="EW156" s="22"/>
      <c r="EX156" s="22"/>
      <c r="EY156" s="23"/>
      <c r="EZ156" s="23"/>
      <c r="FA156" s="27"/>
      <c r="FB156" s="27"/>
      <c r="FC156" s="28"/>
      <c r="FD156" s="28"/>
      <c r="FE156" s="29"/>
      <c r="FF156" s="29"/>
      <c r="FG156" s="29"/>
      <c r="FH156" s="29"/>
      <c r="FI156" s="29"/>
      <c r="FJ156" s="29"/>
      <c r="FK156" s="29"/>
      <c r="FL156" s="29"/>
      <c r="FM156" s="29"/>
      <c r="FN156" s="29"/>
      <c r="FO156" s="29"/>
      <c r="FP156" s="29"/>
      <c r="FQ156" s="29"/>
      <c r="FR156" s="29"/>
      <c r="FS156" s="29"/>
      <c r="FT156" s="29"/>
      <c r="FU156" s="29"/>
      <c r="FV156" s="29"/>
      <c r="FW156" s="29"/>
      <c r="FX156" s="29"/>
      <c r="FY156" s="29"/>
      <c r="FZ156" s="29"/>
      <c r="GA156" s="29"/>
      <c r="GB156" s="29"/>
      <c r="GC156" s="23"/>
      <c r="GD156" s="23"/>
      <c r="GE156" s="23"/>
      <c r="GF156" s="23"/>
      <c r="GG156" s="23"/>
      <c r="GH156" s="23"/>
    </row>
    <row r="157" spans="1:190" s="25" customFormat="1" ht="57.75" customHeight="1" x14ac:dyDescent="0.25">
      <c r="A157" s="103">
        <f t="shared" si="932"/>
        <v>150</v>
      </c>
      <c r="B157" s="103"/>
      <c r="C157" s="104"/>
      <c r="D157" s="105"/>
      <c r="E157" s="105"/>
      <c r="F157" s="105"/>
      <c r="G157" s="105"/>
      <c r="H157" s="105"/>
      <c r="I157" s="105"/>
      <c r="J157" s="105"/>
      <c r="K157" s="106"/>
      <c r="L157" s="138"/>
      <c r="M157" s="138"/>
      <c r="N157" s="138"/>
      <c r="O157" s="138"/>
      <c r="P157" s="138"/>
      <c r="Q157" s="138"/>
      <c r="R157" s="138"/>
      <c r="S157" s="137"/>
      <c r="T157" s="137"/>
      <c r="U157" s="137"/>
      <c r="V157" s="137"/>
      <c r="W157" s="137"/>
      <c r="X157" s="79"/>
      <c r="Y157" s="80"/>
      <c r="Z157" s="80"/>
      <c r="AA157" s="80"/>
      <c r="AB157" s="11" t="str">
        <f t="shared" si="920"/>
        <v/>
      </c>
      <c r="AC157" s="12"/>
      <c r="AD157" s="13">
        <f t="shared" si="912"/>
        <v>0</v>
      </c>
      <c r="AE157" s="14" t="str">
        <f t="shared" ref="AE157" si="1066">IF(ISBLANK(C157),"",IF(BL157=SX1_LS,SX1_PD,IF(BL157=SX2_LS,SX2_PD,IF(BL157=SX3_LS,SX3_PD,IF(BL157=SX4_LS,SX4_PD,IF(BL157=SX5_LS,SX5_PD,IF(BL157=SX6_LS,SX6_PD,IF(BL157=SX7_LS,SX7_PD,IF(BL157=SX8_LS,SX8_PD,IF(BL157=SX9_LS,SX9_PD,IF(BL157=SX10_LS,SX10_PD,IF(BL157=SX11_LS,SX11_PD,IF(BL157=SX12_LS,SX12_PD)))))))))))))</f>
        <v/>
      </c>
      <c r="AF157" s="15" t="str">
        <f t="shared" si="922"/>
        <v>!</v>
      </c>
      <c r="AG157" s="16" t="str">
        <f t="shared" ref="AG157" si="1067">IF(ISBLANK(AC157),"",IF(AND(BL157=SX1_LS,AC157&gt;=0.5),(ROUND((PI()*AD157*AE157)/12,2)-PI()*SX1_PD),IF(AND(BL157=SX2_LS,AC157&gt;=0.5),(ROUND((PI()*AD157*AE157)/12,2)-PI()*SX2_PD),IF(AND(BL157=SX3_LS,AC157&gt;=0.5),(ROUND((PI()*AD157*AE157)/12,2)-PI()*SX3_PD),IF(AND(BL157=SX4_LS,AC157&gt;=0.5),(ROUND((PI()*AD157*AE157)/12,2)-PI()*SX4_PD),IF(AND(BL157=SX5_LS,AC157&gt;=0.5),(ROUND((PI()*AD157*AE157)/12,2)-PI()*SX5_PD),IF(AND(BL157=SX6_LS,AC157&gt;=0.5),(ROUND((PI()*AD157*AE157)/12,2)-PI()*SX6_PD),IF(AND(BL157=SX7_LS,AC157&gt;=0.5),(ROUND((PI()*AD157*AE157)/12,2)-PI()*SX7_PD),IF(AND(BL157=SX8_LS,AC157&gt;=0.5),(ROUND((PI()*AD157*AE157)/12,2)-PI()*SX8_PD),IF(AND(BL157=SX9_LS,AC157&gt;=0.5),(ROUND((PI()*AD157*AE157)/12,2)-PI()*SX9_PD),IF(AND(BL157=SX10_LS,AC157&gt;=0.5),(ROUND((PI()*AD157*AE157)/12,2)-PI()*SX10_PD),IF(AND(BL157=SX11_LS,AC157&gt;=0.5),(ROUND((PI()*AD157*AE157)/12,2)-PI()*SX11_PD),IF(AND(BL157=SX12_LS,AC157&gt;=0.5),(ROUND((PI()*AD157*AE157)/12,2)-PI()*SX12_PD),ROUND((PI()*AD157*AE157)/12,2))))))))))))))</f>
        <v/>
      </c>
      <c r="AH157" s="81"/>
      <c r="AI157" s="81"/>
      <c r="AJ157" s="81"/>
      <c r="AK157" s="81"/>
      <c r="AL157" s="81"/>
      <c r="AM157" s="81"/>
      <c r="AN157" s="81"/>
      <c r="AO157" s="81"/>
      <c r="AP157" s="17"/>
      <c r="AQ157" s="133"/>
      <c r="AR157" s="134"/>
      <c r="AS157" s="134"/>
      <c r="AT157" s="134"/>
      <c r="AU157" s="135"/>
      <c r="AV157" s="114" t="str">
        <f t="shared" ref="AV157" si="1068">IF(C157=FALSE,"",IF(C157="DNT",(AQ157/(Nominal_Pipe_Diameter*10)),IF(AQ157="NV","NV",IF(AQ157="NA","NA",IF(BE157="","",IF(BL157="SMLS",AQ157*100/BE157,AQ157*100/BD157))))))</f>
        <v/>
      </c>
      <c r="AW157" s="114"/>
      <c r="AX157" s="114"/>
      <c r="AY157" s="114"/>
      <c r="AZ157" s="114"/>
      <c r="BA157" s="114" t="str">
        <f t="shared" ref="BA157" si="1069">IF(C157=FALSE,"",IF(GW_Log_Dist="","NA",GW_Log_Dist+X157))</f>
        <v/>
      </c>
      <c r="BB157" s="114"/>
      <c r="BC157" s="114"/>
      <c r="BD157" s="18" t="str">
        <f t="shared" ref="BD157" si="1070">IF(C157=FALSE,"",IF(AND(SX1_Start&lt;=X157,X157&lt;SX1_End),((SX1_NWT*1000)),IF(AND(SX2_Start&lt;=X157,X157&lt;SX2_End),((SX2_NWT*1000)),IF(AND(SX3_Start&lt;=X157,X157&lt;SX3_End),((SX3_NWT*1000)),IF(AND(SX4_Start&lt;=X157,X157&lt;SX4_End),((SX4_NWT*1000)),IF(AND(SX5_Start&lt;=X157,X157&lt;SX5_End),((SX5_NWT*1000)),IF(AND(SX6_Start&lt;=X157,X157&lt;SX6_End),((SX6_NWT*1000)),IF(AND(SX7_Start&lt;=X157,X157&lt;SX7_End),((SX7_NWT*1000)),IF(AND(SX8_Start&lt;=X157,X157&lt;SX8_End),((SX8_NWT*1000)),IF(AND(SX9_Start&lt;=X157,X157&lt;SX9_End),((SX9_NWT*1000)),IF(AND(SX10_Start&lt;=X157,X157&lt;SX10_End),((SX10_NWT*1000)),IF(AND(SX11_Start&lt;=X157,X157&lt;SX11_End),((SX11_NWT*1000)),IF(AND(SX12_Start&lt;=X157,X157&lt;SX12_End),((SX12_NWT*1000)),IF(AND(SX13_Start&lt;=X157,X157&lt;SX13_End),((SX13_NWT*1000)),IF(AND(SX14_Start&lt;=X157,X157&lt;SX14_End),((SX14_NWT*1000)),IF(AND(SX15_Start&lt;=X157,X157&lt;SX15_End),((SX15_NWT*1000)),IF(AND(SX16_Start&lt;=X157,X157&lt;SX16_End),((SX16_NWT*1000)),IF(AND(SX17_Start&lt;=X157,X157&lt;SX17_End),((SX17_NWT*1000)),IF(AND(SX18_Start&lt;=X157,X157&lt;SX18_End),((SX18_NWT*1000)),IF(AND(SX19_Start&lt;=X157,X157&lt;SX19_End),((SX19_NWT*1000)),IF(AND(SX20_Start&lt;=X157,X157&lt;SX20_End),((SX20_NWT*1000)),IF(AND(SX21_Start&lt;=X157,X157&lt;SX21_End),((SX21_NWT*1000)),IF(AND(SX22_Start&lt;=X157,X157&lt;SX22_End),((SX22_NWT*1000)),IF(AND(SX23_Start&lt;=X157,X157&lt;SX23_End),((SX23_NWT*1000)),IF(AND(SX24_Start&lt;=X157,X157&lt;SX24_End),((SX24_NWT*1000)),IF(AND(SX25_Start&lt;=X157,X157&lt;SX25_End),((SX25_NWT*1000))))))))))))))))))))))))))))</f>
        <v/>
      </c>
      <c r="BE157" s="133"/>
      <c r="BF157" s="134"/>
      <c r="BG157" s="134"/>
      <c r="BH157" s="134"/>
      <c r="BI157" s="134"/>
      <c r="BJ157" s="134"/>
      <c r="BK157" s="135"/>
      <c r="BL157" s="19" t="str" cm="1">
        <f t="array" ref="BL157">IF(C157=FALSE,"",IF(AND(SX1_Start&lt;=X157,X157&lt;SX1_End),SX1_LS,IF(AND(SX2_Start&lt;=X157,X157&lt;SX2_End),SX2_LS,IF(AND(SX3_Start&lt;=X157,X157&lt;SX3_End),SX3_LS,IF(AND(SX4_Start&lt;=X157,X157&lt;SX4_End),SX4_LS,IF(AND(SX5_Start&lt;=X157,X157&lt;SX5_End),SX5_LS,IF(AND(SX6_Start&lt;=X157,X157&lt;SX6_End),SX6_LS,IF(AND(SX7_Start&lt;=X157,X157&lt;SX7_End),SX7_LS,IF(AND(SX8_Start&lt;=X157,X157&lt;SX8_End),SX8_LS,IF(AND(SX9_Start&lt;=X157,X157&lt;SX9_End),SX9_LS,IF(AND(SX10_Start&lt;=X157,X157&lt;SX10_End),SX10_LS,IF(AND(SX11_Start&lt;=X157,X157&lt;SX11_End),SX11_LS,IF(AND(SX12_Start&lt;=X157,X157&lt;SX12_End),SX12_LS,IF(AND(SX13_Start&lt;=X157,X157&lt;SX13_End),SX13_LS,IF(AND(SX14_Start&lt;=X157,X157&lt;SX14_End),SX14_LS,IF(AND(SX15_Start&lt;=X157,X157&lt;SX15_End),SX15_LS,IF(AND(SX16_Start&lt;=X157,X157&lt;SX16_End),SX16_LS,IF(AND(SX17_Start&lt;=X157,X157&lt;SX17_End),SX17_LS,IF(AND(SX18_Start&lt;=X157,X157&lt;SX18_End),SX18_LS,IF(AND(SX19_Start&lt;=X157,X157&lt;SX19_End),SX19_LS,IF(AND(SX20_Start&lt;=X157,X157&lt;SX20_End),SX20_LS,IF(AND(SX21_Start&lt;=X157,X157&lt;SX21_End),SX21_LS,IF(AND(SX22_Start&lt;=X157,X157&lt;SX22_End),SX22_LS,IF(AND(SX23_Start&lt;=X157,X157&lt;SX23_End),SX23_LS,IF(AND(SX24_Start&lt;=X157,X157&lt;SX24_End),SX24_LS)*IF(AND(SX25_Start&lt;=X157,X157&lt;SX25End),SX25_LS)))))))))))))))))))))))))</f>
        <v/>
      </c>
      <c r="BM157" s="129" t="str">
        <f t="shared" ref="BM157" si="1071">IF(ISBLANK(C157),"",IF(BL157=SX1_LS,SX1_LSD,IF(BL157=SX2_LS,SX2_LSD,IF(BL157=SX3_LS,SX3_LSD,IF(BL157=SX4_LS,SX4_LSD,IF(BL157=SX5_LS,SX5_LSD,IF(BL157=SX6_LS,SX6_LSD,IF(BL157=SX7_LS,SX7_LSD,IF(BL157=SX8_LS,SX8_LSD,IF(BL157=SX9_LS,SX9_LSD,IF(BL157=SX10_LS,SX10_LSD,IF(BL157=SX11_LS,SX11_LSD,IF(BL157=SX12_LS,SX12_LSD)))))))))))))</f>
        <v/>
      </c>
      <c r="BN157" s="130"/>
      <c r="BO157" s="130"/>
      <c r="BP157" s="130"/>
      <c r="BQ157" s="130"/>
      <c r="BR157" s="131"/>
      <c r="BS157" s="119" t="str">
        <f t="shared" ref="BS157" si="1072">IF(ISBLANK(C157),"",IF(NOT(ISNUMBER(station_number)),"NA",IF(MOD(station_number,1)=0,TEXT(station_number+X157,"0+00"),IF(NOT(MOD(station_number,1)=0),TEXT(station_number+X157,"0+00.00")))))</f>
        <v/>
      </c>
      <c r="BT157" s="119"/>
      <c r="BU157" s="119"/>
      <c r="BV157" s="119"/>
      <c r="BW157" s="119"/>
      <c r="BX157" s="120" t="str" cm="1">
        <f t="array" ref="BX157">IF(C157=FALSE,"",IF(AND(SX1_Start&lt;=X157,X157&lt;SX1_End),"Section 1",IF(AND(SX2_Start&lt;=X157,X157&lt;SX2_End),"Section 2",IF(AND(SX3_Start&lt;=X157,X157&lt;SX3_End),"Section 3",IF(AND(SX4_Start&lt;=X157,X157&lt;SX4_End),"Section 4",IF(AND(SX5_Start&lt;=X157,X157&lt;SX5_End),"Section 5",IF(AND(SX6_Start&lt;=X157,X157&lt;SX6_End),"Section 6",IF(AND(SX7_Start&lt;=X157,X157&lt;SX7_End),"Section 7",IF(AND(SX8_Start&lt;=X157,X157&lt;SX8_End),"Section 8",IF(AND(SX9_Start&lt;=X157,X157&lt;SX9_End),"Section 9",IF(AND(SX10_Start&lt;=X157,X157&lt;SX10_End),"Section 10",IF(AND(SX11_Start&lt;=X157,X157&lt;SX11_End),"Section 11",IF(AND(SX12_Start&lt;=X157,X157&lt;SX12_End),"Section 12",IF(AND(SX13_Start&lt;=X157,X157&lt;SX13_End),"Section 13",IF(AND(SX14_Start&lt;=X157,X157&lt;SX14_End),"Section 14",IF(AND(SX15_Start&lt;=X157,X157&lt;SX15_End),"Section 15",IF(AND(SX16_Start&lt;=X157,X157&lt;SX16_End),"Section 16",IF(AND(SX17_Start&lt;=X157,X157&lt;SX17_End),"Section 17",IF(AND(SX18_Start&lt;=X157,X157&lt;SX18_End),"Section 18",IF(AND(SX19_Start&lt;=X157,X157&lt;SX19_End),"Section 19",IF(AND(SX20_Start&lt;=X157,X157&lt;SX20_End),"Section 20",IF(AND(SX21_Start&lt;=X157,X157&lt;SX21_End),"Section 21",IF(AND(SX22_Start&lt;=X157,X157&lt;SX22_End),"Section 22",IF(AND(SX23_Start&lt;=X157,X157&lt;SX23_End),"Section 23",IF(AND(SX24_Start&lt;=X157,X157&lt;SX24_End),"Section 24")*IF(AND(SX25_Start&lt;=X157,X157&lt;SX25End),"Section 25")))))))))))))))))))))))))</f>
        <v/>
      </c>
      <c r="BY157" s="121"/>
      <c r="BZ157" s="121"/>
      <c r="CA157" s="121"/>
      <c r="CB157" s="121"/>
      <c r="CC157" s="121"/>
      <c r="CD157" s="121"/>
      <c r="CE157" s="121"/>
      <c r="CF157" s="121"/>
      <c r="CG157" s="121"/>
      <c r="CH157" s="122"/>
      <c r="CI157" s="123"/>
      <c r="CJ157" s="124"/>
      <c r="CK157" s="124"/>
      <c r="CL157" s="124"/>
      <c r="CM157" s="124"/>
      <c r="CN157" s="124"/>
      <c r="CO157" s="124"/>
      <c r="CP157" s="124"/>
      <c r="CQ157" s="124"/>
      <c r="CR157" s="124"/>
      <c r="CS157" s="125"/>
      <c r="CT157" s="123"/>
      <c r="CU157" s="124"/>
      <c r="CV157" s="124"/>
      <c r="CW157" s="124"/>
      <c r="CX157" s="124"/>
      <c r="CY157" s="124"/>
      <c r="CZ157" s="124"/>
      <c r="DA157" s="124"/>
      <c r="DB157" s="124"/>
      <c r="DC157" s="124"/>
      <c r="DD157" s="125"/>
      <c r="DE157" s="123"/>
      <c r="DF157" s="124"/>
      <c r="DG157" s="124"/>
      <c r="DH157" s="124"/>
      <c r="DI157" s="124"/>
      <c r="DJ157" s="124"/>
      <c r="DK157" s="124"/>
      <c r="DL157" s="124"/>
      <c r="DM157" s="124"/>
      <c r="DN157" s="125"/>
      <c r="DO157" s="126"/>
      <c r="DP157" s="127"/>
      <c r="DQ157" s="127"/>
      <c r="DR157" s="127"/>
      <c r="DS157" s="127"/>
      <c r="DT157" s="127"/>
      <c r="DU157" s="127"/>
      <c r="DV157" s="128"/>
      <c r="DW157" s="102"/>
      <c r="DX157" s="102"/>
      <c r="DY157" s="102"/>
      <c r="DZ157" s="115"/>
      <c r="EA157" s="115"/>
      <c r="EB157" s="115"/>
      <c r="EC157" s="115"/>
      <c r="ED157" s="115"/>
      <c r="EE157" s="132"/>
      <c r="EF157" s="132"/>
      <c r="EG157" s="132"/>
      <c r="EH157" s="102"/>
      <c r="EI157" s="102"/>
      <c r="EJ157" s="102"/>
      <c r="EK157" s="117" t="str">
        <f t="shared" si="929"/>
        <v/>
      </c>
      <c r="EL157" s="117"/>
      <c r="EM157" s="117"/>
      <c r="EN157" s="118"/>
      <c r="EO157" s="118"/>
      <c r="EP157" s="118"/>
      <c r="EQ157" s="102"/>
      <c r="ER157" s="102"/>
      <c r="ES157" s="102"/>
      <c r="ET157" s="102"/>
      <c r="EU157" s="20" t="str">
        <f t="shared" si="930"/>
        <v/>
      </c>
      <c r="EV157" s="26" t="str">
        <f t="shared" si="931"/>
        <v/>
      </c>
      <c r="EW157" s="22"/>
      <c r="EX157" s="22"/>
      <c r="EY157" s="23"/>
      <c r="EZ157" s="23"/>
      <c r="FA157" s="27"/>
      <c r="FB157" s="27"/>
      <c r="FC157" s="28"/>
      <c r="FD157" s="28"/>
      <c r="FE157" s="28"/>
      <c r="FF157" s="28"/>
      <c r="FG157" s="28"/>
      <c r="FH157" s="28"/>
      <c r="FI157" s="28"/>
      <c r="FJ157" s="28"/>
      <c r="FK157" s="28"/>
      <c r="FL157" s="28"/>
      <c r="FM157" s="28"/>
      <c r="FN157" s="29"/>
      <c r="FO157" s="29"/>
      <c r="FP157" s="29"/>
      <c r="FQ157" s="29"/>
      <c r="FR157" s="29"/>
      <c r="FS157" s="29"/>
      <c r="FT157" s="29"/>
      <c r="FU157" s="29"/>
      <c r="FV157" s="29"/>
      <c r="FW157" s="29"/>
      <c r="FX157" s="29"/>
      <c r="FY157" s="29"/>
      <c r="FZ157" s="29"/>
      <c r="GA157" s="29"/>
      <c r="GB157" s="29"/>
      <c r="GC157" s="23"/>
      <c r="GD157" s="23"/>
      <c r="GE157" s="23"/>
      <c r="GF157" s="23"/>
      <c r="GG157" s="23"/>
      <c r="GH157" s="23"/>
    </row>
    <row r="158" spans="1:190" s="25" customFormat="1" ht="57.75" customHeight="1" x14ac:dyDescent="0.25">
      <c r="A158" s="103">
        <f t="shared" si="932"/>
        <v>151</v>
      </c>
      <c r="B158" s="103"/>
      <c r="C158" s="104"/>
      <c r="D158" s="105"/>
      <c r="E158" s="105"/>
      <c r="F158" s="105"/>
      <c r="G158" s="105"/>
      <c r="H158" s="105"/>
      <c r="I158" s="105"/>
      <c r="J158" s="105"/>
      <c r="K158" s="106"/>
      <c r="L158" s="138"/>
      <c r="M158" s="138"/>
      <c r="N158" s="138"/>
      <c r="O158" s="138"/>
      <c r="P158" s="138"/>
      <c r="Q158" s="138"/>
      <c r="R158" s="138"/>
      <c r="S158" s="137"/>
      <c r="T158" s="137"/>
      <c r="U158" s="137"/>
      <c r="V158" s="137"/>
      <c r="W158" s="137"/>
      <c r="X158" s="79"/>
      <c r="Y158" s="80"/>
      <c r="Z158" s="80"/>
      <c r="AA158" s="80"/>
      <c r="AB158" s="11" t="str">
        <f t="shared" si="920"/>
        <v/>
      </c>
      <c r="AC158" s="12"/>
      <c r="AD158" s="13">
        <f t="shared" si="912"/>
        <v>0</v>
      </c>
      <c r="AE158" s="14" t="str">
        <f t="shared" ref="AE158" si="1073">IF(ISBLANK(C158),"",IF(BL158=SX1_LS,SX1_PD,IF(BL158=SX2_LS,SX2_PD,IF(BL158=SX3_LS,SX3_PD,IF(BL158=SX4_LS,SX4_PD,IF(BL158=SX5_LS,SX5_PD,IF(BL158=SX6_LS,SX6_PD,IF(BL158=SX7_LS,SX7_PD,IF(BL158=SX8_LS,SX8_PD,IF(BL158=SX9_LS,SX9_PD,IF(BL158=SX10_LS,SX10_PD,IF(BL158=SX11_LS,SX11_PD,IF(BL158=SX12_LS,SX12_PD)))))))))))))</f>
        <v/>
      </c>
      <c r="AF158" s="15" t="str">
        <f t="shared" si="922"/>
        <v>!</v>
      </c>
      <c r="AG158" s="16" t="str">
        <f t="shared" ref="AG158" si="1074">IF(ISBLANK(AC158),"",IF(AND(BL158=SX1_LS,AC158&gt;=0.5),(ROUND((PI()*AD158*AE158)/12,2)-PI()*SX1_PD),IF(AND(BL158=SX2_LS,AC158&gt;=0.5),(ROUND((PI()*AD158*AE158)/12,2)-PI()*SX2_PD),IF(AND(BL158=SX3_LS,AC158&gt;=0.5),(ROUND((PI()*AD158*AE158)/12,2)-PI()*SX3_PD),IF(AND(BL158=SX4_LS,AC158&gt;=0.5),(ROUND((PI()*AD158*AE158)/12,2)-PI()*SX4_PD),IF(AND(BL158=SX5_LS,AC158&gt;=0.5),(ROUND((PI()*AD158*AE158)/12,2)-PI()*SX5_PD),IF(AND(BL158=SX6_LS,AC158&gt;=0.5),(ROUND((PI()*AD158*AE158)/12,2)-PI()*SX6_PD),IF(AND(BL158=SX7_LS,AC158&gt;=0.5),(ROUND((PI()*AD158*AE158)/12,2)-PI()*SX7_PD),IF(AND(BL158=SX8_LS,AC158&gt;=0.5),(ROUND((PI()*AD158*AE158)/12,2)-PI()*SX8_PD),IF(AND(BL158=SX9_LS,AC158&gt;=0.5),(ROUND((PI()*AD158*AE158)/12,2)-PI()*SX9_PD),IF(AND(BL158=SX10_LS,AC158&gt;=0.5),(ROUND((PI()*AD158*AE158)/12,2)-PI()*SX10_PD),IF(AND(BL158=SX11_LS,AC158&gt;=0.5),(ROUND((PI()*AD158*AE158)/12,2)-PI()*SX11_PD),IF(AND(BL158=SX12_LS,AC158&gt;=0.5),(ROUND((PI()*AD158*AE158)/12,2)-PI()*SX12_PD),ROUND((PI()*AD158*AE158)/12,2))))))))))))))</f>
        <v/>
      </c>
      <c r="AH158" s="81"/>
      <c r="AI158" s="81"/>
      <c r="AJ158" s="81"/>
      <c r="AK158" s="81"/>
      <c r="AL158" s="81"/>
      <c r="AM158" s="81"/>
      <c r="AN158" s="81"/>
      <c r="AO158" s="81"/>
      <c r="AP158" s="17"/>
      <c r="AQ158" s="113"/>
      <c r="AR158" s="113"/>
      <c r="AS158" s="113"/>
      <c r="AT158" s="113"/>
      <c r="AU158" s="113"/>
      <c r="AV158" s="114" t="str">
        <f t="shared" ref="AV158" si="1075">IF(C158=FALSE,"",IF(C158="DNT",(AQ158/(Nominal_Pipe_Diameter*10)),IF(AQ158="NV","NV",IF(AQ158="NA","NA",IF(BE158="","",IF(BL158="SMLS",AQ158*100/BE158,AQ158*100/BD158))))))</f>
        <v/>
      </c>
      <c r="AW158" s="114"/>
      <c r="AX158" s="114"/>
      <c r="AY158" s="114"/>
      <c r="AZ158" s="114"/>
      <c r="BA158" s="114" t="str">
        <f t="shared" ref="BA158" si="1076">IF(C158=FALSE,"",IF(GW_Log_Dist="","NA",GW_Log_Dist+X158))</f>
        <v/>
      </c>
      <c r="BB158" s="114"/>
      <c r="BC158" s="114"/>
      <c r="BD158" s="18" t="str">
        <f t="shared" ref="BD158" si="1077">IF(C158=FALSE,"",IF(AND(SX1_Start&lt;=X158,X158&lt;SX1_End),((SX1_NWT*1000)),IF(AND(SX2_Start&lt;=X158,X158&lt;SX2_End),((SX2_NWT*1000)),IF(AND(SX3_Start&lt;=X158,X158&lt;SX3_End),((SX3_NWT*1000)),IF(AND(SX4_Start&lt;=X158,X158&lt;SX4_End),((SX4_NWT*1000)),IF(AND(SX5_Start&lt;=X158,X158&lt;SX5_End),((SX5_NWT*1000)),IF(AND(SX6_Start&lt;=X158,X158&lt;SX6_End),((SX6_NWT*1000)),IF(AND(SX7_Start&lt;=X158,X158&lt;SX7_End),((SX7_NWT*1000)),IF(AND(SX8_Start&lt;=X158,X158&lt;SX8_End),((SX8_NWT*1000)),IF(AND(SX9_Start&lt;=X158,X158&lt;SX9_End),((SX9_NWT*1000)),IF(AND(SX10_Start&lt;=X158,X158&lt;SX10_End),((SX10_NWT*1000)),IF(AND(SX11_Start&lt;=X158,X158&lt;SX11_End),((SX11_NWT*1000)),IF(AND(SX12_Start&lt;=X158,X158&lt;SX12_End),((SX12_NWT*1000)),IF(AND(SX13_Start&lt;=X158,X158&lt;SX13_End),((SX13_NWT*1000)),IF(AND(SX14_Start&lt;=X158,X158&lt;SX14_End),((SX14_NWT*1000)),IF(AND(SX15_Start&lt;=X158,X158&lt;SX15_End),((SX15_NWT*1000)),IF(AND(SX16_Start&lt;=X158,X158&lt;SX16_End),((SX16_NWT*1000)),IF(AND(SX17_Start&lt;=X158,X158&lt;SX17_End),((SX17_NWT*1000)),IF(AND(SX18_Start&lt;=X158,X158&lt;SX18_End),((SX18_NWT*1000)),IF(AND(SX19_Start&lt;=X158,X158&lt;SX19_End),((SX19_NWT*1000)),IF(AND(SX20_Start&lt;=X158,X158&lt;SX20_End),((SX20_NWT*1000)),IF(AND(SX21_Start&lt;=X158,X158&lt;SX21_End),((SX21_NWT*1000)),IF(AND(SX22_Start&lt;=X158,X158&lt;SX22_End),((SX22_NWT*1000)),IF(AND(SX23_Start&lt;=X158,X158&lt;SX23_End),((SX23_NWT*1000)),IF(AND(SX24_Start&lt;=X158,X158&lt;SX24_End),((SX24_NWT*1000)),IF(AND(SX25_Start&lt;=X158,X158&lt;SX25_End),((SX25_NWT*1000))))))))))))))))))))))))))))</f>
        <v/>
      </c>
      <c r="BE158" s="113"/>
      <c r="BF158" s="113"/>
      <c r="BG158" s="113"/>
      <c r="BH158" s="113"/>
      <c r="BI158" s="113"/>
      <c r="BJ158" s="113"/>
      <c r="BK158" s="113"/>
      <c r="BL158" s="19" t="str" cm="1">
        <f t="array" ref="BL158">IF(C158=FALSE,"",IF(AND(SX1_Start&lt;=X158,X158&lt;SX1_End),SX1_LS,IF(AND(SX2_Start&lt;=X158,X158&lt;SX2_End),SX2_LS,IF(AND(SX3_Start&lt;=X158,X158&lt;SX3_End),SX3_LS,IF(AND(SX4_Start&lt;=X158,X158&lt;SX4_End),SX4_LS,IF(AND(SX5_Start&lt;=X158,X158&lt;SX5_End),SX5_LS,IF(AND(SX6_Start&lt;=X158,X158&lt;SX6_End),SX6_LS,IF(AND(SX7_Start&lt;=X158,X158&lt;SX7_End),SX7_LS,IF(AND(SX8_Start&lt;=X158,X158&lt;SX8_End),SX8_LS,IF(AND(SX9_Start&lt;=X158,X158&lt;SX9_End),SX9_LS,IF(AND(SX10_Start&lt;=X158,X158&lt;SX10_End),SX10_LS,IF(AND(SX11_Start&lt;=X158,X158&lt;SX11_End),SX11_LS,IF(AND(SX12_Start&lt;=X158,X158&lt;SX12_End),SX12_LS,IF(AND(SX13_Start&lt;=X158,X158&lt;SX13_End),SX13_LS,IF(AND(SX14_Start&lt;=X158,X158&lt;SX14_End),SX14_LS,IF(AND(SX15_Start&lt;=X158,X158&lt;SX15_End),SX15_LS,IF(AND(SX16_Start&lt;=X158,X158&lt;SX16_End),SX16_LS,IF(AND(SX17_Start&lt;=X158,X158&lt;SX17_End),SX17_LS,IF(AND(SX18_Start&lt;=X158,X158&lt;SX18_End),SX18_LS,IF(AND(SX19_Start&lt;=X158,X158&lt;SX19_End),SX19_LS,IF(AND(SX20_Start&lt;=X158,X158&lt;SX20_End),SX20_LS,IF(AND(SX21_Start&lt;=X158,X158&lt;SX21_End),SX21_LS,IF(AND(SX22_Start&lt;=X158,X158&lt;SX22_End),SX22_LS,IF(AND(SX23_Start&lt;=X158,X158&lt;SX23_End),SX23_LS,IF(AND(SX24_Start&lt;=X158,X158&lt;SX24_End),SX24_LS)*IF(AND(SX25_Start&lt;=X158,X158&lt;SX25End),SX25_LS)))))))))))))))))))))))))</f>
        <v/>
      </c>
      <c r="BM158" s="129" t="str">
        <f t="shared" ref="BM158" si="1078">IF(ISBLANK(C158),"",IF(BL158=SX1_LS,SX1_LSD,IF(BL158=SX2_LS,SX2_LSD,IF(BL158=SX3_LS,SX3_LSD,IF(BL158=SX4_LS,SX4_LSD,IF(BL158=SX5_LS,SX5_LSD,IF(BL158=SX6_LS,SX6_LSD,IF(BL158=SX7_LS,SX7_LSD,IF(BL158=SX8_LS,SX8_LSD,IF(BL158=SX9_LS,SX9_LSD,IF(BL158=SX10_LS,SX10_LSD,IF(BL158=SX11_LS,SX11_LSD,IF(BL158=SX12_LS,SX12_LSD)))))))))))))</f>
        <v/>
      </c>
      <c r="BN158" s="130"/>
      <c r="BO158" s="130"/>
      <c r="BP158" s="130"/>
      <c r="BQ158" s="130"/>
      <c r="BR158" s="131"/>
      <c r="BS158" s="119" t="str">
        <f t="shared" ref="BS158" si="1079">IF(ISBLANK(C158),"",IF(NOT(ISNUMBER(station_number)),"NA",IF(MOD(station_number,1)=0,TEXT(station_number+X158,"0+00"),IF(NOT(MOD(station_number,1)=0),TEXT(station_number+X158,"0+00.00")))))</f>
        <v/>
      </c>
      <c r="BT158" s="119"/>
      <c r="BU158" s="119"/>
      <c r="BV158" s="119"/>
      <c r="BW158" s="119"/>
      <c r="BX158" s="120" t="str" cm="1">
        <f t="array" ref="BX158">IF(C158=FALSE,"",IF(AND(SX1_Start&lt;=X158,X158&lt;SX1_End),"Section 1",IF(AND(SX2_Start&lt;=X158,X158&lt;SX2_End),"Section 2",IF(AND(SX3_Start&lt;=X158,X158&lt;SX3_End),"Section 3",IF(AND(SX4_Start&lt;=X158,X158&lt;SX4_End),"Section 4",IF(AND(SX5_Start&lt;=X158,X158&lt;SX5_End),"Section 5",IF(AND(SX6_Start&lt;=X158,X158&lt;SX6_End),"Section 6",IF(AND(SX7_Start&lt;=X158,X158&lt;SX7_End),"Section 7",IF(AND(SX8_Start&lt;=X158,X158&lt;SX8_End),"Section 8",IF(AND(SX9_Start&lt;=X158,X158&lt;SX9_End),"Section 9",IF(AND(SX10_Start&lt;=X158,X158&lt;SX10_End),"Section 10",IF(AND(SX11_Start&lt;=X158,X158&lt;SX11_End),"Section 11",IF(AND(SX12_Start&lt;=X158,X158&lt;SX12_End),"Section 12",IF(AND(SX13_Start&lt;=X158,X158&lt;SX13_End),"Section 13",IF(AND(SX14_Start&lt;=X158,X158&lt;SX14_End),"Section 14",IF(AND(SX15_Start&lt;=X158,X158&lt;SX15_End),"Section 15",IF(AND(SX16_Start&lt;=X158,X158&lt;SX16_End),"Section 16",IF(AND(SX17_Start&lt;=X158,X158&lt;SX17_End),"Section 17",IF(AND(SX18_Start&lt;=X158,X158&lt;SX18_End),"Section 18",IF(AND(SX19_Start&lt;=X158,X158&lt;SX19_End),"Section 19",IF(AND(SX20_Start&lt;=X158,X158&lt;SX20_End),"Section 20",IF(AND(SX21_Start&lt;=X158,X158&lt;SX21_End),"Section 21",IF(AND(SX22_Start&lt;=X158,X158&lt;SX22_End),"Section 22",IF(AND(SX23_Start&lt;=X158,X158&lt;SX23_End),"Section 23",IF(AND(SX24_Start&lt;=X158,X158&lt;SX24_End),"Section 24")*IF(AND(SX25_Start&lt;=X158,X158&lt;SX25End),"Section 25")))))))))))))))))))))))))</f>
        <v/>
      </c>
      <c r="BY158" s="121"/>
      <c r="BZ158" s="121"/>
      <c r="CA158" s="121"/>
      <c r="CB158" s="121"/>
      <c r="CC158" s="121"/>
      <c r="CD158" s="121"/>
      <c r="CE158" s="121"/>
      <c r="CF158" s="121"/>
      <c r="CG158" s="121"/>
      <c r="CH158" s="122"/>
      <c r="CI158" s="123"/>
      <c r="CJ158" s="124"/>
      <c r="CK158" s="124"/>
      <c r="CL158" s="124"/>
      <c r="CM158" s="124"/>
      <c r="CN158" s="124"/>
      <c r="CO158" s="124"/>
      <c r="CP158" s="124"/>
      <c r="CQ158" s="124"/>
      <c r="CR158" s="124"/>
      <c r="CS158" s="125"/>
      <c r="CT158" s="123"/>
      <c r="CU158" s="124"/>
      <c r="CV158" s="124"/>
      <c r="CW158" s="124"/>
      <c r="CX158" s="124"/>
      <c r="CY158" s="124"/>
      <c r="CZ158" s="124"/>
      <c r="DA158" s="124"/>
      <c r="DB158" s="124"/>
      <c r="DC158" s="124"/>
      <c r="DD158" s="125"/>
      <c r="DE158" s="123"/>
      <c r="DF158" s="124"/>
      <c r="DG158" s="124"/>
      <c r="DH158" s="124"/>
      <c r="DI158" s="124"/>
      <c r="DJ158" s="124"/>
      <c r="DK158" s="124"/>
      <c r="DL158" s="124"/>
      <c r="DM158" s="124"/>
      <c r="DN158" s="125"/>
      <c r="DO158" s="126"/>
      <c r="DP158" s="127"/>
      <c r="DQ158" s="127"/>
      <c r="DR158" s="127"/>
      <c r="DS158" s="127"/>
      <c r="DT158" s="127"/>
      <c r="DU158" s="127"/>
      <c r="DV158" s="128"/>
      <c r="DW158" s="102"/>
      <c r="DX158" s="102"/>
      <c r="DY158" s="102"/>
      <c r="DZ158" s="115"/>
      <c r="EA158" s="115"/>
      <c r="EB158" s="115"/>
      <c r="EC158" s="115"/>
      <c r="ED158" s="115"/>
      <c r="EE158" s="132"/>
      <c r="EF158" s="132"/>
      <c r="EG158" s="132"/>
      <c r="EH158" s="102"/>
      <c r="EI158" s="102"/>
      <c r="EJ158" s="102"/>
      <c r="EK158" s="117" t="str">
        <f t="shared" si="929"/>
        <v/>
      </c>
      <c r="EL158" s="117"/>
      <c r="EM158" s="117"/>
      <c r="EN158" s="118"/>
      <c r="EO158" s="118"/>
      <c r="EP158" s="118"/>
      <c r="EQ158" s="102"/>
      <c r="ER158" s="102"/>
      <c r="ES158" s="102"/>
      <c r="ET158" s="102"/>
      <c r="EU158" s="20" t="str">
        <f t="shared" si="930"/>
        <v/>
      </c>
      <c r="EV158" s="26" t="str">
        <f t="shared" si="931"/>
        <v/>
      </c>
      <c r="EW158" s="22"/>
      <c r="EX158" s="22"/>
      <c r="EY158" s="23"/>
      <c r="EZ158" s="23"/>
      <c r="FA158" s="27"/>
      <c r="FB158" s="27"/>
      <c r="FC158" s="28"/>
      <c r="FD158" s="28"/>
      <c r="FE158" s="28"/>
      <c r="FF158" s="28"/>
      <c r="FG158" s="28"/>
      <c r="FH158" s="28"/>
      <c r="FI158" s="28"/>
      <c r="FJ158" s="28"/>
      <c r="FK158" s="28"/>
      <c r="FL158" s="28"/>
      <c r="FM158" s="28"/>
      <c r="FN158" s="29"/>
      <c r="FO158" s="29"/>
      <c r="FP158" s="29"/>
      <c r="FQ158" s="29"/>
      <c r="FR158" s="29"/>
      <c r="FS158" s="29"/>
      <c r="FT158" s="29"/>
      <c r="FU158" s="29"/>
      <c r="FV158" s="29"/>
      <c r="FW158" s="29"/>
      <c r="FX158" s="29"/>
      <c r="FY158" s="29"/>
      <c r="FZ158" s="29"/>
      <c r="GA158" s="29"/>
      <c r="GB158" s="29"/>
      <c r="GC158" s="23"/>
      <c r="GD158" s="23"/>
      <c r="GE158" s="23"/>
      <c r="GF158" s="23"/>
      <c r="GG158" s="23"/>
      <c r="GH158" s="23"/>
    </row>
    <row r="159" spans="1:190" s="25" customFormat="1" ht="57.75" customHeight="1" x14ac:dyDescent="0.25">
      <c r="A159" s="103">
        <f t="shared" si="932"/>
        <v>152</v>
      </c>
      <c r="B159" s="103"/>
      <c r="C159" s="104"/>
      <c r="D159" s="105"/>
      <c r="E159" s="105"/>
      <c r="F159" s="105"/>
      <c r="G159" s="105"/>
      <c r="H159" s="105"/>
      <c r="I159" s="105"/>
      <c r="J159" s="105"/>
      <c r="K159" s="106"/>
      <c r="L159" s="138"/>
      <c r="M159" s="138"/>
      <c r="N159" s="138"/>
      <c r="O159" s="138"/>
      <c r="P159" s="138"/>
      <c r="Q159" s="138"/>
      <c r="R159" s="138"/>
      <c r="S159" s="137"/>
      <c r="T159" s="137"/>
      <c r="U159" s="137"/>
      <c r="V159" s="137"/>
      <c r="W159" s="137"/>
      <c r="X159" s="79"/>
      <c r="Y159" s="80"/>
      <c r="Z159" s="80"/>
      <c r="AA159" s="80"/>
      <c r="AB159" s="11" t="str">
        <f t="shared" si="920"/>
        <v/>
      </c>
      <c r="AC159" s="12"/>
      <c r="AD159" s="13">
        <f t="shared" si="912"/>
        <v>0</v>
      </c>
      <c r="AE159" s="14" t="str">
        <f t="shared" ref="AE159" si="1080">IF(ISBLANK(C159),"",IF(BL159=SX1_LS,SX1_PD,IF(BL159=SX2_LS,SX2_PD,IF(BL159=SX3_LS,SX3_PD,IF(BL159=SX4_LS,SX4_PD,IF(BL159=SX5_LS,SX5_PD,IF(BL159=SX6_LS,SX6_PD,IF(BL159=SX7_LS,SX7_PD,IF(BL159=SX8_LS,SX8_PD,IF(BL159=SX9_LS,SX9_PD,IF(BL159=SX10_LS,SX10_PD,IF(BL159=SX11_LS,SX11_PD,IF(BL159=SX12_LS,SX12_PD)))))))))))))</f>
        <v/>
      </c>
      <c r="AF159" s="15" t="str">
        <f t="shared" si="922"/>
        <v>!</v>
      </c>
      <c r="AG159" s="16" t="str">
        <f t="shared" ref="AG159" si="1081">IF(ISBLANK(AC159),"",IF(AND(BL159=SX1_LS,AC159&gt;=0.5),(ROUND((PI()*AD159*AE159)/12,2)-PI()*SX1_PD),IF(AND(BL159=SX2_LS,AC159&gt;=0.5),(ROUND((PI()*AD159*AE159)/12,2)-PI()*SX2_PD),IF(AND(BL159=SX3_LS,AC159&gt;=0.5),(ROUND((PI()*AD159*AE159)/12,2)-PI()*SX3_PD),IF(AND(BL159=SX4_LS,AC159&gt;=0.5),(ROUND((PI()*AD159*AE159)/12,2)-PI()*SX4_PD),IF(AND(BL159=SX5_LS,AC159&gt;=0.5),(ROUND((PI()*AD159*AE159)/12,2)-PI()*SX5_PD),IF(AND(BL159=SX6_LS,AC159&gt;=0.5),(ROUND((PI()*AD159*AE159)/12,2)-PI()*SX6_PD),IF(AND(BL159=SX7_LS,AC159&gt;=0.5),(ROUND((PI()*AD159*AE159)/12,2)-PI()*SX7_PD),IF(AND(BL159=SX8_LS,AC159&gt;=0.5),(ROUND((PI()*AD159*AE159)/12,2)-PI()*SX8_PD),IF(AND(BL159=SX9_LS,AC159&gt;=0.5),(ROUND((PI()*AD159*AE159)/12,2)-PI()*SX9_PD),IF(AND(BL159=SX10_LS,AC159&gt;=0.5),(ROUND((PI()*AD159*AE159)/12,2)-PI()*SX10_PD),IF(AND(BL159=SX11_LS,AC159&gt;=0.5),(ROUND((PI()*AD159*AE159)/12,2)-PI()*SX11_PD),IF(AND(BL159=SX12_LS,AC159&gt;=0.5),(ROUND((PI()*AD159*AE159)/12,2)-PI()*SX12_PD),ROUND((PI()*AD159*AE159)/12,2))))))))))))))</f>
        <v/>
      </c>
      <c r="AH159" s="81"/>
      <c r="AI159" s="81"/>
      <c r="AJ159" s="81"/>
      <c r="AK159" s="81"/>
      <c r="AL159" s="81"/>
      <c r="AM159" s="81"/>
      <c r="AN159" s="81"/>
      <c r="AO159" s="81"/>
      <c r="AP159" s="17"/>
      <c r="AQ159" s="113"/>
      <c r="AR159" s="113"/>
      <c r="AS159" s="113"/>
      <c r="AT159" s="113"/>
      <c r="AU159" s="113"/>
      <c r="AV159" s="114" t="str">
        <f t="shared" ref="AV159" si="1082">IF(C159=FALSE,"",IF(C159="DNT",(AQ159/(Nominal_Pipe_Diameter*10)),IF(AQ159="NV","NV",IF(AQ159="NA","NA",IF(BE159="","",IF(BL159="SMLS",AQ159*100/BE159,AQ159*100/BD159))))))</f>
        <v/>
      </c>
      <c r="AW159" s="114"/>
      <c r="AX159" s="114"/>
      <c r="AY159" s="114"/>
      <c r="AZ159" s="114"/>
      <c r="BA159" s="114" t="str">
        <f t="shared" ref="BA159" si="1083">IF(C159=FALSE,"",IF(GW_Log_Dist="","NA",GW_Log_Dist+X159))</f>
        <v/>
      </c>
      <c r="BB159" s="114"/>
      <c r="BC159" s="114"/>
      <c r="BD159" s="18" t="str">
        <f t="shared" ref="BD159" si="1084">IF(C159=FALSE,"",IF(AND(SX1_Start&lt;=X159,X159&lt;SX1_End),((SX1_NWT*1000)),IF(AND(SX2_Start&lt;=X159,X159&lt;SX2_End),((SX2_NWT*1000)),IF(AND(SX3_Start&lt;=X159,X159&lt;SX3_End),((SX3_NWT*1000)),IF(AND(SX4_Start&lt;=X159,X159&lt;SX4_End),((SX4_NWT*1000)),IF(AND(SX5_Start&lt;=X159,X159&lt;SX5_End),((SX5_NWT*1000)),IF(AND(SX6_Start&lt;=X159,X159&lt;SX6_End),((SX6_NWT*1000)),IF(AND(SX7_Start&lt;=X159,X159&lt;SX7_End),((SX7_NWT*1000)),IF(AND(SX8_Start&lt;=X159,X159&lt;SX8_End),((SX8_NWT*1000)),IF(AND(SX9_Start&lt;=X159,X159&lt;SX9_End),((SX9_NWT*1000)),IF(AND(SX10_Start&lt;=X159,X159&lt;SX10_End),((SX10_NWT*1000)),IF(AND(SX11_Start&lt;=X159,X159&lt;SX11_End),((SX11_NWT*1000)),IF(AND(SX12_Start&lt;=X159,X159&lt;SX12_End),((SX12_NWT*1000)),IF(AND(SX13_Start&lt;=X159,X159&lt;SX13_End),((SX13_NWT*1000)),IF(AND(SX14_Start&lt;=X159,X159&lt;SX14_End),((SX14_NWT*1000)),IF(AND(SX15_Start&lt;=X159,X159&lt;SX15_End),((SX15_NWT*1000)),IF(AND(SX16_Start&lt;=X159,X159&lt;SX16_End),((SX16_NWT*1000)),IF(AND(SX17_Start&lt;=X159,X159&lt;SX17_End),((SX17_NWT*1000)),IF(AND(SX18_Start&lt;=X159,X159&lt;SX18_End),((SX18_NWT*1000)),IF(AND(SX19_Start&lt;=X159,X159&lt;SX19_End),((SX19_NWT*1000)),IF(AND(SX20_Start&lt;=X159,X159&lt;SX20_End),((SX20_NWT*1000)),IF(AND(SX21_Start&lt;=X159,X159&lt;SX21_End),((SX21_NWT*1000)),IF(AND(SX22_Start&lt;=X159,X159&lt;SX22_End),((SX22_NWT*1000)),IF(AND(SX23_Start&lt;=X159,X159&lt;SX23_End),((SX23_NWT*1000)),IF(AND(SX24_Start&lt;=X159,X159&lt;SX24_End),((SX24_NWT*1000)),IF(AND(SX25_Start&lt;=X159,X159&lt;SX25_End),((SX25_NWT*1000))))))))))))))))))))))))))))</f>
        <v/>
      </c>
      <c r="BE159" s="113"/>
      <c r="BF159" s="113"/>
      <c r="BG159" s="113"/>
      <c r="BH159" s="113"/>
      <c r="BI159" s="113"/>
      <c r="BJ159" s="113"/>
      <c r="BK159" s="113"/>
      <c r="BL159" s="19" t="str" cm="1">
        <f t="array" ref="BL159">IF(C159=FALSE,"",IF(AND(SX1_Start&lt;=X159,X159&lt;SX1_End),SX1_LS,IF(AND(SX2_Start&lt;=X159,X159&lt;SX2_End),SX2_LS,IF(AND(SX3_Start&lt;=X159,X159&lt;SX3_End),SX3_LS,IF(AND(SX4_Start&lt;=X159,X159&lt;SX4_End),SX4_LS,IF(AND(SX5_Start&lt;=X159,X159&lt;SX5_End),SX5_LS,IF(AND(SX6_Start&lt;=X159,X159&lt;SX6_End),SX6_LS,IF(AND(SX7_Start&lt;=X159,X159&lt;SX7_End),SX7_LS,IF(AND(SX8_Start&lt;=X159,X159&lt;SX8_End),SX8_LS,IF(AND(SX9_Start&lt;=X159,X159&lt;SX9_End),SX9_LS,IF(AND(SX10_Start&lt;=X159,X159&lt;SX10_End),SX10_LS,IF(AND(SX11_Start&lt;=X159,X159&lt;SX11_End),SX11_LS,IF(AND(SX12_Start&lt;=X159,X159&lt;SX12_End),SX12_LS,IF(AND(SX13_Start&lt;=X159,X159&lt;SX13_End),SX13_LS,IF(AND(SX14_Start&lt;=X159,X159&lt;SX14_End),SX14_LS,IF(AND(SX15_Start&lt;=X159,X159&lt;SX15_End),SX15_LS,IF(AND(SX16_Start&lt;=X159,X159&lt;SX16_End),SX16_LS,IF(AND(SX17_Start&lt;=X159,X159&lt;SX17_End),SX17_LS,IF(AND(SX18_Start&lt;=X159,X159&lt;SX18_End),SX18_LS,IF(AND(SX19_Start&lt;=X159,X159&lt;SX19_End),SX19_LS,IF(AND(SX20_Start&lt;=X159,X159&lt;SX20_End),SX20_LS,IF(AND(SX21_Start&lt;=X159,X159&lt;SX21_End),SX21_LS,IF(AND(SX22_Start&lt;=X159,X159&lt;SX22_End),SX22_LS,IF(AND(SX23_Start&lt;=X159,X159&lt;SX23_End),SX23_LS,IF(AND(SX24_Start&lt;=X159,X159&lt;SX24_End),SX24_LS)*IF(AND(SX25_Start&lt;=X159,X159&lt;SX25End),SX25_LS)))))))))))))))))))))))))</f>
        <v/>
      </c>
      <c r="BM159" s="129" t="str">
        <f t="shared" ref="BM159" si="1085">IF(ISBLANK(C159),"",IF(BL159=SX1_LS,SX1_LSD,IF(BL159=SX2_LS,SX2_LSD,IF(BL159=SX3_LS,SX3_LSD,IF(BL159=SX4_LS,SX4_LSD,IF(BL159=SX5_LS,SX5_LSD,IF(BL159=SX6_LS,SX6_LSD,IF(BL159=SX7_LS,SX7_LSD,IF(BL159=SX8_LS,SX8_LSD,IF(BL159=SX9_LS,SX9_LSD,IF(BL159=SX10_LS,SX10_LSD,IF(BL159=SX11_LS,SX11_LSD,IF(BL159=SX12_LS,SX12_LSD)))))))))))))</f>
        <v/>
      </c>
      <c r="BN159" s="130"/>
      <c r="BO159" s="130"/>
      <c r="BP159" s="130"/>
      <c r="BQ159" s="130"/>
      <c r="BR159" s="131"/>
      <c r="BS159" s="119" t="str">
        <f t="shared" ref="BS159" si="1086">IF(ISBLANK(C159),"",IF(NOT(ISNUMBER(station_number)),"NA",IF(MOD(station_number,1)=0,TEXT(station_number+X159,"0+00"),IF(NOT(MOD(station_number,1)=0),TEXT(station_number+X159,"0+00.00")))))</f>
        <v/>
      </c>
      <c r="BT159" s="119"/>
      <c r="BU159" s="119"/>
      <c r="BV159" s="119"/>
      <c r="BW159" s="119"/>
      <c r="BX159" s="120" t="str" cm="1">
        <f t="array" ref="BX159">IF(C159=FALSE,"",IF(AND(SX1_Start&lt;=X159,X159&lt;SX1_End),"Section 1",IF(AND(SX2_Start&lt;=X159,X159&lt;SX2_End),"Section 2",IF(AND(SX3_Start&lt;=X159,X159&lt;SX3_End),"Section 3",IF(AND(SX4_Start&lt;=X159,X159&lt;SX4_End),"Section 4",IF(AND(SX5_Start&lt;=X159,X159&lt;SX5_End),"Section 5",IF(AND(SX6_Start&lt;=X159,X159&lt;SX6_End),"Section 6",IF(AND(SX7_Start&lt;=X159,X159&lt;SX7_End),"Section 7",IF(AND(SX8_Start&lt;=X159,X159&lt;SX8_End),"Section 8",IF(AND(SX9_Start&lt;=X159,X159&lt;SX9_End),"Section 9",IF(AND(SX10_Start&lt;=X159,X159&lt;SX10_End),"Section 10",IF(AND(SX11_Start&lt;=X159,X159&lt;SX11_End),"Section 11",IF(AND(SX12_Start&lt;=X159,X159&lt;SX12_End),"Section 12",IF(AND(SX13_Start&lt;=X159,X159&lt;SX13_End),"Section 13",IF(AND(SX14_Start&lt;=X159,X159&lt;SX14_End),"Section 14",IF(AND(SX15_Start&lt;=X159,X159&lt;SX15_End),"Section 15",IF(AND(SX16_Start&lt;=X159,X159&lt;SX16_End),"Section 16",IF(AND(SX17_Start&lt;=X159,X159&lt;SX17_End),"Section 17",IF(AND(SX18_Start&lt;=X159,X159&lt;SX18_End),"Section 18",IF(AND(SX19_Start&lt;=X159,X159&lt;SX19_End),"Section 19",IF(AND(SX20_Start&lt;=X159,X159&lt;SX20_End),"Section 20",IF(AND(SX21_Start&lt;=X159,X159&lt;SX21_End),"Section 21",IF(AND(SX22_Start&lt;=X159,X159&lt;SX22_End),"Section 22",IF(AND(SX23_Start&lt;=X159,X159&lt;SX23_End),"Section 23",IF(AND(SX24_Start&lt;=X159,X159&lt;SX24_End),"Section 24")*IF(AND(SX25_Start&lt;=X159,X159&lt;SX25End),"Section 25")))))))))))))))))))))))))</f>
        <v/>
      </c>
      <c r="BY159" s="121"/>
      <c r="BZ159" s="121"/>
      <c r="CA159" s="121"/>
      <c r="CB159" s="121"/>
      <c r="CC159" s="121"/>
      <c r="CD159" s="121"/>
      <c r="CE159" s="121"/>
      <c r="CF159" s="121"/>
      <c r="CG159" s="121"/>
      <c r="CH159" s="122"/>
      <c r="CI159" s="123"/>
      <c r="CJ159" s="124"/>
      <c r="CK159" s="124"/>
      <c r="CL159" s="124"/>
      <c r="CM159" s="124"/>
      <c r="CN159" s="124"/>
      <c r="CO159" s="124"/>
      <c r="CP159" s="124"/>
      <c r="CQ159" s="124"/>
      <c r="CR159" s="124"/>
      <c r="CS159" s="125"/>
      <c r="CT159" s="123"/>
      <c r="CU159" s="124"/>
      <c r="CV159" s="124"/>
      <c r="CW159" s="124"/>
      <c r="CX159" s="124"/>
      <c r="CY159" s="124"/>
      <c r="CZ159" s="124"/>
      <c r="DA159" s="124"/>
      <c r="DB159" s="124"/>
      <c r="DC159" s="124"/>
      <c r="DD159" s="125"/>
      <c r="DE159" s="123"/>
      <c r="DF159" s="124"/>
      <c r="DG159" s="124"/>
      <c r="DH159" s="124"/>
      <c r="DI159" s="124"/>
      <c r="DJ159" s="124"/>
      <c r="DK159" s="124"/>
      <c r="DL159" s="124"/>
      <c r="DM159" s="124"/>
      <c r="DN159" s="125"/>
      <c r="DO159" s="126"/>
      <c r="DP159" s="127"/>
      <c r="DQ159" s="127"/>
      <c r="DR159" s="127"/>
      <c r="DS159" s="127"/>
      <c r="DT159" s="127"/>
      <c r="DU159" s="127"/>
      <c r="DV159" s="128"/>
      <c r="DW159" s="102"/>
      <c r="DX159" s="102"/>
      <c r="DY159" s="102"/>
      <c r="DZ159" s="115"/>
      <c r="EA159" s="115"/>
      <c r="EB159" s="115"/>
      <c r="EC159" s="115"/>
      <c r="ED159" s="115"/>
      <c r="EE159" s="132"/>
      <c r="EF159" s="132"/>
      <c r="EG159" s="132"/>
      <c r="EH159" s="102"/>
      <c r="EI159" s="102"/>
      <c r="EJ159" s="102"/>
      <c r="EK159" s="117" t="str">
        <f t="shared" si="929"/>
        <v/>
      </c>
      <c r="EL159" s="117"/>
      <c r="EM159" s="117"/>
      <c r="EN159" s="118"/>
      <c r="EO159" s="118"/>
      <c r="EP159" s="118"/>
      <c r="EQ159" s="102"/>
      <c r="ER159" s="102"/>
      <c r="ES159" s="102"/>
      <c r="ET159" s="102"/>
      <c r="EU159" s="20" t="str">
        <f t="shared" si="930"/>
        <v/>
      </c>
      <c r="EV159" s="26" t="str">
        <f t="shared" si="931"/>
        <v/>
      </c>
      <c r="EW159" s="22"/>
      <c r="EX159" s="22"/>
      <c r="EY159" s="23"/>
      <c r="EZ159" s="23"/>
      <c r="FA159" s="27"/>
      <c r="FB159" s="27"/>
      <c r="FC159" s="29"/>
      <c r="FD159" s="28"/>
      <c r="FE159" s="28"/>
      <c r="FF159" s="28"/>
      <c r="FG159" s="28"/>
      <c r="FH159" s="28"/>
      <c r="FI159" s="28"/>
      <c r="FJ159" s="28"/>
      <c r="FK159" s="28"/>
      <c r="FL159" s="28"/>
      <c r="FM159" s="28"/>
      <c r="FN159" s="29"/>
      <c r="FO159" s="29"/>
      <c r="FP159" s="29"/>
      <c r="FQ159" s="29"/>
      <c r="FR159" s="29"/>
      <c r="FS159" s="29"/>
      <c r="FT159" s="29"/>
      <c r="FU159" s="29"/>
      <c r="FV159" s="29"/>
      <c r="FW159" s="29"/>
      <c r="FX159" s="29"/>
      <c r="FY159" s="29"/>
      <c r="FZ159" s="29"/>
      <c r="GA159" s="29"/>
      <c r="GB159" s="29"/>
      <c r="GC159" s="23"/>
      <c r="GD159" s="23"/>
      <c r="GE159" s="23"/>
      <c r="GF159" s="23"/>
      <c r="GG159" s="23"/>
      <c r="GH159" s="23"/>
    </row>
    <row r="160" spans="1:190" s="25" customFormat="1" ht="57.75" customHeight="1" x14ac:dyDescent="0.25">
      <c r="A160" s="103">
        <f t="shared" si="932"/>
        <v>153</v>
      </c>
      <c r="B160" s="103"/>
      <c r="C160" s="104"/>
      <c r="D160" s="105"/>
      <c r="E160" s="105"/>
      <c r="F160" s="105"/>
      <c r="G160" s="105"/>
      <c r="H160" s="105"/>
      <c r="I160" s="105"/>
      <c r="J160" s="105"/>
      <c r="K160" s="106"/>
      <c r="L160" s="138"/>
      <c r="M160" s="138"/>
      <c r="N160" s="138"/>
      <c r="O160" s="138"/>
      <c r="P160" s="138"/>
      <c r="Q160" s="138"/>
      <c r="R160" s="138"/>
      <c r="S160" s="137"/>
      <c r="T160" s="137"/>
      <c r="U160" s="137"/>
      <c r="V160" s="137"/>
      <c r="W160" s="137"/>
      <c r="X160" s="79"/>
      <c r="Y160" s="80"/>
      <c r="Z160" s="80"/>
      <c r="AA160" s="80"/>
      <c r="AB160" s="11" t="str">
        <f t="shared" si="920"/>
        <v/>
      </c>
      <c r="AC160" s="12"/>
      <c r="AD160" s="13">
        <f t="shared" si="912"/>
        <v>0</v>
      </c>
      <c r="AE160" s="14" t="str">
        <f t="shared" ref="AE160" si="1087">IF(ISBLANK(C160),"",IF(BL160=SX1_LS,SX1_PD,IF(BL160=SX2_LS,SX2_PD,IF(BL160=SX3_LS,SX3_PD,IF(BL160=SX4_LS,SX4_PD,IF(BL160=SX5_LS,SX5_PD,IF(BL160=SX6_LS,SX6_PD,IF(BL160=SX7_LS,SX7_PD,IF(BL160=SX8_LS,SX8_PD,IF(BL160=SX9_LS,SX9_PD,IF(BL160=SX10_LS,SX10_PD,IF(BL160=SX11_LS,SX11_PD,IF(BL160=SX12_LS,SX12_PD)))))))))))))</f>
        <v/>
      </c>
      <c r="AF160" s="15" t="str">
        <f t="shared" si="922"/>
        <v>!</v>
      </c>
      <c r="AG160" s="16" t="str">
        <f t="shared" ref="AG160" si="1088">IF(ISBLANK(AC160),"",IF(AND(BL160=SX1_LS,AC160&gt;=0.5),(ROUND((PI()*AD160*AE160)/12,2)-PI()*SX1_PD),IF(AND(BL160=SX2_LS,AC160&gt;=0.5),(ROUND((PI()*AD160*AE160)/12,2)-PI()*SX2_PD),IF(AND(BL160=SX3_LS,AC160&gt;=0.5),(ROUND((PI()*AD160*AE160)/12,2)-PI()*SX3_PD),IF(AND(BL160=SX4_LS,AC160&gt;=0.5),(ROUND((PI()*AD160*AE160)/12,2)-PI()*SX4_PD),IF(AND(BL160=SX5_LS,AC160&gt;=0.5),(ROUND((PI()*AD160*AE160)/12,2)-PI()*SX5_PD),IF(AND(BL160=SX6_LS,AC160&gt;=0.5),(ROUND((PI()*AD160*AE160)/12,2)-PI()*SX6_PD),IF(AND(BL160=SX7_LS,AC160&gt;=0.5),(ROUND((PI()*AD160*AE160)/12,2)-PI()*SX7_PD),IF(AND(BL160=SX8_LS,AC160&gt;=0.5),(ROUND((PI()*AD160*AE160)/12,2)-PI()*SX8_PD),IF(AND(BL160=SX9_LS,AC160&gt;=0.5),(ROUND((PI()*AD160*AE160)/12,2)-PI()*SX9_PD),IF(AND(BL160=SX10_LS,AC160&gt;=0.5),(ROUND((PI()*AD160*AE160)/12,2)-PI()*SX10_PD),IF(AND(BL160=SX11_LS,AC160&gt;=0.5),(ROUND((PI()*AD160*AE160)/12,2)-PI()*SX11_PD),IF(AND(BL160=SX12_LS,AC160&gt;=0.5),(ROUND((PI()*AD160*AE160)/12,2)-PI()*SX12_PD),ROUND((PI()*AD160*AE160)/12,2))))))))))))))</f>
        <v/>
      </c>
      <c r="AH160" s="81"/>
      <c r="AI160" s="81"/>
      <c r="AJ160" s="81"/>
      <c r="AK160" s="81"/>
      <c r="AL160" s="81"/>
      <c r="AM160" s="81"/>
      <c r="AN160" s="81"/>
      <c r="AO160" s="81"/>
      <c r="AP160" s="17"/>
      <c r="AQ160" s="113"/>
      <c r="AR160" s="113"/>
      <c r="AS160" s="113"/>
      <c r="AT160" s="113"/>
      <c r="AU160" s="113"/>
      <c r="AV160" s="114" t="str">
        <f t="shared" ref="AV160" si="1089">IF(C160=FALSE,"",IF(C160="DNT",(AQ160/(Nominal_Pipe_Diameter*10)),IF(AQ160="NV","NV",IF(AQ160="NA","NA",IF(BE160="","",IF(BL160="SMLS",AQ160*100/BE160,AQ160*100/BD160))))))</f>
        <v/>
      </c>
      <c r="AW160" s="114"/>
      <c r="AX160" s="114"/>
      <c r="AY160" s="114"/>
      <c r="AZ160" s="114"/>
      <c r="BA160" s="114" t="str">
        <f t="shared" ref="BA160" si="1090">IF(C160=FALSE,"",IF(GW_Log_Dist="","NA",GW_Log_Dist+X160))</f>
        <v/>
      </c>
      <c r="BB160" s="114"/>
      <c r="BC160" s="114"/>
      <c r="BD160" s="18" t="str">
        <f t="shared" ref="BD160" si="1091">IF(C160=FALSE,"",IF(AND(SX1_Start&lt;=X160,X160&lt;SX1_End),((SX1_NWT*1000)),IF(AND(SX2_Start&lt;=X160,X160&lt;SX2_End),((SX2_NWT*1000)),IF(AND(SX3_Start&lt;=X160,X160&lt;SX3_End),((SX3_NWT*1000)),IF(AND(SX4_Start&lt;=X160,X160&lt;SX4_End),((SX4_NWT*1000)),IF(AND(SX5_Start&lt;=X160,X160&lt;SX5_End),((SX5_NWT*1000)),IF(AND(SX6_Start&lt;=X160,X160&lt;SX6_End),((SX6_NWT*1000)),IF(AND(SX7_Start&lt;=X160,X160&lt;SX7_End),((SX7_NWT*1000)),IF(AND(SX8_Start&lt;=X160,X160&lt;SX8_End),((SX8_NWT*1000)),IF(AND(SX9_Start&lt;=X160,X160&lt;SX9_End),((SX9_NWT*1000)),IF(AND(SX10_Start&lt;=X160,X160&lt;SX10_End),((SX10_NWT*1000)),IF(AND(SX11_Start&lt;=X160,X160&lt;SX11_End),((SX11_NWT*1000)),IF(AND(SX12_Start&lt;=X160,X160&lt;SX12_End),((SX12_NWT*1000)),IF(AND(SX13_Start&lt;=X160,X160&lt;SX13_End),((SX13_NWT*1000)),IF(AND(SX14_Start&lt;=X160,X160&lt;SX14_End),((SX14_NWT*1000)),IF(AND(SX15_Start&lt;=X160,X160&lt;SX15_End),((SX15_NWT*1000)),IF(AND(SX16_Start&lt;=X160,X160&lt;SX16_End),((SX16_NWT*1000)),IF(AND(SX17_Start&lt;=X160,X160&lt;SX17_End),((SX17_NWT*1000)),IF(AND(SX18_Start&lt;=X160,X160&lt;SX18_End),((SX18_NWT*1000)),IF(AND(SX19_Start&lt;=X160,X160&lt;SX19_End),((SX19_NWT*1000)),IF(AND(SX20_Start&lt;=X160,X160&lt;SX20_End),((SX20_NWT*1000)),IF(AND(SX21_Start&lt;=X160,X160&lt;SX21_End),((SX21_NWT*1000)),IF(AND(SX22_Start&lt;=X160,X160&lt;SX22_End),((SX22_NWT*1000)),IF(AND(SX23_Start&lt;=X160,X160&lt;SX23_End),((SX23_NWT*1000)),IF(AND(SX24_Start&lt;=X160,X160&lt;SX24_End),((SX24_NWT*1000)),IF(AND(SX25_Start&lt;=X160,X160&lt;SX25_End),((SX25_NWT*1000))))))))))))))))))))))))))))</f>
        <v/>
      </c>
      <c r="BE160" s="113"/>
      <c r="BF160" s="113"/>
      <c r="BG160" s="113"/>
      <c r="BH160" s="113"/>
      <c r="BI160" s="113"/>
      <c r="BJ160" s="113"/>
      <c r="BK160" s="113"/>
      <c r="BL160" s="19" t="str" cm="1">
        <f t="array" ref="BL160">IF(C160=FALSE,"",IF(AND(SX1_Start&lt;=X160,X160&lt;SX1_End),SX1_LS,IF(AND(SX2_Start&lt;=X160,X160&lt;SX2_End),SX2_LS,IF(AND(SX3_Start&lt;=X160,X160&lt;SX3_End),SX3_LS,IF(AND(SX4_Start&lt;=X160,X160&lt;SX4_End),SX4_LS,IF(AND(SX5_Start&lt;=X160,X160&lt;SX5_End),SX5_LS,IF(AND(SX6_Start&lt;=X160,X160&lt;SX6_End),SX6_LS,IF(AND(SX7_Start&lt;=X160,X160&lt;SX7_End),SX7_LS,IF(AND(SX8_Start&lt;=X160,X160&lt;SX8_End),SX8_LS,IF(AND(SX9_Start&lt;=X160,X160&lt;SX9_End),SX9_LS,IF(AND(SX10_Start&lt;=X160,X160&lt;SX10_End),SX10_LS,IF(AND(SX11_Start&lt;=X160,X160&lt;SX11_End),SX11_LS,IF(AND(SX12_Start&lt;=X160,X160&lt;SX12_End),SX12_LS,IF(AND(SX13_Start&lt;=X160,X160&lt;SX13_End),SX13_LS,IF(AND(SX14_Start&lt;=X160,X160&lt;SX14_End),SX14_LS,IF(AND(SX15_Start&lt;=X160,X160&lt;SX15_End),SX15_LS,IF(AND(SX16_Start&lt;=X160,X160&lt;SX16_End),SX16_LS,IF(AND(SX17_Start&lt;=X160,X160&lt;SX17_End),SX17_LS,IF(AND(SX18_Start&lt;=X160,X160&lt;SX18_End),SX18_LS,IF(AND(SX19_Start&lt;=X160,X160&lt;SX19_End),SX19_LS,IF(AND(SX20_Start&lt;=X160,X160&lt;SX20_End),SX20_LS,IF(AND(SX21_Start&lt;=X160,X160&lt;SX21_End),SX21_LS,IF(AND(SX22_Start&lt;=X160,X160&lt;SX22_End),SX22_LS,IF(AND(SX23_Start&lt;=X160,X160&lt;SX23_End),SX23_LS,IF(AND(SX24_Start&lt;=X160,X160&lt;SX24_End),SX24_LS)*IF(AND(SX25_Start&lt;=X160,X160&lt;SX25End),SX25_LS)))))))))))))))))))))))))</f>
        <v/>
      </c>
      <c r="BM160" s="129" t="str">
        <f t="shared" ref="BM160" si="1092">IF(ISBLANK(C160),"",IF(BL160=SX1_LS,SX1_LSD,IF(BL160=SX2_LS,SX2_LSD,IF(BL160=SX3_LS,SX3_LSD,IF(BL160=SX4_LS,SX4_LSD,IF(BL160=SX5_LS,SX5_LSD,IF(BL160=SX6_LS,SX6_LSD,IF(BL160=SX7_LS,SX7_LSD,IF(BL160=SX8_LS,SX8_LSD,IF(BL160=SX9_LS,SX9_LSD,IF(BL160=SX10_LS,SX10_LSD,IF(BL160=SX11_LS,SX11_LSD,IF(BL160=SX12_LS,SX12_LSD)))))))))))))</f>
        <v/>
      </c>
      <c r="BN160" s="130"/>
      <c r="BO160" s="130"/>
      <c r="BP160" s="130"/>
      <c r="BQ160" s="130"/>
      <c r="BR160" s="131"/>
      <c r="BS160" s="119" t="str">
        <f t="shared" ref="BS160" si="1093">IF(ISBLANK(C160),"",IF(NOT(ISNUMBER(station_number)),"NA",IF(MOD(station_number,1)=0,TEXT(station_number+X160,"0+00"),IF(NOT(MOD(station_number,1)=0),TEXT(station_number+X160,"0+00.00")))))</f>
        <v/>
      </c>
      <c r="BT160" s="119"/>
      <c r="BU160" s="119"/>
      <c r="BV160" s="119"/>
      <c r="BW160" s="119"/>
      <c r="BX160" s="120" t="str" cm="1">
        <f t="array" ref="BX160">IF(C160=FALSE,"",IF(AND(SX1_Start&lt;=X160,X160&lt;SX1_End),"Section 1",IF(AND(SX2_Start&lt;=X160,X160&lt;SX2_End),"Section 2",IF(AND(SX3_Start&lt;=X160,X160&lt;SX3_End),"Section 3",IF(AND(SX4_Start&lt;=X160,X160&lt;SX4_End),"Section 4",IF(AND(SX5_Start&lt;=X160,X160&lt;SX5_End),"Section 5",IF(AND(SX6_Start&lt;=X160,X160&lt;SX6_End),"Section 6",IF(AND(SX7_Start&lt;=X160,X160&lt;SX7_End),"Section 7",IF(AND(SX8_Start&lt;=X160,X160&lt;SX8_End),"Section 8",IF(AND(SX9_Start&lt;=X160,X160&lt;SX9_End),"Section 9",IF(AND(SX10_Start&lt;=X160,X160&lt;SX10_End),"Section 10",IF(AND(SX11_Start&lt;=X160,X160&lt;SX11_End),"Section 11",IF(AND(SX12_Start&lt;=X160,X160&lt;SX12_End),"Section 12",IF(AND(SX13_Start&lt;=X160,X160&lt;SX13_End),"Section 13",IF(AND(SX14_Start&lt;=X160,X160&lt;SX14_End),"Section 14",IF(AND(SX15_Start&lt;=X160,X160&lt;SX15_End),"Section 15",IF(AND(SX16_Start&lt;=X160,X160&lt;SX16_End),"Section 16",IF(AND(SX17_Start&lt;=X160,X160&lt;SX17_End),"Section 17",IF(AND(SX18_Start&lt;=X160,X160&lt;SX18_End),"Section 18",IF(AND(SX19_Start&lt;=X160,X160&lt;SX19_End),"Section 19",IF(AND(SX20_Start&lt;=X160,X160&lt;SX20_End),"Section 20",IF(AND(SX21_Start&lt;=X160,X160&lt;SX21_End),"Section 21",IF(AND(SX22_Start&lt;=X160,X160&lt;SX22_End),"Section 22",IF(AND(SX23_Start&lt;=X160,X160&lt;SX23_End),"Section 23",IF(AND(SX24_Start&lt;=X160,X160&lt;SX24_End),"Section 24")*IF(AND(SX25_Start&lt;=X160,X160&lt;SX25End),"Section 25")))))))))))))))))))))))))</f>
        <v/>
      </c>
      <c r="BY160" s="121"/>
      <c r="BZ160" s="121"/>
      <c r="CA160" s="121"/>
      <c r="CB160" s="121"/>
      <c r="CC160" s="121"/>
      <c r="CD160" s="121"/>
      <c r="CE160" s="121"/>
      <c r="CF160" s="121"/>
      <c r="CG160" s="121"/>
      <c r="CH160" s="122"/>
      <c r="CI160" s="123"/>
      <c r="CJ160" s="124"/>
      <c r="CK160" s="124"/>
      <c r="CL160" s="124"/>
      <c r="CM160" s="124"/>
      <c r="CN160" s="124"/>
      <c r="CO160" s="124"/>
      <c r="CP160" s="124"/>
      <c r="CQ160" s="124"/>
      <c r="CR160" s="124"/>
      <c r="CS160" s="125"/>
      <c r="CT160" s="123"/>
      <c r="CU160" s="124"/>
      <c r="CV160" s="124"/>
      <c r="CW160" s="124"/>
      <c r="CX160" s="124"/>
      <c r="CY160" s="124"/>
      <c r="CZ160" s="124"/>
      <c r="DA160" s="124"/>
      <c r="DB160" s="124"/>
      <c r="DC160" s="124"/>
      <c r="DD160" s="125"/>
      <c r="DE160" s="123"/>
      <c r="DF160" s="124"/>
      <c r="DG160" s="124"/>
      <c r="DH160" s="124"/>
      <c r="DI160" s="124"/>
      <c r="DJ160" s="124"/>
      <c r="DK160" s="124"/>
      <c r="DL160" s="124"/>
      <c r="DM160" s="124"/>
      <c r="DN160" s="125"/>
      <c r="DO160" s="126"/>
      <c r="DP160" s="127"/>
      <c r="DQ160" s="127"/>
      <c r="DR160" s="127"/>
      <c r="DS160" s="127"/>
      <c r="DT160" s="127"/>
      <c r="DU160" s="127"/>
      <c r="DV160" s="128"/>
      <c r="DW160" s="102"/>
      <c r="DX160" s="102"/>
      <c r="DY160" s="102"/>
      <c r="DZ160" s="115"/>
      <c r="EA160" s="115"/>
      <c r="EB160" s="115"/>
      <c r="EC160" s="115"/>
      <c r="ED160" s="115"/>
      <c r="EE160" s="132"/>
      <c r="EF160" s="132"/>
      <c r="EG160" s="132"/>
      <c r="EH160" s="102"/>
      <c r="EI160" s="102"/>
      <c r="EJ160" s="102"/>
      <c r="EK160" s="117" t="str">
        <f t="shared" si="929"/>
        <v/>
      </c>
      <c r="EL160" s="117"/>
      <c r="EM160" s="117"/>
      <c r="EN160" s="118"/>
      <c r="EO160" s="118"/>
      <c r="EP160" s="118"/>
      <c r="EQ160" s="102"/>
      <c r="ER160" s="102"/>
      <c r="ES160" s="102"/>
      <c r="ET160" s="102"/>
      <c r="EU160" s="20" t="str">
        <f t="shared" si="930"/>
        <v/>
      </c>
      <c r="EV160" s="26" t="str">
        <f t="shared" si="931"/>
        <v/>
      </c>
      <c r="EW160" s="22"/>
      <c r="EX160" s="22"/>
      <c r="EY160" s="23"/>
      <c r="EZ160" s="23"/>
      <c r="FA160" s="27"/>
      <c r="FB160" s="27"/>
      <c r="FC160" s="28"/>
      <c r="FD160" s="28"/>
      <c r="FE160" s="28"/>
      <c r="FF160" s="28"/>
      <c r="FG160" s="28"/>
      <c r="FH160" s="28"/>
      <c r="FI160" s="28"/>
      <c r="FJ160" s="28"/>
      <c r="FK160" s="28"/>
      <c r="FL160" s="28"/>
      <c r="FM160" s="28"/>
      <c r="FN160" s="29"/>
      <c r="FO160" s="29"/>
      <c r="FP160" s="29"/>
      <c r="FQ160" s="29"/>
      <c r="FR160" s="29"/>
      <c r="FS160" s="29"/>
      <c r="FT160" s="29"/>
      <c r="FU160" s="29"/>
      <c r="FV160" s="29"/>
      <c r="FW160" s="29"/>
      <c r="FX160" s="29"/>
      <c r="FY160" s="29"/>
      <c r="FZ160" s="29"/>
      <c r="GA160" s="29"/>
      <c r="GB160" s="29"/>
      <c r="GC160" s="23"/>
      <c r="GD160" s="23"/>
      <c r="GE160" s="23"/>
      <c r="GF160" s="23"/>
      <c r="GG160" s="23"/>
      <c r="GH160" s="23"/>
    </row>
    <row r="161" spans="1:190" s="25" customFormat="1" ht="57.75" customHeight="1" x14ac:dyDescent="0.25">
      <c r="A161" s="103">
        <f t="shared" si="932"/>
        <v>154</v>
      </c>
      <c r="B161" s="103"/>
      <c r="C161" s="104"/>
      <c r="D161" s="105"/>
      <c r="E161" s="105"/>
      <c r="F161" s="105"/>
      <c r="G161" s="105"/>
      <c r="H161" s="105"/>
      <c r="I161" s="105"/>
      <c r="J161" s="105"/>
      <c r="K161" s="106"/>
      <c r="L161" s="138"/>
      <c r="M161" s="138"/>
      <c r="N161" s="138"/>
      <c r="O161" s="138"/>
      <c r="P161" s="138"/>
      <c r="Q161" s="138"/>
      <c r="R161" s="138"/>
      <c r="S161" s="137"/>
      <c r="T161" s="137"/>
      <c r="U161" s="137"/>
      <c r="V161" s="137"/>
      <c r="W161" s="137"/>
      <c r="X161" s="79"/>
      <c r="Y161" s="80"/>
      <c r="Z161" s="80"/>
      <c r="AA161" s="80"/>
      <c r="AB161" s="11" t="str">
        <f t="shared" si="920"/>
        <v/>
      </c>
      <c r="AC161" s="12"/>
      <c r="AD161" s="13">
        <f t="shared" si="912"/>
        <v>0</v>
      </c>
      <c r="AE161" s="14" t="str">
        <f t="shared" ref="AE161" si="1094">IF(ISBLANK(C161),"",IF(BL161=SX1_LS,SX1_PD,IF(BL161=SX2_LS,SX2_PD,IF(BL161=SX3_LS,SX3_PD,IF(BL161=SX4_LS,SX4_PD,IF(BL161=SX5_LS,SX5_PD,IF(BL161=SX6_LS,SX6_PD,IF(BL161=SX7_LS,SX7_PD,IF(BL161=SX8_LS,SX8_PD,IF(BL161=SX9_LS,SX9_PD,IF(BL161=SX10_LS,SX10_PD,IF(BL161=SX11_LS,SX11_PD,IF(BL161=SX12_LS,SX12_PD)))))))))))))</f>
        <v/>
      </c>
      <c r="AF161" s="15" t="str">
        <f t="shared" si="922"/>
        <v>!</v>
      </c>
      <c r="AG161" s="16" t="str">
        <f t="shared" ref="AG161" si="1095">IF(ISBLANK(AC161),"",IF(AND(BL161=SX1_LS,AC161&gt;=0.5),(ROUND((PI()*AD161*AE161)/12,2)-PI()*SX1_PD),IF(AND(BL161=SX2_LS,AC161&gt;=0.5),(ROUND((PI()*AD161*AE161)/12,2)-PI()*SX2_PD),IF(AND(BL161=SX3_LS,AC161&gt;=0.5),(ROUND((PI()*AD161*AE161)/12,2)-PI()*SX3_PD),IF(AND(BL161=SX4_LS,AC161&gt;=0.5),(ROUND((PI()*AD161*AE161)/12,2)-PI()*SX4_PD),IF(AND(BL161=SX5_LS,AC161&gt;=0.5),(ROUND((PI()*AD161*AE161)/12,2)-PI()*SX5_PD),IF(AND(BL161=SX6_LS,AC161&gt;=0.5),(ROUND((PI()*AD161*AE161)/12,2)-PI()*SX6_PD),IF(AND(BL161=SX7_LS,AC161&gt;=0.5),(ROUND((PI()*AD161*AE161)/12,2)-PI()*SX7_PD),IF(AND(BL161=SX8_LS,AC161&gt;=0.5),(ROUND((PI()*AD161*AE161)/12,2)-PI()*SX8_PD),IF(AND(BL161=SX9_LS,AC161&gt;=0.5),(ROUND((PI()*AD161*AE161)/12,2)-PI()*SX9_PD),IF(AND(BL161=SX10_LS,AC161&gt;=0.5),(ROUND((PI()*AD161*AE161)/12,2)-PI()*SX10_PD),IF(AND(BL161=SX11_LS,AC161&gt;=0.5),(ROUND((PI()*AD161*AE161)/12,2)-PI()*SX11_PD),IF(AND(BL161=SX12_LS,AC161&gt;=0.5),(ROUND((PI()*AD161*AE161)/12,2)-PI()*SX12_PD),ROUND((PI()*AD161*AE161)/12,2))))))))))))))</f>
        <v/>
      </c>
      <c r="AH161" s="81"/>
      <c r="AI161" s="81"/>
      <c r="AJ161" s="81"/>
      <c r="AK161" s="81"/>
      <c r="AL161" s="81"/>
      <c r="AM161" s="81"/>
      <c r="AN161" s="81"/>
      <c r="AO161" s="81"/>
      <c r="AP161" s="17"/>
      <c r="AQ161" s="133"/>
      <c r="AR161" s="134"/>
      <c r="AS161" s="134"/>
      <c r="AT161" s="134"/>
      <c r="AU161" s="135"/>
      <c r="AV161" s="114" t="str">
        <f t="shared" ref="AV161" si="1096">IF(C161=FALSE,"",IF(C161="DNT",(AQ161/(Nominal_Pipe_Diameter*10)),IF(AQ161="NV","NV",IF(AQ161="NA","NA",IF(BE161="","",IF(BL161="SMLS",AQ161*100/BE161,AQ161*100/BD161))))))</f>
        <v/>
      </c>
      <c r="AW161" s="114"/>
      <c r="AX161" s="114"/>
      <c r="AY161" s="114"/>
      <c r="AZ161" s="114"/>
      <c r="BA161" s="114" t="str">
        <f t="shared" ref="BA161" si="1097">IF(C161=FALSE,"",IF(GW_Log_Dist="","NA",GW_Log_Dist+X161))</f>
        <v/>
      </c>
      <c r="BB161" s="114"/>
      <c r="BC161" s="114"/>
      <c r="BD161" s="18" t="str">
        <f t="shared" ref="BD161" si="1098">IF(C161=FALSE,"",IF(AND(SX1_Start&lt;=X161,X161&lt;SX1_End),((SX1_NWT*1000)),IF(AND(SX2_Start&lt;=X161,X161&lt;SX2_End),((SX2_NWT*1000)),IF(AND(SX3_Start&lt;=X161,X161&lt;SX3_End),((SX3_NWT*1000)),IF(AND(SX4_Start&lt;=X161,X161&lt;SX4_End),((SX4_NWT*1000)),IF(AND(SX5_Start&lt;=X161,X161&lt;SX5_End),((SX5_NWT*1000)),IF(AND(SX6_Start&lt;=X161,X161&lt;SX6_End),((SX6_NWT*1000)),IF(AND(SX7_Start&lt;=X161,X161&lt;SX7_End),((SX7_NWT*1000)),IF(AND(SX8_Start&lt;=X161,X161&lt;SX8_End),((SX8_NWT*1000)),IF(AND(SX9_Start&lt;=X161,X161&lt;SX9_End),((SX9_NWT*1000)),IF(AND(SX10_Start&lt;=X161,X161&lt;SX10_End),((SX10_NWT*1000)),IF(AND(SX11_Start&lt;=X161,X161&lt;SX11_End),((SX11_NWT*1000)),IF(AND(SX12_Start&lt;=X161,X161&lt;SX12_End),((SX12_NWT*1000)),IF(AND(SX13_Start&lt;=X161,X161&lt;SX13_End),((SX13_NWT*1000)),IF(AND(SX14_Start&lt;=X161,X161&lt;SX14_End),((SX14_NWT*1000)),IF(AND(SX15_Start&lt;=X161,X161&lt;SX15_End),((SX15_NWT*1000)),IF(AND(SX16_Start&lt;=X161,X161&lt;SX16_End),((SX16_NWT*1000)),IF(AND(SX17_Start&lt;=X161,X161&lt;SX17_End),((SX17_NWT*1000)),IF(AND(SX18_Start&lt;=X161,X161&lt;SX18_End),((SX18_NWT*1000)),IF(AND(SX19_Start&lt;=X161,X161&lt;SX19_End),((SX19_NWT*1000)),IF(AND(SX20_Start&lt;=X161,X161&lt;SX20_End),((SX20_NWT*1000)),IF(AND(SX21_Start&lt;=X161,X161&lt;SX21_End),((SX21_NWT*1000)),IF(AND(SX22_Start&lt;=X161,X161&lt;SX22_End),((SX22_NWT*1000)),IF(AND(SX23_Start&lt;=X161,X161&lt;SX23_End),((SX23_NWT*1000)),IF(AND(SX24_Start&lt;=X161,X161&lt;SX24_End),((SX24_NWT*1000)),IF(AND(SX25_Start&lt;=X161,X161&lt;SX25_End),((SX25_NWT*1000))))))))))))))))))))))))))))</f>
        <v/>
      </c>
      <c r="BE161" s="113"/>
      <c r="BF161" s="113"/>
      <c r="BG161" s="113"/>
      <c r="BH161" s="113"/>
      <c r="BI161" s="113"/>
      <c r="BJ161" s="113"/>
      <c r="BK161" s="113"/>
      <c r="BL161" s="19" t="str" cm="1">
        <f t="array" ref="BL161">IF(C161=FALSE,"",IF(AND(SX1_Start&lt;=X161,X161&lt;SX1_End),SX1_LS,IF(AND(SX2_Start&lt;=X161,X161&lt;SX2_End),SX2_LS,IF(AND(SX3_Start&lt;=X161,X161&lt;SX3_End),SX3_LS,IF(AND(SX4_Start&lt;=X161,X161&lt;SX4_End),SX4_LS,IF(AND(SX5_Start&lt;=X161,X161&lt;SX5_End),SX5_LS,IF(AND(SX6_Start&lt;=X161,X161&lt;SX6_End),SX6_LS,IF(AND(SX7_Start&lt;=X161,X161&lt;SX7_End),SX7_LS,IF(AND(SX8_Start&lt;=X161,X161&lt;SX8_End),SX8_LS,IF(AND(SX9_Start&lt;=X161,X161&lt;SX9_End),SX9_LS,IF(AND(SX10_Start&lt;=X161,X161&lt;SX10_End),SX10_LS,IF(AND(SX11_Start&lt;=X161,X161&lt;SX11_End),SX11_LS,IF(AND(SX12_Start&lt;=X161,X161&lt;SX12_End),SX12_LS,IF(AND(SX13_Start&lt;=X161,X161&lt;SX13_End),SX13_LS,IF(AND(SX14_Start&lt;=X161,X161&lt;SX14_End),SX14_LS,IF(AND(SX15_Start&lt;=X161,X161&lt;SX15_End),SX15_LS,IF(AND(SX16_Start&lt;=X161,X161&lt;SX16_End),SX16_LS,IF(AND(SX17_Start&lt;=X161,X161&lt;SX17_End),SX17_LS,IF(AND(SX18_Start&lt;=X161,X161&lt;SX18_End),SX18_LS,IF(AND(SX19_Start&lt;=X161,X161&lt;SX19_End),SX19_LS,IF(AND(SX20_Start&lt;=X161,X161&lt;SX20_End),SX20_LS,IF(AND(SX21_Start&lt;=X161,X161&lt;SX21_End),SX21_LS,IF(AND(SX22_Start&lt;=X161,X161&lt;SX22_End),SX22_LS,IF(AND(SX23_Start&lt;=X161,X161&lt;SX23_End),SX23_LS,IF(AND(SX24_Start&lt;=X161,X161&lt;SX24_End),SX24_LS)*IF(AND(SX25_Start&lt;=X161,X161&lt;SX25End),SX25_LS)))))))))))))))))))))))))</f>
        <v/>
      </c>
      <c r="BM161" s="129" t="str">
        <f t="shared" ref="BM161" si="1099">IF(ISBLANK(C161),"",IF(BL161=SX1_LS,SX1_LSD,IF(BL161=SX2_LS,SX2_LSD,IF(BL161=SX3_LS,SX3_LSD,IF(BL161=SX4_LS,SX4_LSD,IF(BL161=SX5_LS,SX5_LSD,IF(BL161=SX6_LS,SX6_LSD,IF(BL161=SX7_LS,SX7_LSD,IF(BL161=SX8_LS,SX8_LSD,IF(BL161=SX9_LS,SX9_LSD,IF(BL161=SX10_LS,SX10_LSD,IF(BL161=SX11_LS,SX11_LSD,IF(BL161=SX12_LS,SX12_LSD)))))))))))))</f>
        <v/>
      </c>
      <c r="BN161" s="130"/>
      <c r="BO161" s="130"/>
      <c r="BP161" s="130"/>
      <c r="BQ161" s="130"/>
      <c r="BR161" s="131"/>
      <c r="BS161" s="119" t="str">
        <f t="shared" ref="BS161" si="1100">IF(ISBLANK(C161),"",IF(NOT(ISNUMBER(station_number)),"NA",IF(MOD(station_number,1)=0,TEXT(station_number+X161,"0+00"),IF(NOT(MOD(station_number,1)=0),TEXT(station_number+X161,"0+00.00")))))</f>
        <v/>
      </c>
      <c r="BT161" s="119"/>
      <c r="BU161" s="119"/>
      <c r="BV161" s="119"/>
      <c r="BW161" s="119"/>
      <c r="BX161" s="120" t="str" cm="1">
        <f t="array" ref="BX161">IF(C161=FALSE,"",IF(AND(SX1_Start&lt;=X161,X161&lt;SX1_End),"Section 1",IF(AND(SX2_Start&lt;=X161,X161&lt;SX2_End),"Section 2",IF(AND(SX3_Start&lt;=X161,X161&lt;SX3_End),"Section 3",IF(AND(SX4_Start&lt;=X161,X161&lt;SX4_End),"Section 4",IF(AND(SX5_Start&lt;=X161,X161&lt;SX5_End),"Section 5",IF(AND(SX6_Start&lt;=X161,X161&lt;SX6_End),"Section 6",IF(AND(SX7_Start&lt;=X161,X161&lt;SX7_End),"Section 7",IF(AND(SX8_Start&lt;=X161,X161&lt;SX8_End),"Section 8",IF(AND(SX9_Start&lt;=X161,X161&lt;SX9_End),"Section 9",IF(AND(SX10_Start&lt;=X161,X161&lt;SX10_End),"Section 10",IF(AND(SX11_Start&lt;=X161,X161&lt;SX11_End),"Section 11",IF(AND(SX12_Start&lt;=X161,X161&lt;SX12_End),"Section 12",IF(AND(SX13_Start&lt;=X161,X161&lt;SX13_End),"Section 13",IF(AND(SX14_Start&lt;=X161,X161&lt;SX14_End),"Section 14",IF(AND(SX15_Start&lt;=X161,X161&lt;SX15_End),"Section 15",IF(AND(SX16_Start&lt;=X161,X161&lt;SX16_End),"Section 16",IF(AND(SX17_Start&lt;=X161,X161&lt;SX17_End),"Section 17",IF(AND(SX18_Start&lt;=X161,X161&lt;SX18_End),"Section 18",IF(AND(SX19_Start&lt;=X161,X161&lt;SX19_End),"Section 19",IF(AND(SX20_Start&lt;=X161,X161&lt;SX20_End),"Section 20",IF(AND(SX21_Start&lt;=X161,X161&lt;SX21_End),"Section 21",IF(AND(SX22_Start&lt;=X161,X161&lt;SX22_End),"Section 22",IF(AND(SX23_Start&lt;=X161,X161&lt;SX23_End),"Section 23",IF(AND(SX24_Start&lt;=X161,X161&lt;SX24_End),"Section 24")*IF(AND(SX25_Start&lt;=X161,X161&lt;SX25End),"Section 25")))))))))))))))))))))))))</f>
        <v/>
      </c>
      <c r="BY161" s="121"/>
      <c r="BZ161" s="121"/>
      <c r="CA161" s="121"/>
      <c r="CB161" s="121"/>
      <c r="CC161" s="121"/>
      <c r="CD161" s="121"/>
      <c r="CE161" s="121"/>
      <c r="CF161" s="121"/>
      <c r="CG161" s="121"/>
      <c r="CH161" s="122"/>
      <c r="CI161" s="123"/>
      <c r="CJ161" s="124"/>
      <c r="CK161" s="124"/>
      <c r="CL161" s="124"/>
      <c r="CM161" s="124"/>
      <c r="CN161" s="124"/>
      <c r="CO161" s="124"/>
      <c r="CP161" s="124"/>
      <c r="CQ161" s="124"/>
      <c r="CR161" s="124"/>
      <c r="CS161" s="125"/>
      <c r="CT161" s="123"/>
      <c r="CU161" s="124"/>
      <c r="CV161" s="124"/>
      <c r="CW161" s="124"/>
      <c r="CX161" s="124"/>
      <c r="CY161" s="124"/>
      <c r="CZ161" s="124"/>
      <c r="DA161" s="124"/>
      <c r="DB161" s="124"/>
      <c r="DC161" s="124"/>
      <c r="DD161" s="125"/>
      <c r="DE161" s="123"/>
      <c r="DF161" s="124"/>
      <c r="DG161" s="124"/>
      <c r="DH161" s="124"/>
      <c r="DI161" s="124"/>
      <c r="DJ161" s="124"/>
      <c r="DK161" s="124"/>
      <c r="DL161" s="124"/>
      <c r="DM161" s="124"/>
      <c r="DN161" s="125"/>
      <c r="DO161" s="126"/>
      <c r="DP161" s="127"/>
      <c r="DQ161" s="127"/>
      <c r="DR161" s="127"/>
      <c r="DS161" s="127"/>
      <c r="DT161" s="127"/>
      <c r="DU161" s="127"/>
      <c r="DV161" s="128"/>
      <c r="DW161" s="102"/>
      <c r="DX161" s="102"/>
      <c r="DY161" s="102"/>
      <c r="DZ161" s="115"/>
      <c r="EA161" s="115"/>
      <c r="EB161" s="115"/>
      <c r="EC161" s="115"/>
      <c r="ED161" s="115"/>
      <c r="EE161" s="132"/>
      <c r="EF161" s="132"/>
      <c r="EG161" s="132"/>
      <c r="EH161" s="102"/>
      <c r="EI161" s="102"/>
      <c r="EJ161" s="102"/>
      <c r="EK161" s="117" t="str">
        <f t="shared" si="929"/>
        <v/>
      </c>
      <c r="EL161" s="117"/>
      <c r="EM161" s="117"/>
      <c r="EN161" s="118"/>
      <c r="EO161" s="118"/>
      <c r="EP161" s="118"/>
      <c r="EQ161" s="102"/>
      <c r="ER161" s="102"/>
      <c r="ES161" s="102"/>
      <c r="ET161" s="102"/>
      <c r="EU161" s="20" t="str">
        <f t="shared" si="930"/>
        <v/>
      </c>
      <c r="EV161" s="26" t="str">
        <f t="shared" si="931"/>
        <v/>
      </c>
      <c r="EW161" s="22"/>
      <c r="EX161" s="22"/>
      <c r="EY161" s="23"/>
      <c r="EZ161" s="23"/>
      <c r="FA161" s="27"/>
      <c r="FB161" s="27"/>
      <c r="FC161" s="28"/>
      <c r="FD161" s="28"/>
      <c r="FE161" s="28"/>
      <c r="FF161" s="28"/>
      <c r="FG161" s="28"/>
      <c r="FH161" s="28"/>
      <c r="FI161" s="28"/>
      <c r="FJ161" s="28"/>
      <c r="FK161" s="28"/>
      <c r="FL161" s="28"/>
      <c r="FM161" s="28"/>
      <c r="FN161" s="29"/>
      <c r="FO161" s="29"/>
      <c r="FP161" s="29"/>
      <c r="FQ161" s="29"/>
      <c r="FR161" s="29"/>
      <c r="FS161" s="29"/>
      <c r="FT161" s="29"/>
      <c r="FU161" s="29"/>
      <c r="FV161" s="29"/>
      <c r="FW161" s="29"/>
      <c r="FX161" s="29"/>
      <c r="FY161" s="29"/>
      <c r="FZ161" s="29"/>
      <c r="GA161" s="29"/>
      <c r="GB161" s="29"/>
      <c r="GC161" s="23"/>
      <c r="GD161" s="23"/>
      <c r="GE161" s="23"/>
      <c r="GF161" s="23"/>
      <c r="GG161" s="23"/>
      <c r="GH161" s="23"/>
    </row>
    <row r="162" spans="1:190" s="25" customFormat="1" ht="57.75" customHeight="1" x14ac:dyDescent="0.25">
      <c r="A162" s="103">
        <f t="shared" si="932"/>
        <v>155</v>
      </c>
      <c r="B162" s="103"/>
      <c r="C162" s="104"/>
      <c r="D162" s="105"/>
      <c r="E162" s="105"/>
      <c r="F162" s="105"/>
      <c r="G162" s="105"/>
      <c r="H162" s="105"/>
      <c r="I162" s="105"/>
      <c r="J162" s="105"/>
      <c r="K162" s="106"/>
      <c r="L162" s="138"/>
      <c r="M162" s="138"/>
      <c r="N162" s="138"/>
      <c r="O162" s="138"/>
      <c r="P162" s="138"/>
      <c r="Q162" s="138"/>
      <c r="R162" s="138"/>
      <c r="S162" s="137"/>
      <c r="T162" s="137"/>
      <c r="U162" s="137"/>
      <c r="V162" s="137"/>
      <c r="W162" s="137"/>
      <c r="X162" s="79"/>
      <c r="Y162" s="80"/>
      <c r="Z162" s="80"/>
      <c r="AA162" s="80"/>
      <c r="AB162" s="11" t="str">
        <f t="shared" si="920"/>
        <v/>
      </c>
      <c r="AC162" s="12"/>
      <c r="AD162" s="13">
        <f t="shared" si="912"/>
        <v>0</v>
      </c>
      <c r="AE162" s="14" t="str">
        <f t="shared" ref="AE162" si="1101">IF(ISBLANK(C162),"",IF(BL162=SX1_LS,SX1_PD,IF(BL162=SX2_LS,SX2_PD,IF(BL162=SX3_LS,SX3_PD,IF(BL162=SX4_LS,SX4_PD,IF(BL162=SX5_LS,SX5_PD,IF(BL162=SX6_LS,SX6_PD,IF(BL162=SX7_LS,SX7_PD,IF(BL162=SX8_LS,SX8_PD,IF(BL162=SX9_LS,SX9_PD,IF(BL162=SX10_LS,SX10_PD,IF(BL162=SX11_LS,SX11_PD,IF(BL162=SX12_LS,SX12_PD)))))))))))))</f>
        <v/>
      </c>
      <c r="AF162" s="15" t="str">
        <f t="shared" si="922"/>
        <v>!</v>
      </c>
      <c r="AG162" s="16" t="str">
        <f t="shared" ref="AG162" si="1102">IF(ISBLANK(AC162),"",IF(AND(BL162=SX1_LS,AC162&gt;=0.5),(ROUND((PI()*AD162*AE162)/12,2)-PI()*SX1_PD),IF(AND(BL162=SX2_LS,AC162&gt;=0.5),(ROUND((PI()*AD162*AE162)/12,2)-PI()*SX2_PD),IF(AND(BL162=SX3_LS,AC162&gt;=0.5),(ROUND((PI()*AD162*AE162)/12,2)-PI()*SX3_PD),IF(AND(BL162=SX4_LS,AC162&gt;=0.5),(ROUND((PI()*AD162*AE162)/12,2)-PI()*SX4_PD),IF(AND(BL162=SX5_LS,AC162&gt;=0.5),(ROUND((PI()*AD162*AE162)/12,2)-PI()*SX5_PD),IF(AND(BL162=SX6_LS,AC162&gt;=0.5),(ROUND((PI()*AD162*AE162)/12,2)-PI()*SX6_PD),IF(AND(BL162=SX7_LS,AC162&gt;=0.5),(ROUND((PI()*AD162*AE162)/12,2)-PI()*SX7_PD),IF(AND(BL162=SX8_LS,AC162&gt;=0.5),(ROUND((PI()*AD162*AE162)/12,2)-PI()*SX8_PD),IF(AND(BL162=SX9_LS,AC162&gt;=0.5),(ROUND((PI()*AD162*AE162)/12,2)-PI()*SX9_PD),IF(AND(BL162=SX10_LS,AC162&gt;=0.5),(ROUND((PI()*AD162*AE162)/12,2)-PI()*SX10_PD),IF(AND(BL162=SX11_LS,AC162&gt;=0.5),(ROUND((PI()*AD162*AE162)/12,2)-PI()*SX11_PD),IF(AND(BL162=SX12_LS,AC162&gt;=0.5),(ROUND((PI()*AD162*AE162)/12,2)-PI()*SX12_PD),ROUND((PI()*AD162*AE162)/12,2))))))))))))))</f>
        <v/>
      </c>
      <c r="AH162" s="81"/>
      <c r="AI162" s="81"/>
      <c r="AJ162" s="81"/>
      <c r="AK162" s="81"/>
      <c r="AL162" s="81"/>
      <c r="AM162" s="81"/>
      <c r="AN162" s="81"/>
      <c r="AO162" s="81"/>
      <c r="AP162" s="17"/>
      <c r="AQ162" s="113"/>
      <c r="AR162" s="113"/>
      <c r="AS162" s="113"/>
      <c r="AT162" s="113"/>
      <c r="AU162" s="113"/>
      <c r="AV162" s="114" t="str">
        <f t="shared" ref="AV162" si="1103">IF(C162=FALSE,"",IF(C162="DNT",(AQ162/(Nominal_Pipe_Diameter*10)),IF(AQ162="NV","NV",IF(AQ162="NA","NA",IF(BE162="","",IF(BL162="SMLS",AQ162*100/BE162,AQ162*100/BD162))))))</f>
        <v/>
      </c>
      <c r="AW162" s="114"/>
      <c r="AX162" s="114"/>
      <c r="AY162" s="114"/>
      <c r="AZ162" s="114"/>
      <c r="BA162" s="114" t="str">
        <f t="shared" ref="BA162" si="1104">IF(C162=FALSE,"",IF(GW_Log_Dist="","NA",GW_Log_Dist+X162))</f>
        <v/>
      </c>
      <c r="BB162" s="114"/>
      <c r="BC162" s="114"/>
      <c r="BD162" s="18" t="str">
        <f t="shared" ref="BD162" si="1105">IF(C162=FALSE,"",IF(AND(SX1_Start&lt;=X162,X162&lt;SX1_End),((SX1_NWT*1000)),IF(AND(SX2_Start&lt;=X162,X162&lt;SX2_End),((SX2_NWT*1000)),IF(AND(SX3_Start&lt;=X162,X162&lt;SX3_End),((SX3_NWT*1000)),IF(AND(SX4_Start&lt;=X162,X162&lt;SX4_End),((SX4_NWT*1000)),IF(AND(SX5_Start&lt;=X162,X162&lt;SX5_End),((SX5_NWT*1000)),IF(AND(SX6_Start&lt;=X162,X162&lt;SX6_End),((SX6_NWT*1000)),IF(AND(SX7_Start&lt;=X162,X162&lt;SX7_End),((SX7_NWT*1000)),IF(AND(SX8_Start&lt;=X162,X162&lt;SX8_End),((SX8_NWT*1000)),IF(AND(SX9_Start&lt;=X162,X162&lt;SX9_End),((SX9_NWT*1000)),IF(AND(SX10_Start&lt;=X162,X162&lt;SX10_End),((SX10_NWT*1000)),IF(AND(SX11_Start&lt;=X162,X162&lt;SX11_End),((SX11_NWT*1000)),IF(AND(SX12_Start&lt;=X162,X162&lt;SX12_End),((SX12_NWT*1000)),IF(AND(SX13_Start&lt;=X162,X162&lt;SX13_End),((SX13_NWT*1000)),IF(AND(SX14_Start&lt;=X162,X162&lt;SX14_End),((SX14_NWT*1000)),IF(AND(SX15_Start&lt;=X162,X162&lt;SX15_End),((SX15_NWT*1000)),IF(AND(SX16_Start&lt;=X162,X162&lt;SX16_End),((SX16_NWT*1000)),IF(AND(SX17_Start&lt;=X162,X162&lt;SX17_End),((SX17_NWT*1000)),IF(AND(SX18_Start&lt;=X162,X162&lt;SX18_End),((SX18_NWT*1000)),IF(AND(SX19_Start&lt;=X162,X162&lt;SX19_End),((SX19_NWT*1000)),IF(AND(SX20_Start&lt;=X162,X162&lt;SX20_End),((SX20_NWT*1000)),IF(AND(SX21_Start&lt;=X162,X162&lt;SX21_End),((SX21_NWT*1000)),IF(AND(SX22_Start&lt;=X162,X162&lt;SX22_End),((SX22_NWT*1000)),IF(AND(SX23_Start&lt;=X162,X162&lt;SX23_End),((SX23_NWT*1000)),IF(AND(SX24_Start&lt;=X162,X162&lt;SX24_End),((SX24_NWT*1000)),IF(AND(SX25_Start&lt;=X162,X162&lt;SX25_End),((SX25_NWT*1000))))))))))))))))))))))))))))</f>
        <v/>
      </c>
      <c r="BE162" s="113"/>
      <c r="BF162" s="113"/>
      <c r="BG162" s="113"/>
      <c r="BH162" s="113"/>
      <c r="BI162" s="113"/>
      <c r="BJ162" s="113"/>
      <c r="BK162" s="113"/>
      <c r="BL162" s="19" t="str" cm="1">
        <f t="array" ref="BL162">IF(C162=FALSE,"",IF(AND(SX1_Start&lt;=X162,X162&lt;SX1_End),SX1_LS,IF(AND(SX2_Start&lt;=X162,X162&lt;SX2_End),SX2_LS,IF(AND(SX3_Start&lt;=X162,X162&lt;SX3_End),SX3_LS,IF(AND(SX4_Start&lt;=X162,X162&lt;SX4_End),SX4_LS,IF(AND(SX5_Start&lt;=X162,X162&lt;SX5_End),SX5_LS,IF(AND(SX6_Start&lt;=X162,X162&lt;SX6_End),SX6_LS,IF(AND(SX7_Start&lt;=X162,X162&lt;SX7_End),SX7_LS,IF(AND(SX8_Start&lt;=X162,X162&lt;SX8_End),SX8_LS,IF(AND(SX9_Start&lt;=X162,X162&lt;SX9_End),SX9_LS,IF(AND(SX10_Start&lt;=X162,X162&lt;SX10_End),SX10_LS,IF(AND(SX11_Start&lt;=X162,X162&lt;SX11_End),SX11_LS,IF(AND(SX12_Start&lt;=X162,X162&lt;SX12_End),SX12_LS,IF(AND(SX13_Start&lt;=X162,X162&lt;SX13_End),SX13_LS,IF(AND(SX14_Start&lt;=X162,X162&lt;SX14_End),SX14_LS,IF(AND(SX15_Start&lt;=X162,X162&lt;SX15_End),SX15_LS,IF(AND(SX16_Start&lt;=X162,X162&lt;SX16_End),SX16_LS,IF(AND(SX17_Start&lt;=X162,X162&lt;SX17_End),SX17_LS,IF(AND(SX18_Start&lt;=X162,X162&lt;SX18_End),SX18_LS,IF(AND(SX19_Start&lt;=X162,X162&lt;SX19_End),SX19_LS,IF(AND(SX20_Start&lt;=X162,X162&lt;SX20_End),SX20_LS,IF(AND(SX21_Start&lt;=X162,X162&lt;SX21_End),SX21_LS,IF(AND(SX22_Start&lt;=X162,X162&lt;SX22_End),SX22_LS,IF(AND(SX23_Start&lt;=X162,X162&lt;SX23_End),SX23_LS,IF(AND(SX24_Start&lt;=X162,X162&lt;SX24_End),SX24_LS)*IF(AND(SX25_Start&lt;=X162,X162&lt;SX25End),SX25_LS)))))))))))))))))))))))))</f>
        <v/>
      </c>
      <c r="BM162" s="129" t="str">
        <f t="shared" ref="BM162" si="1106">IF(ISBLANK(C162),"",IF(BL162=SX1_LS,SX1_LSD,IF(BL162=SX2_LS,SX2_LSD,IF(BL162=SX3_LS,SX3_LSD,IF(BL162=SX4_LS,SX4_LSD,IF(BL162=SX5_LS,SX5_LSD,IF(BL162=SX6_LS,SX6_LSD,IF(BL162=SX7_LS,SX7_LSD,IF(BL162=SX8_LS,SX8_LSD,IF(BL162=SX9_LS,SX9_LSD,IF(BL162=SX10_LS,SX10_LSD,IF(BL162=SX11_LS,SX11_LSD,IF(BL162=SX12_LS,SX12_LSD)))))))))))))</f>
        <v/>
      </c>
      <c r="BN162" s="130"/>
      <c r="BO162" s="130"/>
      <c r="BP162" s="130"/>
      <c r="BQ162" s="130"/>
      <c r="BR162" s="131"/>
      <c r="BS162" s="119" t="str">
        <f t="shared" ref="BS162" si="1107">IF(ISBLANK(C162),"",IF(NOT(ISNUMBER(station_number)),"NA",IF(MOD(station_number,1)=0,TEXT(station_number+X162,"0+00"),IF(NOT(MOD(station_number,1)=0),TEXT(station_number+X162,"0+00.00")))))</f>
        <v/>
      </c>
      <c r="BT162" s="119"/>
      <c r="BU162" s="119"/>
      <c r="BV162" s="119"/>
      <c r="BW162" s="119"/>
      <c r="BX162" s="120" t="str" cm="1">
        <f t="array" ref="BX162">IF(C162=FALSE,"",IF(AND(SX1_Start&lt;=X162,X162&lt;SX1_End),"Section 1",IF(AND(SX2_Start&lt;=X162,X162&lt;SX2_End),"Section 2",IF(AND(SX3_Start&lt;=X162,X162&lt;SX3_End),"Section 3",IF(AND(SX4_Start&lt;=X162,X162&lt;SX4_End),"Section 4",IF(AND(SX5_Start&lt;=X162,X162&lt;SX5_End),"Section 5",IF(AND(SX6_Start&lt;=X162,X162&lt;SX6_End),"Section 6",IF(AND(SX7_Start&lt;=X162,X162&lt;SX7_End),"Section 7",IF(AND(SX8_Start&lt;=X162,X162&lt;SX8_End),"Section 8",IF(AND(SX9_Start&lt;=X162,X162&lt;SX9_End),"Section 9",IF(AND(SX10_Start&lt;=X162,X162&lt;SX10_End),"Section 10",IF(AND(SX11_Start&lt;=X162,X162&lt;SX11_End),"Section 11",IF(AND(SX12_Start&lt;=X162,X162&lt;SX12_End),"Section 12",IF(AND(SX13_Start&lt;=X162,X162&lt;SX13_End),"Section 13",IF(AND(SX14_Start&lt;=X162,X162&lt;SX14_End),"Section 14",IF(AND(SX15_Start&lt;=X162,X162&lt;SX15_End),"Section 15",IF(AND(SX16_Start&lt;=X162,X162&lt;SX16_End),"Section 16",IF(AND(SX17_Start&lt;=X162,X162&lt;SX17_End),"Section 17",IF(AND(SX18_Start&lt;=X162,X162&lt;SX18_End),"Section 18",IF(AND(SX19_Start&lt;=X162,X162&lt;SX19_End),"Section 19",IF(AND(SX20_Start&lt;=X162,X162&lt;SX20_End),"Section 20",IF(AND(SX21_Start&lt;=X162,X162&lt;SX21_End),"Section 21",IF(AND(SX22_Start&lt;=X162,X162&lt;SX22_End),"Section 22",IF(AND(SX23_Start&lt;=X162,X162&lt;SX23_End),"Section 23",IF(AND(SX24_Start&lt;=X162,X162&lt;SX24_End),"Section 24")*IF(AND(SX25_Start&lt;=X162,X162&lt;SX25End),"Section 25")))))))))))))))))))))))))</f>
        <v/>
      </c>
      <c r="BY162" s="121"/>
      <c r="BZ162" s="121"/>
      <c r="CA162" s="121"/>
      <c r="CB162" s="121"/>
      <c r="CC162" s="121"/>
      <c r="CD162" s="121"/>
      <c r="CE162" s="121"/>
      <c r="CF162" s="121"/>
      <c r="CG162" s="121"/>
      <c r="CH162" s="122"/>
      <c r="CI162" s="123"/>
      <c r="CJ162" s="124"/>
      <c r="CK162" s="124"/>
      <c r="CL162" s="124"/>
      <c r="CM162" s="124"/>
      <c r="CN162" s="124"/>
      <c r="CO162" s="124"/>
      <c r="CP162" s="124"/>
      <c r="CQ162" s="124"/>
      <c r="CR162" s="124"/>
      <c r="CS162" s="125"/>
      <c r="CT162" s="123"/>
      <c r="CU162" s="124"/>
      <c r="CV162" s="124"/>
      <c r="CW162" s="124"/>
      <c r="CX162" s="124"/>
      <c r="CY162" s="124"/>
      <c r="CZ162" s="124"/>
      <c r="DA162" s="124"/>
      <c r="DB162" s="124"/>
      <c r="DC162" s="124"/>
      <c r="DD162" s="125"/>
      <c r="DE162" s="123"/>
      <c r="DF162" s="124"/>
      <c r="DG162" s="124"/>
      <c r="DH162" s="124"/>
      <c r="DI162" s="124"/>
      <c r="DJ162" s="124"/>
      <c r="DK162" s="124"/>
      <c r="DL162" s="124"/>
      <c r="DM162" s="124"/>
      <c r="DN162" s="125"/>
      <c r="DO162" s="126"/>
      <c r="DP162" s="127"/>
      <c r="DQ162" s="127"/>
      <c r="DR162" s="127"/>
      <c r="DS162" s="127"/>
      <c r="DT162" s="127"/>
      <c r="DU162" s="127"/>
      <c r="DV162" s="128"/>
      <c r="DW162" s="102"/>
      <c r="DX162" s="102"/>
      <c r="DY162" s="102"/>
      <c r="DZ162" s="115"/>
      <c r="EA162" s="115"/>
      <c r="EB162" s="115"/>
      <c r="EC162" s="115"/>
      <c r="ED162" s="115"/>
      <c r="EE162" s="132"/>
      <c r="EF162" s="132"/>
      <c r="EG162" s="132"/>
      <c r="EH162" s="102"/>
      <c r="EI162" s="102"/>
      <c r="EJ162" s="102"/>
      <c r="EK162" s="117" t="str">
        <f t="shared" si="929"/>
        <v/>
      </c>
      <c r="EL162" s="117"/>
      <c r="EM162" s="117"/>
      <c r="EN162" s="118"/>
      <c r="EO162" s="118"/>
      <c r="EP162" s="118"/>
      <c r="EQ162" s="102"/>
      <c r="ER162" s="102"/>
      <c r="ES162" s="102"/>
      <c r="ET162" s="102"/>
      <c r="EU162" s="20" t="str">
        <f t="shared" si="930"/>
        <v/>
      </c>
      <c r="EV162" s="26" t="str">
        <f t="shared" si="931"/>
        <v/>
      </c>
      <c r="EW162" s="22"/>
      <c r="EX162" s="22"/>
      <c r="EY162" s="23"/>
      <c r="EZ162" s="23"/>
      <c r="FA162" s="27"/>
      <c r="FB162" s="27"/>
      <c r="FC162" s="28"/>
      <c r="FD162" s="28"/>
      <c r="FE162" s="28"/>
      <c r="FF162" s="28"/>
      <c r="FG162" s="28"/>
      <c r="FH162" s="28"/>
      <c r="FI162" s="28"/>
      <c r="FJ162" s="28"/>
      <c r="FK162" s="28"/>
      <c r="FL162" s="28"/>
      <c r="FM162" s="28"/>
      <c r="FN162" s="29"/>
      <c r="FO162" s="29"/>
      <c r="FP162" s="29"/>
      <c r="FQ162" s="29"/>
      <c r="FR162" s="29"/>
      <c r="FS162" s="29"/>
      <c r="FT162" s="29"/>
      <c r="FU162" s="29"/>
      <c r="FV162" s="29"/>
      <c r="FW162" s="29"/>
      <c r="FX162" s="29"/>
      <c r="FY162" s="29"/>
      <c r="FZ162" s="29"/>
      <c r="GA162" s="29"/>
      <c r="GB162" s="29"/>
      <c r="GC162" s="23"/>
      <c r="GD162" s="23"/>
      <c r="GE162" s="23"/>
      <c r="GF162" s="23"/>
      <c r="GG162" s="23"/>
      <c r="GH162" s="23"/>
    </row>
    <row r="163" spans="1:190" s="25" customFormat="1" ht="57.75" customHeight="1" x14ac:dyDescent="0.25">
      <c r="A163" s="103">
        <f t="shared" si="932"/>
        <v>156</v>
      </c>
      <c r="B163" s="103"/>
      <c r="C163" s="104"/>
      <c r="D163" s="105"/>
      <c r="E163" s="105"/>
      <c r="F163" s="105"/>
      <c r="G163" s="105"/>
      <c r="H163" s="105"/>
      <c r="I163" s="105"/>
      <c r="J163" s="105"/>
      <c r="K163" s="106"/>
      <c r="L163" s="140"/>
      <c r="M163" s="140"/>
      <c r="N163" s="140"/>
      <c r="O163" s="140"/>
      <c r="P163" s="140"/>
      <c r="Q163" s="140"/>
      <c r="R163" s="140"/>
      <c r="S163" s="141"/>
      <c r="T163" s="141"/>
      <c r="U163" s="141"/>
      <c r="V163" s="141"/>
      <c r="W163" s="141"/>
      <c r="X163" s="79"/>
      <c r="Y163" s="80"/>
      <c r="Z163" s="80"/>
      <c r="AA163" s="80"/>
      <c r="AB163" s="11" t="str">
        <f t="shared" si="920"/>
        <v/>
      </c>
      <c r="AC163" s="12"/>
      <c r="AD163" s="13">
        <f t="shared" si="912"/>
        <v>0</v>
      </c>
      <c r="AE163" s="14" t="str">
        <f t="shared" ref="AE163" si="1108">IF(ISBLANK(C163),"",IF(BL163=SX1_LS,SX1_PD,IF(BL163=SX2_LS,SX2_PD,IF(BL163=SX3_LS,SX3_PD,IF(BL163=SX4_LS,SX4_PD,IF(BL163=SX5_LS,SX5_PD,IF(BL163=SX6_LS,SX6_PD,IF(BL163=SX7_LS,SX7_PD,IF(BL163=SX8_LS,SX8_PD,IF(BL163=SX9_LS,SX9_PD,IF(BL163=SX10_LS,SX10_PD,IF(BL163=SX11_LS,SX11_PD,IF(BL163=SX12_LS,SX12_PD)))))))))))))</f>
        <v/>
      </c>
      <c r="AF163" s="15" t="str">
        <f t="shared" si="922"/>
        <v>!</v>
      </c>
      <c r="AG163" s="16" t="str">
        <f t="shared" ref="AG163" si="1109">IF(ISBLANK(AC163),"",IF(AND(BL163=SX1_LS,AC163&gt;=0.5),(ROUND((PI()*AD163*AE163)/12,2)-PI()*SX1_PD),IF(AND(BL163=SX2_LS,AC163&gt;=0.5),(ROUND((PI()*AD163*AE163)/12,2)-PI()*SX2_PD),IF(AND(BL163=SX3_LS,AC163&gt;=0.5),(ROUND((PI()*AD163*AE163)/12,2)-PI()*SX3_PD),IF(AND(BL163=SX4_LS,AC163&gt;=0.5),(ROUND((PI()*AD163*AE163)/12,2)-PI()*SX4_PD),IF(AND(BL163=SX5_LS,AC163&gt;=0.5),(ROUND((PI()*AD163*AE163)/12,2)-PI()*SX5_PD),IF(AND(BL163=SX6_LS,AC163&gt;=0.5),(ROUND((PI()*AD163*AE163)/12,2)-PI()*SX6_PD),IF(AND(BL163=SX7_LS,AC163&gt;=0.5),(ROUND((PI()*AD163*AE163)/12,2)-PI()*SX7_PD),IF(AND(BL163=SX8_LS,AC163&gt;=0.5),(ROUND((PI()*AD163*AE163)/12,2)-PI()*SX8_PD),IF(AND(BL163=SX9_LS,AC163&gt;=0.5),(ROUND((PI()*AD163*AE163)/12,2)-PI()*SX9_PD),IF(AND(BL163=SX10_LS,AC163&gt;=0.5),(ROUND((PI()*AD163*AE163)/12,2)-PI()*SX10_PD),IF(AND(BL163=SX11_LS,AC163&gt;=0.5),(ROUND((PI()*AD163*AE163)/12,2)-PI()*SX11_PD),IF(AND(BL163=SX12_LS,AC163&gt;=0.5),(ROUND((PI()*AD163*AE163)/12,2)-PI()*SX12_PD),ROUND((PI()*AD163*AE163)/12,2))))))))))))))</f>
        <v/>
      </c>
      <c r="AH163" s="136"/>
      <c r="AI163" s="136"/>
      <c r="AJ163" s="136"/>
      <c r="AK163" s="136"/>
      <c r="AL163" s="136"/>
      <c r="AM163" s="136"/>
      <c r="AN163" s="136"/>
      <c r="AO163" s="136"/>
      <c r="AP163" s="17"/>
      <c r="AQ163" s="133"/>
      <c r="AR163" s="134"/>
      <c r="AS163" s="134"/>
      <c r="AT163" s="134"/>
      <c r="AU163" s="135"/>
      <c r="AV163" s="114" t="str">
        <f t="shared" ref="AV163" si="1110">IF(C163=FALSE,"",IF(C163="DNT",(AQ163/(Nominal_Pipe_Diameter*10)),IF(AQ163="NV","NV",IF(AQ163="NA","NA",IF(BE163="","",IF(BL163="SMLS",AQ163*100/BE163,AQ163*100/BD163))))))</f>
        <v/>
      </c>
      <c r="AW163" s="114"/>
      <c r="AX163" s="114"/>
      <c r="AY163" s="114"/>
      <c r="AZ163" s="114"/>
      <c r="BA163" s="114" t="str">
        <f t="shared" ref="BA163" si="1111">IF(C163=FALSE,"",IF(GW_Log_Dist="","NA",GW_Log_Dist+X163))</f>
        <v/>
      </c>
      <c r="BB163" s="114"/>
      <c r="BC163" s="114"/>
      <c r="BD163" s="18" t="str">
        <f t="shared" ref="BD163" si="1112">IF(C163=FALSE,"",IF(AND(SX1_Start&lt;=X163,X163&lt;SX1_End),((SX1_NWT*1000)),IF(AND(SX2_Start&lt;=X163,X163&lt;SX2_End),((SX2_NWT*1000)),IF(AND(SX3_Start&lt;=X163,X163&lt;SX3_End),((SX3_NWT*1000)),IF(AND(SX4_Start&lt;=X163,X163&lt;SX4_End),((SX4_NWT*1000)),IF(AND(SX5_Start&lt;=X163,X163&lt;SX5_End),((SX5_NWT*1000)),IF(AND(SX6_Start&lt;=X163,X163&lt;SX6_End),((SX6_NWT*1000)),IF(AND(SX7_Start&lt;=X163,X163&lt;SX7_End),((SX7_NWT*1000)),IF(AND(SX8_Start&lt;=X163,X163&lt;SX8_End),((SX8_NWT*1000)),IF(AND(SX9_Start&lt;=X163,X163&lt;SX9_End),((SX9_NWT*1000)),IF(AND(SX10_Start&lt;=X163,X163&lt;SX10_End),((SX10_NWT*1000)),IF(AND(SX11_Start&lt;=X163,X163&lt;SX11_End),((SX11_NWT*1000)),IF(AND(SX12_Start&lt;=X163,X163&lt;SX12_End),((SX12_NWT*1000)),IF(AND(SX13_Start&lt;=X163,X163&lt;SX13_End),((SX13_NWT*1000)),IF(AND(SX14_Start&lt;=X163,X163&lt;SX14_End),((SX14_NWT*1000)),IF(AND(SX15_Start&lt;=X163,X163&lt;SX15_End),((SX15_NWT*1000)),IF(AND(SX16_Start&lt;=X163,X163&lt;SX16_End),((SX16_NWT*1000)),IF(AND(SX17_Start&lt;=X163,X163&lt;SX17_End),((SX17_NWT*1000)),IF(AND(SX18_Start&lt;=X163,X163&lt;SX18_End),((SX18_NWT*1000)),IF(AND(SX19_Start&lt;=X163,X163&lt;SX19_End),((SX19_NWT*1000)),IF(AND(SX20_Start&lt;=X163,X163&lt;SX20_End),((SX20_NWT*1000)),IF(AND(SX21_Start&lt;=X163,X163&lt;SX21_End),((SX21_NWT*1000)),IF(AND(SX22_Start&lt;=X163,X163&lt;SX22_End),((SX22_NWT*1000)),IF(AND(SX23_Start&lt;=X163,X163&lt;SX23_End),((SX23_NWT*1000)),IF(AND(SX24_Start&lt;=X163,X163&lt;SX24_End),((SX24_NWT*1000)),IF(AND(SX25_Start&lt;=X163,X163&lt;SX25_End),((SX25_NWT*1000))))))))))))))))))))))))))))</f>
        <v/>
      </c>
      <c r="BE163" s="113"/>
      <c r="BF163" s="113"/>
      <c r="BG163" s="113"/>
      <c r="BH163" s="113"/>
      <c r="BI163" s="113"/>
      <c r="BJ163" s="113"/>
      <c r="BK163" s="113"/>
      <c r="BL163" s="19" t="str" cm="1">
        <f t="array" ref="BL163">IF(C163=FALSE,"",IF(AND(SX1_Start&lt;=X163,X163&lt;SX1_End),SX1_LS,IF(AND(SX2_Start&lt;=X163,X163&lt;SX2_End),SX2_LS,IF(AND(SX3_Start&lt;=X163,X163&lt;SX3_End),SX3_LS,IF(AND(SX4_Start&lt;=X163,X163&lt;SX4_End),SX4_LS,IF(AND(SX5_Start&lt;=X163,X163&lt;SX5_End),SX5_LS,IF(AND(SX6_Start&lt;=X163,X163&lt;SX6_End),SX6_LS,IF(AND(SX7_Start&lt;=X163,X163&lt;SX7_End),SX7_LS,IF(AND(SX8_Start&lt;=X163,X163&lt;SX8_End),SX8_LS,IF(AND(SX9_Start&lt;=X163,X163&lt;SX9_End),SX9_LS,IF(AND(SX10_Start&lt;=X163,X163&lt;SX10_End),SX10_LS,IF(AND(SX11_Start&lt;=X163,X163&lt;SX11_End),SX11_LS,IF(AND(SX12_Start&lt;=X163,X163&lt;SX12_End),SX12_LS,IF(AND(SX13_Start&lt;=X163,X163&lt;SX13_End),SX13_LS,IF(AND(SX14_Start&lt;=X163,X163&lt;SX14_End),SX14_LS,IF(AND(SX15_Start&lt;=X163,X163&lt;SX15_End),SX15_LS,IF(AND(SX16_Start&lt;=X163,X163&lt;SX16_End),SX16_LS,IF(AND(SX17_Start&lt;=X163,X163&lt;SX17_End),SX17_LS,IF(AND(SX18_Start&lt;=X163,X163&lt;SX18_End),SX18_LS,IF(AND(SX19_Start&lt;=X163,X163&lt;SX19_End),SX19_LS,IF(AND(SX20_Start&lt;=X163,X163&lt;SX20_End),SX20_LS,IF(AND(SX21_Start&lt;=X163,X163&lt;SX21_End),SX21_LS,IF(AND(SX22_Start&lt;=X163,X163&lt;SX22_End),SX22_LS,IF(AND(SX23_Start&lt;=X163,X163&lt;SX23_End),SX23_LS,IF(AND(SX24_Start&lt;=X163,X163&lt;SX24_End),SX24_LS)*IF(AND(SX25_Start&lt;=X163,X163&lt;SX25End),SX25_LS)))))))))))))))))))))))))</f>
        <v/>
      </c>
      <c r="BM163" s="129" t="str">
        <f t="shared" ref="BM163" si="1113">IF(ISBLANK(C163),"",IF(BL163=SX1_LS,SX1_LSD,IF(BL163=SX2_LS,SX2_LSD,IF(BL163=SX3_LS,SX3_LSD,IF(BL163=SX4_LS,SX4_LSD,IF(BL163=SX5_LS,SX5_LSD,IF(BL163=SX6_LS,SX6_LSD,IF(BL163=SX7_LS,SX7_LSD,IF(BL163=SX8_LS,SX8_LSD,IF(BL163=SX9_LS,SX9_LSD,IF(BL163=SX10_LS,SX10_LSD,IF(BL163=SX11_LS,SX11_LSD,IF(BL163=SX12_LS,SX12_LSD)))))))))))))</f>
        <v/>
      </c>
      <c r="BN163" s="130"/>
      <c r="BO163" s="130"/>
      <c r="BP163" s="130"/>
      <c r="BQ163" s="130"/>
      <c r="BR163" s="131"/>
      <c r="BS163" s="119" t="str">
        <f t="shared" ref="BS163" si="1114">IF(ISBLANK(C163),"",IF(NOT(ISNUMBER(station_number)),"NA",IF(MOD(station_number,1)=0,TEXT(station_number+X163,"0+00"),IF(NOT(MOD(station_number,1)=0),TEXT(station_number+X163,"0+00.00")))))</f>
        <v/>
      </c>
      <c r="BT163" s="119"/>
      <c r="BU163" s="119"/>
      <c r="BV163" s="119"/>
      <c r="BW163" s="119"/>
      <c r="BX163" s="120" t="str" cm="1">
        <f t="array" ref="BX163">IF(C163=FALSE,"",IF(AND(SX1_Start&lt;=X163,X163&lt;SX1_End),"Section 1",IF(AND(SX2_Start&lt;=X163,X163&lt;SX2_End),"Section 2",IF(AND(SX3_Start&lt;=X163,X163&lt;SX3_End),"Section 3",IF(AND(SX4_Start&lt;=X163,X163&lt;SX4_End),"Section 4",IF(AND(SX5_Start&lt;=X163,X163&lt;SX5_End),"Section 5",IF(AND(SX6_Start&lt;=X163,X163&lt;SX6_End),"Section 6",IF(AND(SX7_Start&lt;=X163,X163&lt;SX7_End),"Section 7",IF(AND(SX8_Start&lt;=X163,X163&lt;SX8_End),"Section 8",IF(AND(SX9_Start&lt;=X163,X163&lt;SX9_End),"Section 9",IF(AND(SX10_Start&lt;=X163,X163&lt;SX10_End),"Section 10",IF(AND(SX11_Start&lt;=X163,X163&lt;SX11_End),"Section 11",IF(AND(SX12_Start&lt;=X163,X163&lt;SX12_End),"Section 12",IF(AND(SX13_Start&lt;=X163,X163&lt;SX13_End),"Section 13",IF(AND(SX14_Start&lt;=X163,X163&lt;SX14_End),"Section 14",IF(AND(SX15_Start&lt;=X163,X163&lt;SX15_End),"Section 15",IF(AND(SX16_Start&lt;=X163,X163&lt;SX16_End),"Section 16",IF(AND(SX17_Start&lt;=X163,X163&lt;SX17_End),"Section 17",IF(AND(SX18_Start&lt;=X163,X163&lt;SX18_End),"Section 18",IF(AND(SX19_Start&lt;=X163,X163&lt;SX19_End),"Section 19",IF(AND(SX20_Start&lt;=X163,X163&lt;SX20_End),"Section 20",IF(AND(SX21_Start&lt;=X163,X163&lt;SX21_End),"Section 21",IF(AND(SX22_Start&lt;=X163,X163&lt;SX22_End),"Section 22",IF(AND(SX23_Start&lt;=X163,X163&lt;SX23_End),"Section 23",IF(AND(SX24_Start&lt;=X163,X163&lt;SX24_End),"Section 24")*IF(AND(SX25_Start&lt;=X163,X163&lt;SX25End),"Section 25")))))))))))))))))))))))))</f>
        <v/>
      </c>
      <c r="BY163" s="121"/>
      <c r="BZ163" s="121"/>
      <c r="CA163" s="121"/>
      <c r="CB163" s="121"/>
      <c r="CC163" s="121"/>
      <c r="CD163" s="121"/>
      <c r="CE163" s="121"/>
      <c r="CF163" s="121"/>
      <c r="CG163" s="121"/>
      <c r="CH163" s="122"/>
      <c r="CI163" s="123"/>
      <c r="CJ163" s="124"/>
      <c r="CK163" s="124"/>
      <c r="CL163" s="124"/>
      <c r="CM163" s="124"/>
      <c r="CN163" s="124"/>
      <c r="CO163" s="124"/>
      <c r="CP163" s="124"/>
      <c r="CQ163" s="124"/>
      <c r="CR163" s="124"/>
      <c r="CS163" s="125"/>
      <c r="CT163" s="123"/>
      <c r="CU163" s="124"/>
      <c r="CV163" s="124"/>
      <c r="CW163" s="124"/>
      <c r="CX163" s="124"/>
      <c r="CY163" s="124"/>
      <c r="CZ163" s="124"/>
      <c r="DA163" s="124"/>
      <c r="DB163" s="124"/>
      <c r="DC163" s="124"/>
      <c r="DD163" s="125"/>
      <c r="DE163" s="123"/>
      <c r="DF163" s="124"/>
      <c r="DG163" s="124"/>
      <c r="DH163" s="124"/>
      <c r="DI163" s="124"/>
      <c r="DJ163" s="124"/>
      <c r="DK163" s="124"/>
      <c r="DL163" s="124"/>
      <c r="DM163" s="124"/>
      <c r="DN163" s="125"/>
      <c r="DO163" s="126"/>
      <c r="DP163" s="127"/>
      <c r="DQ163" s="127"/>
      <c r="DR163" s="127"/>
      <c r="DS163" s="127"/>
      <c r="DT163" s="127"/>
      <c r="DU163" s="127"/>
      <c r="DV163" s="128"/>
      <c r="DW163" s="102"/>
      <c r="DX163" s="102"/>
      <c r="DY163" s="102"/>
      <c r="DZ163" s="115"/>
      <c r="EA163" s="115"/>
      <c r="EB163" s="115"/>
      <c r="EC163" s="115"/>
      <c r="ED163" s="115"/>
      <c r="EE163" s="132"/>
      <c r="EF163" s="132"/>
      <c r="EG163" s="132"/>
      <c r="EH163" s="102"/>
      <c r="EI163" s="102"/>
      <c r="EJ163" s="102"/>
      <c r="EK163" s="117" t="str">
        <f t="shared" si="929"/>
        <v/>
      </c>
      <c r="EL163" s="117"/>
      <c r="EM163" s="117"/>
      <c r="EN163" s="118"/>
      <c r="EO163" s="118"/>
      <c r="EP163" s="118"/>
      <c r="EQ163" s="102"/>
      <c r="ER163" s="102"/>
      <c r="ES163" s="102"/>
      <c r="ET163" s="102"/>
      <c r="EU163" s="20" t="str">
        <f t="shared" si="930"/>
        <v/>
      </c>
      <c r="EV163" s="26" t="str">
        <f t="shared" si="931"/>
        <v/>
      </c>
      <c r="EW163" s="22"/>
      <c r="EX163" s="22"/>
      <c r="EY163" s="23"/>
      <c r="EZ163" s="23"/>
      <c r="FA163" s="23"/>
      <c r="FB163" s="23"/>
      <c r="FC163" s="28"/>
      <c r="FD163" s="28"/>
      <c r="FE163" s="28"/>
      <c r="FF163" s="28"/>
      <c r="FG163" s="28"/>
      <c r="FH163" s="28"/>
      <c r="FI163" s="28"/>
      <c r="FJ163" s="28"/>
      <c r="FK163" s="28"/>
      <c r="FL163" s="28"/>
      <c r="FM163" s="28"/>
      <c r="FN163" s="29"/>
      <c r="FO163" s="29"/>
      <c r="FP163" s="29"/>
      <c r="FQ163" s="29"/>
      <c r="FR163" s="29"/>
      <c r="FS163" s="29"/>
      <c r="FT163" s="29"/>
      <c r="FU163" s="29"/>
      <c r="FV163" s="29"/>
      <c r="FW163" s="29"/>
      <c r="FX163" s="29"/>
      <c r="FY163" s="29"/>
      <c r="FZ163" s="29"/>
      <c r="GA163" s="29"/>
      <c r="GB163" s="29"/>
      <c r="GC163" s="23"/>
      <c r="GD163" s="23"/>
      <c r="GE163" s="23"/>
      <c r="GF163" s="23"/>
      <c r="GG163" s="23"/>
      <c r="GH163" s="23"/>
    </row>
    <row r="164" spans="1:190" s="25" customFormat="1" ht="57.75" customHeight="1" x14ac:dyDescent="0.25">
      <c r="A164" s="103">
        <f t="shared" si="932"/>
        <v>157</v>
      </c>
      <c r="B164" s="103"/>
      <c r="C164" s="104"/>
      <c r="D164" s="105"/>
      <c r="E164" s="105"/>
      <c r="F164" s="105"/>
      <c r="G164" s="105"/>
      <c r="H164" s="105"/>
      <c r="I164" s="105"/>
      <c r="J164" s="105"/>
      <c r="K164" s="106"/>
      <c r="L164" s="138"/>
      <c r="M164" s="138"/>
      <c r="N164" s="138"/>
      <c r="O164" s="138"/>
      <c r="P164" s="138"/>
      <c r="Q164" s="138"/>
      <c r="R164" s="138"/>
      <c r="S164" s="137"/>
      <c r="T164" s="137"/>
      <c r="U164" s="137"/>
      <c r="V164" s="137"/>
      <c r="W164" s="137"/>
      <c r="X164" s="79"/>
      <c r="Y164" s="80"/>
      <c r="Z164" s="80"/>
      <c r="AA164" s="80"/>
      <c r="AB164" s="11" t="str">
        <f t="shared" si="920"/>
        <v/>
      </c>
      <c r="AC164" s="12"/>
      <c r="AD164" s="13">
        <f t="shared" si="912"/>
        <v>0</v>
      </c>
      <c r="AE164" s="14" t="str">
        <f t="shared" ref="AE164" si="1115">IF(ISBLANK(C164),"",IF(BL164=SX1_LS,SX1_PD,IF(BL164=SX2_LS,SX2_PD,IF(BL164=SX3_LS,SX3_PD,IF(BL164=SX4_LS,SX4_PD,IF(BL164=SX5_LS,SX5_PD,IF(BL164=SX6_LS,SX6_PD,IF(BL164=SX7_LS,SX7_PD,IF(BL164=SX8_LS,SX8_PD,IF(BL164=SX9_LS,SX9_PD,IF(BL164=SX10_LS,SX10_PD,IF(BL164=SX11_LS,SX11_PD,IF(BL164=SX12_LS,SX12_PD)))))))))))))</f>
        <v/>
      </c>
      <c r="AF164" s="15" t="str">
        <f t="shared" si="922"/>
        <v>!</v>
      </c>
      <c r="AG164" s="16" t="str">
        <f t="shared" ref="AG164" si="1116">IF(ISBLANK(AC164),"",IF(AND(BL164=SX1_LS,AC164&gt;=0.5),(ROUND((PI()*AD164*AE164)/12,2)-PI()*SX1_PD),IF(AND(BL164=SX2_LS,AC164&gt;=0.5),(ROUND((PI()*AD164*AE164)/12,2)-PI()*SX2_PD),IF(AND(BL164=SX3_LS,AC164&gt;=0.5),(ROUND((PI()*AD164*AE164)/12,2)-PI()*SX3_PD),IF(AND(BL164=SX4_LS,AC164&gt;=0.5),(ROUND((PI()*AD164*AE164)/12,2)-PI()*SX4_PD),IF(AND(BL164=SX5_LS,AC164&gt;=0.5),(ROUND((PI()*AD164*AE164)/12,2)-PI()*SX5_PD),IF(AND(BL164=SX6_LS,AC164&gt;=0.5),(ROUND((PI()*AD164*AE164)/12,2)-PI()*SX6_PD),IF(AND(BL164=SX7_LS,AC164&gt;=0.5),(ROUND((PI()*AD164*AE164)/12,2)-PI()*SX7_PD),IF(AND(BL164=SX8_LS,AC164&gt;=0.5),(ROUND((PI()*AD164*AE164)/12,2)-PI()*SX8_PD),IF(AND(BL164=SX9_LS,AC164&gt;=0.5),(ROUND((PI()*AD164*AE164)/12,2)-PI()*SX9_PD),IF(AND(BL164=SX10_LS,AC164&gt;=0.5),(ROUND((PI()*AD164*AE164)/12,2)-PI()*SX10_PD),IF(AND(BL164=SX11_LS,AC164&gt;=0.5),(ROUND((PI()*AD164*AE164)/12,2)-PI()*SX11_PD),IF(AND(BL164=SX12_LS,AC164&gt;=0.5),(ROUND((PI()*AD164*AE164)/12,2)-PI()*SX12_PD),ROUND((PI()*AD164*AE164)/12,2))))))))))))))</f>
        <v/>
      </c>
      <c r="AH164" s="81"/>
      <c r="AI164" s="81"/>
      <c r="AJ164" s="81"/>
      <c r="AK164" s="81"/>
      <c r="AL164" s="81"/>
      <c r="AM164" s="81"/>
      <c r="AN164" s="81"/>
      <c r="AO164" s="81"/>
      <c r="AP164" s="17"/>
      <c r="AQ164" s="113"/>
      <c r="AR164" s="113"/>
      <c r="AS164" s="113"/>
      <c r="AT164" s="113"/>
      <c r="AU164" s="113"/>
      <c r="AV164" s="114" t="str">
        <f t="shared" ref="AV164" si="1117">IF(C164=FALSE,"",IF(C164="DNT",(AQ164/(Nominal_Pipe_Diameter*10)),IF(AQ164="NV","NV",IF(AQ164="NA","NA",IF(BE164="","",IF(BL164="SMLS",AQ164*100/BE164,AQ164*100/BD164))))))</f>
        <v/>
      </c>
      <c r="AW164" s="114"/>
      <c r="AX164" s="114"/>
      <c r="AY164" s="114"/>
      <c r="AZ164" s="114"/>
      <c r="BA164" s="114" t="str">
        <f t="shared" ref="BA164" si="1118">IF(C164=FALSE,"",IF(GW_Log_Dist="","NA",GW_Log_Dist+X164))</f>
        <v/>
      </c>
      <c r="BB164" s="114"/>
      <c r="BC164" s="114"/>
      <c r="BD164" s="18" t="str">
        <f t="shared" ref="BD164" si="1119">IF(C164=FALSE,"",IF(AND(SX1_Start&lt;=X164,X164&lt;SX1_End),((SX1_NWT*1000)),IF(AND(SX2_Start&lt;=X164,X164&lt;SX2_End),((SX2_NWT*1000)),IF(AND(SX3_Start&lt;=X164,X164&lt;SX3_End),((SX3_NWT*1000)),IF(AND(SX4_Start&lt;=X164,X164&lt;SX4_End),((SX4_NWT*1000)),IF(AND(SX5_Start&lt;=X164,X164&lt;SX5_End),((SX5_NWT*1000)),IF(AND(SX6_Start&lt;=X164,X164&lt;SX6_End),((SX6_NWT*1000)),IF(AND(SX7_Start&lt;=X164,X164&lt;SX7_End),((SX7_NWT*1000)),IF(AND(SX8_Start&lt;=X164,X164&lt;SX8_End),((SX8_NWT*1000)),IF(AND(SX9_Start&lt;=X164,X164&lt;SX9_End),((SX9_NWT*1000)),IF(AND(SX10_Start&lt;=X164,X164&lt;SX10_End),((SX10_NWT*1000)),IF(AND(SX11_Start&lt;=X164,X164&lt;SX11_End),((SX11_NWT*1000)),IF(AND(SX12_Start&lt;=X164,X164&lt;SX12_End),((SX12_NWT*1000)),IF(AND(SX13_Start&lt;=X164,X164&lt;SX13_End),((SX13_NWT*1000)),IF(AND(SX14_Start&lt;=X164,X164&lt;SX14_End),((SX14_NWT*1000)),IF(AND(SX15_Start&lt;=X164,X164&lt;SX15_End),((SX15_NWT*1000)),IF(AND(SX16_Start&lt;=X164,X164&lt;SX16_End),((SX16_NWT*1000)),IF(AND(SX17_Start&lt;=X164,X164&lt;SX17_End),((SX17_NWT*1000)),IF(AND(SX18_Start&lt;=X164,X164&lt;SX18_End),((SX18_NWT*1000)),IF(AND(SX19_Start&lt;=X164,X164&lt;SX19_End),((SX19_NWT*1000)),IF(AND(SX20_Start&lt;=X164,X164&lt;SX20_End),((SX20_NWT*1000)),IF(AND(SX21_Start&lt;=X164,X164&lt;SX21_End),((SX21_NWT*1000)),IF(AND(SX22_Start&lt;=X164,X164&lt;SX22_End),((SX22_NWT*1000)),IF(AND(SX23_Start&lt;=X164,X164&lt;SX23_End),((SX23_NWT*1000)),IF(AND(SX24_Start&lt;=X164,X164&lt;SX24_End),((SX24_NWT*1000)),IF(AND(SX25_Start&lt;=X164,X164&lt;SX25_End),((SX25_NWT*1000))))))))))))))))))))))))))))</f>
        <v/>
      </c>
      <c r="BE164" s="113"/>
      <c r="BF164" s="113"/>
      <c r="BG164" s="113"/>
      <c r="BH164" s="113"/>
      <c r="BI164" s="113"/>
      <c r="BJ164" s="113"/>
      <c r="BK164" s="113"/>
      <c r="BL164" s="19" t="str" cm="1">
        <f t="array" ref="BL164">IF(C164=FALSE,"",IF(AND(SX1_Start&lt;=X164,X164&lt;SX1_End),SX1_LS,IF(AND(SX2_Start&lt;=X164,X164&lt;SX2_End),SX2_LS,IF(AND(SX3_Start&lt;=X164,X164&lt;SX3_End),SX3_LS,IF(AND(SX4_Start&lt;=X164,X164&lt;SX4_End),SX4_LS,IF(AND(SX5_Start&lt;=X164,X164&lt;SX5_End),SX5_LS,IF(AND(SX6_Start&lt;=X164,X164&lt;SX6_End),SX6_LS,IF(AND(SX7_Start&lt;=X164,X164&lt;SX7_End),SX7_LS,IF(AND(SX8_Start&lt;=X164,X164&lt;SX8_End),SX8_LS,IF(AND(SX9_Start&lt;=X164,X164&lt;SX9_End),SX9_LS,IF(AND(SX10_Start&lt;=X164,X164&lt;SX10_End),SX10_LS,IF(AND(SX11_Start&lt;=X164,X164&lt;SX11_End),SX11_LS,IF(AND(SX12_Start&lt;=X164,X164&lt;SX12_End),SX12_LS,IF(AND(SX13_Start&lt;=X164,X164&lt;SX13_End),SX13_LS,IF(AND(SX14_Start&lt;=X164,X164&lt;SX14_End),SX14_LS,IF(AND(SX15_Start&lt;=X164,X164&lt;SX15_End),SX15_LS,IF(AND(SX16_Start&lt;=X164,X164&lt;SX16_End),SX16_LS,IF(AND(SX17_Start&lt;=X164,X164&lt;SX17_End),SX17_LS,IF(AND(SX18_Start&lt;=X164,X164&lt;SX18_End),SX18_LS,IF(AND(SX19_Start&lt;=X164,X164&lt;SX19_End),SX19_LS,IF(AND(SX20_Start&lt;=X164,X164&lt;SX20_End),SX20_LS,IF(AND(SX21_Start&lt;=X164,X164&lt;SX21_End),SX21_LS,IF(AND(SX22_Start&lt;=X164,X164&lt;SX22_End),SX22_LS,IF(AND(SX23_Start&lt;=X164,X164&lt;SX23_End),SX23_LS,IF(AND(SX24_Start&lt;=X164,X164&lt;SX24_End),SX24_LS)*IF(AND(SX25_Start&lt;=X164,X164&lt;SX25End),SX25_LS)))))))))))))))))))))))))</f>
        <v/>
      </c>
      <c r="BM164" s="129" t="str">
        <f t="shared" ref="BM164" si="1120">IF(ISBLANK(C164),"",IF(BL164=SX1_LS,SX1_LSD,IF(BL164=SX2_LS,SX2_LSD,IF(BL164=SX3_LS,SX3_LSD,IF(BL164=SX4_LS,SX4_LSD,IF(BL164=SX5_LS,SX5_LSD,IF(BL164=SX6_LS,SX6_LSD,IF(BL164=SX7_LS,SX7_LSD,IF(BL164=SX8_LS,SX8_LSD,IF(BL164=SX9_LS,SX9_LSD,IF(BL164=SX10_LS,SX10_LSD,IF(BL164=SX11_LS,SX11_LSD,IF(BL164=SX12_LS,SX12_LSD)))))))))))))</f>
        <v/>
      </c>
      <c r="BN164" s="130"/>
      <c r="BO164" s="130"/>
      <c r="BP164" s="130"/>
      <c r="BQ164" s="130"/>
      <c r="BR164" s="131"/>
      <c r="BS164" s="119" t="str">
        <f t="shared" ref="BS164" si="1121">IF(ISBLANK(C164),"",IF(NOT(ISNUMBER(station_number)),"NA",IF(MOD(station_number,1)=0,TEXT(station_number+X164,"0+00"),IF(NOT(MOD(station_number,1)=0),TEXT(station_number+X164,"0+00.00")))))</f>
        <v/>
      </c>
      <c r="BT164" s="119"/>
      <c r="BU164" s="119"/>
      <c r="BV164" s="119"/>
      <c r="BW164" s="119"/>
      <c r="BX164" s="120" t="str" cm="1">
        <f t="array" ref="BX164">IF(C164=FALSE,"",IF(AND(SX1_Start&lt;=X164,X164&lt;SX1_End),"Section 1",IF(AND(SX2_Start&lt;=X164,X164&lt;SX2_End),"Section 2",IF(AND(SX3_Start&lt;=X164,X164&lt;SX3_End),"Section 3",IF(AND(SX4_Start&lt;=X164,X164&lt;SX4_End),"Section 4",IF(AND(SX5_Start&lt;=X164,X164&lt;SX5_End),"Section 5",IF(AND(SX6_Start&lt;=X164,X164&lt;SX6_End),"Section 6",IF(AND(SX7_Start&lt;=X164,X164&lt;SX7_End),"Section 7",IF(AND(SX8_Start&lt;=X164,X164&lt;SX8_End),"Section 8",IF(AND(SX9_Start&lt;=X164,X164&lt;SX9_End),"Section 9",IF(AND(SX10_Start&lt;=X164,X164&lt;SX10_End),"Section 10",IF(AND(SX11_Start&lt;=X164,X164&lt;SX11_End),"Section 11",IF(AND(SX12_Start&lt;=X164,X164&lt;SX12_End),"Section 12",IF(AND(SX13_Start&lt;=X164,X164&lt;SX13_End),"Section 13",IF(AND(SX14_Start&lt;=X164,X164&lt;SX14_End),"Section 14",IF(AND(SX15_Start&lt;=X164,X164&lt;SX15_End),"Section 15",IF(AND(SX16_Start&lt;=X164,X164&lt;SX16_End),"Section 16",IF(AND(SX17_Start&lt;=X164,X164&lt;SX17_End),"Section 17",IF(AND(SX18_Start&lt;=X164,X164&lt;SX18_End),"Section 18",IF(AND(SX19_Start&lt;=X164,X164&lt;SX19_End),"Section 19",IF(AND(SX20_Start&lt;=X164,X164&lt;SX20_End),"Section 20",IF(AND(SX21_Start&lt;=X164,X164&lt;SX21_End),"Section 21",IF(AND(SX22_Start&lt;=X164,X164&lt;SX22_End),"Section 22",IF(AND(SX23_Start&lt;=X164,X164&lt;SX23_End),"Section 23",IF(AND(SX24_Start&lt;=X164,X164&lt;SX24_End),"Section 24")*IF(AND(SX25_Start&lt;=X164,X164&lt;SX25End),"Section 25")))))))))))))))))))))))))</f>
        <v/>
      </c>
      <c r="BY164" s="121"/>
      <c r="BZ164" s="121"/>
      <c r="CA164" s="121"/>
      <c r="CB164" s="121"/>
      <c r="CC164" s="121"/>
      <c r="CD164" s="121"/>
      <c r="CE164" s="121"/>
      <c r="CF164" s="121"/>
      <c r="CG164" s="121"/>
      <c r="CH164" s="122"/>
      <c r="CI164" s="123"/>
      <c r="CJ164" s="124"/>
      <c r="CK164" s="124"/>
      <c r="CL164" s="124"/>
      <c r="CM164" s="124"/>
      <c r="CN164" s="124"/>
      <c r="CO164" s="124"/>
      <c r="CP164" s="124"/>
      <c r="CQ164" s="124"/>
      <c r="CR164" s="124"/>
      <c r="CS164" s="125"/>
      <c r="CT164" s="123"/>
      <c r="CU164" s="124"/>
      <c r="CV164" s="124"/>
      <c r="CW164" s="124"/>
      <c r="CX164" s="124"/>
      <c r="CY164" s="124"/>
      <c r="CZ164" s="124"/>
      <c r="DA164" s="124"/>
      <c r="DB164" s="124"/>
      <c r="DC164" s="124"/>
      <c r="DD164" s="125"/>
      <c r="DE164" s="123"/>
      <c r="DF164" s="124"/>
      <c r="DG164" s="124"/>
      <c r="DH164" s="124"/>
      <c r="DI164" s="124"/>
      <c r="DJ164" s="124"/>
      <c r="DK164" s="124"/>
      <c r="DL164" s="124"/>
      <c r="DM164" s="124"/>
      <c r="DN164" s="125"/>
      <c r="DO164" s="126"/>
      <c r="DP164" s="127"/>
      <c r="DQ164" s="127"/>
      <c r="DR164" s="127"/>
      <c r="DS164" s="127"/>
      <c r="DT164" s="127"/>
      <c r="DU164" s="127"/>
      <c r="DV164" s="128"/>
      <c r="DW164" s="102"/>
      <c r="DX164" s="102"/>
      <c r="DY164" s="102"/>
      <c r="DZ164" s="115"/>
      <c r="EA164" s="115"/>
      <c r="EB164" s="115"/>
      <c r="EC164" s="115"/>
      <c r="ED164" s="115"/>
      <c r="EE164" s="132"/>
      <c r="EF164" s="132"/>
      <c r="EG164" s="132"/>
      <c r="EH164" s="102"/>
      <c r="EI164" s="102"/>
      <c r="EJ164" s="102"/>
      <c r="EK164" s="117" t="str">
        <f t="shared" si="929"/>
        <v/>
      </c>
      <c r="EL164" s="117"/>
      <c r="EM164" s="117"/>
      <c r="EN164" s="118"/>
      <c r="EO164" s="118"/>
      <c r="EP164" s="118"/>
      <c r="EQ164" s="102"/>
      <c r="ER164" s="102"/>
      <c r="ES164" s="102"/>
      <c r="ET164" s="102"/>
      <c r="EU164" s="20" t="str">
        <f t="shared" si="930"/>
        <v/>
      </c>
      <c r="EV164" s="26" t="str">
        <f t="shared" si="931"/>
        <v/>
      </c>
      <c r="EW164" s="22"/>
      <c r="EX164" s="22"/>
      <c r="EY164" s="23"/>
      <c r="EZ164" s="23"/>
      <c r="FA164" s="23"/>
      <c r="FB164" s="23"/>
      <c r="FC164" s="28"/>
      <c r="FD164" s="28"/>
      <c r="FE164" s="28"/>
      <c r="FF164" s="28"/>
      <c r="FG164" s="28"/>
      <c r="FH164" s="28"/>
      <c r="FI164" s="28"/>
      <c r="FJ164" s="28"/>
      <c r="FK164" s="28"/>
      <c r="FL164" s="28"/>
      <c r="FM164" s="28"/>
      <c r="FN164" s="29"/>
      <c r="FO164" s="29"/>
      <c r="FP164" s="29"/>
      <c r="FQ164" s="29"/>
      <c r="FR164" s="29"/>
      <c r="FS164" s="29"/>
      <c r="FT164" s="29"/>
      <c r="FU164" s="29"/>
      <c r="FV164" s="29"/>
      <c r="FW164" s="29"/>
      <c r="FX164" s="29"/>
      <c r="FY164" s="29"/>
      <c r="FZ164" s="29"/>
      <c r="GA164" s="29"/>
      <c r="GB164" s="29"/>
      <c r="GC164" s="23"/>
      <c r="GD164" s="23"/>
      <c r="GE164" s="23"/>
      <c r="GF164" s="23"/>
      <c r="GG164" s="23"/>
      <c r="GH164" s="23"/>
    </row>
    <row r="165" spans="1:190" s="25" customFormat="1" ht="57.75" customHeight="1" x14ac:dyDescent="0.25">
      <c r="A165" s="103">
        <f t="shared" si="932"/>
        <v>158</v>
      </c>
      <c r="B165" s="103"/>
      <c r="C165" s="104"/>
      <c r="D165" s="105"/>
      <c r="E165" s="105"/>
      <c r="F165" s="105"/>
      <c r="G165" s="105"/>
      <c r="H165" s="105"/>
      <c r="I165" s="105"/>
      <c r="J165" s="105"/>
      <c r="K165" s="106"/>
      <c r="L165" s="138"/>
      <c r="M165" s="138"/>
      <c r="N165" s="138"/>
      <c r="O165" s="138"/>
      <c r="P165" s="138"/>
      <c r="Q165" s="138"/>
      <c r="R165" s="138"/>
      <c r="S165" s="137"/>
      <c r="T165" s="137"/>
      <c r="U165" s="137"/>
      <c r="V165" s="137"/>
      <c r="W165" s="137"/>
      <c r="X165" s="79"/>
      <c r="Y165" s="80"/>
      <c r="Z165" s="80"/>
      <c r="AA165" s="80"/>
      <c r="AB165" s="11" t="str">
        <f t="shared" si="920"/>
        <v/>
      </c>
      <c r="AC165" s="12"/>
      <c r="AD165" s="13">
        <f t="shared" si="912"/>
        <v>0</v>
      </c>
      <c r="AE165" s="14" t="str">
        <f t="shared" ref="AE165" si="1122">IF(ISBLANK(C165),"",IF(BL165=SX1_LS,SX1_PD,IF(BL165=SX2_LS,SX2_PD,IF(BL165=SX3_LS,SX3_PD,IF(BL165=SX4_LS,SX4_PD,IF(BL165=SX5_LS,SX5_PD,IF(BL165=SX6_LS,SX6_PD,IF(BL165=SX7_LS,SX7_PD,IF(BL165=SX8_LS,SX8_PD,IF(BL165=SX9_LS,SX9_PD,IF(BL165=SX10_LS,SX10_PD,IF(BL165=SX11_LS,SX11_PD,IF(BL165=SX12_LS,SX12_PD)))))))))))))</f>
        <v/>
      </c>
      <c r="AF165" s="15" t="str">
        <f t="shared" si="922"/>
        <v>!</v>
      </c>
      <c r="AG165" s="16" t="str">
        <f t="shared" ref="AG165" si="1123">IF(ISBLANK(AC165),"",IF(AND(BL165=SX1_LS,AC165&gt;=0.5),(ROUND((PI()*AD165*AE165)/12,2)-PI()*SX1_PD),IF(AND(BL165=SX2_LS,AC165&gt;=0.5),(ROUND((PI()*AD165*AE165)/12,2)-PI()*SX2_PD),IF(AND(BL165=SX3_LS,AC165&gt;=0.5),(ROUND((PI()*AD165*AE165)/12,2)-PI()*SX3_PD),IF(AND(BL165=SX4_LS,AC165&gt;=0.5),(ROUND((PI()*AD165*AE165)/12,2)-PI()*SX4_PD),IF(AND(BL165=SX5_LS,AC165&gt;=0.5),(ROUND((PI()*AD165*AE165)/12,2)-PI()*SX5_PD),IF(AND(BL165=SX6_LS,AC165&gt;=0.5),(ROUND((PI()*AD165*AE165)/12,2)-PI()*SX6_PD),IF(AND(BL165=SX7_LS,AC165&gt;=0.5),(ROUND((PI()*AD165*AE165)/12,2)-PI()*SX7_PD),IF(AND(BL165=SX8_LS,AC165&gt;=0.5),(ROUND((PI()*AD165*AE165)/12,2)-PI()*SX8_PD),IF(AND(BL165=SX9_LS,AC165&gt;=0.5),(ROUND((PI()*AD165*AE165)/12,2)-PI()*SX9_PD),IF(AND(BL165=SX10_LS,AC165&gt;=0.5),(ROUND((PI()*AD165*AE165)/12,2)-PI()*SX10_PD),IF(AND(BL165=SX11_LS,AC165&gt;=0.5),(ROUND((PI()*AD165*AE165)/12,2)-PI()*SX11_PD),IF(AND(BL165=SX12_LS,AC165&gt;=0.5),(ROUND((PI()*AD165*AE165)/12,2)-PI()*SX12_PD),ROUND((PI()*AD165*AE165)/12,2))))))))))))))</f>
        <v/>
      </c>
      <c r="AH165" s="81"/>
      <c r="AI165" s="81"/>
      <c r="AJ165" s="81"/>
      <c r="AK165" s="81"/>
      <c r="AL165" s="81"/>
      <c r="AM165" s="81"/>
      <c r="AN165" s="81"/>
      <c r="AO165" s="81"/>
      <c r="AP165" s="17"/>
      <c r="AQ165" s="113"/>
      <c r="AR165" s="113"/>
      <c r="AS165" s="113"/>
      <c r="AT165" s="113"/>
      <c r="AU165" s="113"/>
      <c r="AV165" s="114" t="str">
        <f t="shared" ref="AV165" si="1124">IF(C165=FALSE,"",IF(C165="DNT",(AQ165/(Nominal_Pipe_Diameter*10)),IF(AQ165="NV","NV",IF(AQ165="NA","NA",IF(BE165="","",IF(BL165="SMLS",AQ165*100/BE165,AQ165*100/BD165))))))</f>
        <v/>
      </c>
      <c r="AW165" s="114"/>
      <c r="AX165" s="114"/>
      <c r="AY165" s="114"/>
      <c r="AZ165" s="114"/>
      <c r="BA165" s="114" t="str">
        <f t="shared" ref="BA165" si="1125">IF(C165=FALSE,"",IF(GW_Log_Dist="","NA",GW_Log_Dist+X165))</f>
        <v/>
      </c>
      <c r="BB165" s="114"/>
      <c r="BC165" s="114"/>
      <c r="BD165" s="18" t="str">
        <f t="shared" ref="BD165" si="1126">IF(C165=FALSE,"",IF(AND(SX1_Start&lt;=X165,X165&lt;SX1_End),((SX1_NWT*1000)),IF(AND(SX2_Start&lt;=X165,X165&lt;SX2_End),((SX2_NWT*1000)),IF(AND(SX3_Start&lt;=X165,X165&lt;SX3_End),((SX3_NWT*1000)),IF(AND(SX4_Start&lt;=X165,X165&lt;SX4_End),((SX4_NWT*1000)),IF(AND(SX5_Start&lt;=X165,X165&lt;SX5_End),((SX5_NWT*1000)),IF(AND(SX6_Start&lt;=X165,X165&lt;SX6_End),((SX6_NWT*1000)),IF(AND(SX7_Start&lt;=X165,X165&lt;SX7_End),((SX7_NWT*1000)),IF(AND(SX8_Start&lt;=X165,X165&lt;SX8_End),((SX8_NWT*1000)),IF(AND(SX9_Start&lt;=X165,X165&lt;SX9_End),((SX9_NWT*1000)),IF(AND(SX10_Start&lt;=X165,X165&lt;SX10_End),((SX10_NWT*1000)),IF(AND(SX11_Start&lt;=X165,X165&lt;SX11_End),((SX11_NWT*1000)),IF(AND(SX12_Start&lt;=X165,X165&lt;SX12_End),((SX12_NWT*1000)),IF(AND(SX13_Start&lt;=X165,X165&lt;SX13_End),((SX13_NWT*1000)),IF(AND(SX14_Start&lt;=X165,X165&lt;SX14_End),((SX14_NWT*1000)),IF(AND(SX15_Start&lt;=X165,X165&lt;SX15_End),((SX15_NWT*1000)),IF(AND(SX16_Start&lt;=X165,X165&lt;SX16_End),((SX16_NWT*1000)),IF(AND(SX17_Start&lt;=X165,X165&lt;SX17_End),((SX17_NWT*1000)),IF(AND(SX18_Start&lt;=X165,X165&lt;SX18_End),((SX18_NWT*1000)),IF(AND(SX19_Start&lt;=X165,X165&lt;SX19_End),((SX19_NWT*1000)),IF(AND(SX20_Start&lt;=X165,X165&lt;SX20_End),((SX20_NWT*1000)),IF(AND(SX21_Start&lt;=X165,X165&lt;SX21_End),((SX21_NWT*1000)),IF(AND(SX22_Start&lt;=X165,X165&lt;SX22_End),((SX22_NWT*1000)),IF(AND(SX23_Start&lt;=X165,X165&lt;SX23_End),((SX23_NWT*1000)),IF(AND(SX24_Start&lt;=X165,X165&lt;SX24_End),((SX24_NWT*1000)),IF(AND(SX25_Start&lt;=X165,X165&lt;SX25_End),((SX25_NWT*1000))))))))))))))))))))))))))))</f>
        <v/>
      </c>
      <c r="BE165" s="113"/>
      <c r="BF165" s="113"/>
      <c r="BG165" s="113"/>
      <c r="BH165" s="113"/>
      <c r="BI165" s="113"/>
      <c r="BJ165" s="113"/>
      <c r="BK165" s="113"/>
      <c r="BL165" s="19" t="str" cm="1">
        <f t="array" ref="BL165">IF(C165=FALSE,"",IF(AND(SX1_Start&lt;=X165,X165&lt;SX1_End),SX1_LS,IF(AND(SX2_Start&lt;=X165,X165&lt;SX2_End),SX2_LS,IF(AND(SX3_Start&lt;=X165,X165&lt;SX3_End),SX3_LS,IF(AND(SX4_Start&lt;=X165,X165&lt;SX4_End),SX4_LS,IF(AND(SX5_Start&lt;=X165,X165&lt;SX5_End),SX5_LS,IF(AND(SX6_Start&lt;=X165,X165&lt;SX6_End),SX6_LS,IF(AND(SX7_Start&lt;=X165,X165&lt;SX7_End),SX7_LS,IF(AND(SX8_Start&lt;=X165,X165&lt;SX8_End),SX8_LS,IF(AND(SX9_Start&lt;=X165,X165&lt;SX9_End),SX9_LS,IF(AND(SX10_Start&lt;=X165,X165&lt;SX10_End),SX10_LS,IF(AND(SX11_Start&lt;=X165,X165&lt;SX11_End),SX11_LS,IF(AND(SX12_Start&lt;=X165,X165&lt;SX12_End),SX12_LS,IF(AND(SX13_Start&lt;=X165,X165&lt;SX13_End),SX13_LS,IF(AND(SX14_Start&lt;=X165,X165&lt;SX14_End),SX14_LS,IF(AND(SX15_Start&lt;=X165,X165&lt;SX15_End),SX15_LS,IF(AND(SX16_Start&lt;=X165,X165&lt;SX16_End),SX16_LS,IF(AND(SX17_Start&lt;=X165,X165&lt;SX17_End),SX17_LS,IF(AND(SX18_Start&lt;=X165,X165&lt;SX18_End),SX18_LS,IF(AND(SX19_Start&lt;=X165,X165&lt;SX19_End),SX19_LS,IF(AND(SX20_Start&lt;=X165,X165&lt;SX20_End),SX20_LS,IF(AND(SX21_Start&lt;=X165,X165&lt;SX21_End),SX21_LS,IF(AND(SX22_Start&lt;=X165,X165&lt;SX22_End),SX22_LS,IF(AND(SX23_Start&lt;=X165,X165&lt;SX23_End),SX23_LS,IF(AND(SX24_Start&lt;=X165,X165&lt;SX24_End),SX24_LS)*IF(AND(SX25_Start&lt;=X165,X165&lt;SX25End),SX25_LS)))))))))))))))))))))))))</f>
        <v/>
      </c>
      <c r="BM165" s="129" t="str">
        <f t="shared" ref="BM165" si="1127">IF(ISBLANK(C165),"",IF(BL165=SX1_LS,SX1_LSD,IF(BL165=SX2_LS,SX2_LSD,IF(BL165=SX3_LS,SX3_LSD,IF(BL165=SX4_LS,SX4_LSD,IF(BL165=SX5_LS,SX5_LSD,IF(BL165=SX6_LS,SX6_LSD,IF(BL165=SX7_LS,SX7_LSD,IF(BL165=SX8_LS,SX8_LSD,IF(BL165=SX9_LS,SX9_LSD,IF(BL165=SX10_LS,SX10_LSD,IF(BL165=SX11_LS,SX11_LSD,IF(BL165=SX12_LS,SX12_LSD)))))))))))))</f>
        <v/>
      </c>
      <c r="BN165" s="130"/>
      <c r="BO165" s="130"/>
      <c r="BP165" s="130"/>
      <c r="BQ165" s="130"/>
      <c r="BR165" s="131"/>
      <c r="BS165" s="119" t="str">
        <f t="shared" ref="BS165" si="1128">IF(ISBLANK(C165),"",IF(NOT(ISNUMBER(station_number)),"NA",IF(MOD(station_number,1)=0,TEXT(station_number+X165,"0+00"),IF(NOT(MOD(station_number,1)=0),TEXT(station_number+X165,"0+00.00")))))</f>
        <v/>
      </c>
      <c r="BT165" s="119"/>
      <c r="BU165" s="119"/>
      <c r="BV165" s="119"/>
      <c r="BW165" s="119"/>
      <c r="BX165" s="120" t="str" cm="1">
        <f t="array" ref="BX165">IF(C165=FALSE,"",IF(AND(SX1_Start&lt;=X165,X165&lt;SX1_End),"Section 1",IF(AND(SX2_Start&lt;=X165,X165&lt;SX2_End),"Section 2",IF(AND(SX3_Start&lt;=X165,X165&lt;SX3_End),"Section 3",IF(AND(SX4_Start&lt;=X165,X165&lt;SX4_End),"Section 4",IF(AND(SX5_Start&lt;=X165,X165&lt;SX5_End),"Section 5",IF(AND(SX6_Start&lt;=X165,X165&lt;SX6_End),"Section 6",IF(AND(SX7_Start&lt;=X165,X165&lt;SX7_End),"Section 7",IF(AND(SX8_Start&lt;=X165,X165&lt;SX8_End),"Section 8",IF(AND(SX9_Start&lt;=X165,X165&lt;SX9_End),"Section 9",IF(AND(SX10_Start&lt;=X165,X165&lt;SX10_End),"Section 10",IF(AND(SX11_Start&lt;=X165,X165&lt;SX11_End),"Section 11",IF(AND(SX12_Start&lt;=X165,X165&lt;SX12_End),"Section 12",IF(AND(SX13_Start&lt;=X165,X165&lt;SX13_End),"Section 13",IF(AND(SX14_Start&lt;=X165,X165&lt;SX14_End),"Section 14",IF(AND(SX15_Start&lt;=X165,X165&lt;SX15_End),"Section 15",IF(AND(SX16_Start&lt;=X165,X165&lt;SX16_End),"Section 16",IF(AND(SX17_Start&lt;=X165,X165&lt;SX17_End),"Section 17",IF(AND(SX18_Start&lt;=X165,X165&lt;SX18_End),"Section 18",IF(AND(SX19_Start&lt;=X165,X165&lt;SX19_End),"Section 19",IF(AND(SX20_Start&lt;=X165,X165&lt;SX20_End),"Section 20",IF(AND(SX21_Start&lt;=X165,X165&lt;SX21_End),"Section 21",IF(AND(SX22_Start&lt;=X165,X165&lt;SX22_End),"Section 22",IF(AND(SX23_Start&lt;=X165,X165&lt;SX23_End),"Section 23",IF(AND(SX24_Start&lt;=X165,X165&lt;SX24_End),"Section 24")*IF(AND(SX25_Start&lt;=X165,X165&lt;SX25End),"Section 25")))))))))))))))))))))))))</f>
        <v/>
      </c>
      <c r="BY165" s="121"/>
      <c r="BZ165" s="121"/>
      <c r="CA165" s="121"/>
      <c r="CB165" s="121"/>
      <c r="CC165" s="121"/>
      <c r="CD165" s="121"/>
      <c r="CE165" s="121"/>
      <c r="CF165" s="121"/>
      <c r="CG165" s="121"/>
      <c r="CH165" s="122"/>
      <c r="CI165" s="123"/>
      <c r="CJ165" s="124"/>
      <c r="CK165" s="124"/>
      <c r="CL165" s="124"/>
      <c r="CM165" s="124"/>
      <c r="CN165" s="124"/>
      <c r="CO165" s="124"/>
      <c r="CP165" s="124"/>
      <c r="CQ165" s="124"/>
      <c r="CR165" s="124"/>
      <c r="CS165" s="125"/>
      <c r="CT165" s="123"/>
      <c r="CU165" s="124"/>
      <c r="CV165" s="124"/>
      <c r="CW165" s="124"/>
      <c r="CX165" s="124"/>
      <c r="CY165" s="124"/>
      <c r="CZ165" s="124"/>
      <c r="DA165" s="124"/>
      <c r="DB165" s="124"/>
      <c r="DC165" s="124"/>
      <c r="DD165" s="125"/>
      <c r="DE165" s="123"/>
      <c r="DF165" s="124"/>
      <c r="DG165" s="124"/>
      <c r="DH165" s="124"/>
      <c r="DI165" s="124"/>
      <c r="DJ165" s="124"/>
      <c r="DK165" s="124"/>
      <c r="DL165" s="124"/>
      <c r="DM165" s="124"/>
      <c r="DN165" s="125"/>
      <c r="DO165" s="126"/>
      <c r="DP165" s="127"/>
      <c r="DQ165" s="127"/>
      <c r="DR165" s="127"/>
      <c r="DS165" s="127"/>
      <c r="DT165" s="127"/>
      <c r="DU165" s="127"/>
      <c r="DV165" s="128"/>
      <c r="DW165" s="102"/>
      <c r="DX165" s="102"/>
      <c r="DY165" s="102"/>
      <c r="DZ165" s="115"/>
      <c r="EA165" s="115"/>
      <c r="EB165" s="115"/>
      <c r="EC165" s="115"/>
      <c r="ED165" s="115"/>
      <c r="EE165" s="132"/>
      <c r="EF165" s="132"/>
      <c r="EG165" s="132"/>
      <c r="EH165" s="102"/>
      <c r="EI165" s="102"/>
      <c r="EJ165" s="102"/>
      <c r="EK165" s="117" t="str">
        <f t="shared" si="929"/>
        <v/>
      </c>
      <c r="EL165" s="117"/>
      <c r="EM165" s="117"/>
      <c r="EN165" s="118"/>
      <c r="EO165" s="118"/>
      <c r="EP165" s="118"/>
      <c r="EQ165" s="102"/>
      <c r="ER165" s="102"/>
      <c r="ES165" s="102"/>
      <c r="ET165" s="102"/>
      <c r="EU165" s="20" t="str">
        <f t="shared" si="930"/>
        <v/>
      </c>
      <c r="EV165" s="26" t="str">
        <f t="shared" si="931"/>
        <v/>
      </c>
      <c r="EW165" s="22"/>
      <c r="EX165" s="22"/>
      <c r="EY165" s="23"/>
      <c r="EZ165" s="23"/>
      <c r="FA165" s="23"/>
      <c r="FB165" s="23"/>
      <c r="FC165" s="28"/>
      <c r="FD165" s="28"/>
      <c r="FE165" s="28"/>
      <c r="FF165" s="28"/>
      <c r="FG165" s="28"/>
      <c r="FH165" s="28"/>
      <c r="FI165" s="28"/>
      <c r="FJ165" s="28"/>
      <c r="FK165" s="28"/>
      <c r="FL165" s="28"/>
      <c r="FM165" s="28"/>
      <c r="FN165" s="29"/>
      <c r="FO165" s="29"/>
      <c r="FP165" s="29"/>
      <c r="FQ165" s="29"/>
      <c r="FR165" s="29"/>
      <c r="FS165" s="29"/>
      <c r="FT165" s="29"/>
      <c r="FU165" s="29"/>
      <c r="FV165" s="29"/>
      <c r="FW165" s="29"/>
      <c r="FX165" s="29"/>
      <c r="FY165" s="29"/>
      <c r="FZ165" s="29"/>
      <c r="GA165" s="29"/>
      <c r="GB165" s="29"/>
      <c r="GC165" s="23"/>
      <c r="GD165" s="23"/>
      <c r="GE165" s="23"/>
      <c r="GF165" s="23"/>
      <c r="GG165" s="23"/>
      <c r="GH165" s="23"/>
    </row>
    <row r="166" spans="1:190" s="25" customFormat="1" ht="57.75" customHeight="1" x14ac:dyDescent="0.25">
      <c r="A166" s="103">
        <f t="shared" si="932"/>
        <v>159</v>
      </c>
      <c r="B166" s="103"/>
      <c r="C166" s="104"/>
      <c r="D166" s="105"/>
      <c r="E166" s="105"/>
      <c r="F166" s="105"/>
      <c r="G166" s="105"/>
      <c r="H166" s="105"/>
      <c r="I166" s="105"/>
      <c r="J166" s="105"/>
      <c r="K166" s="106"/>
      <c r="L166" s="138"/>
      <c r="M166" s="138"/>
      <c r="N166" s="138"/>
      <c r="O166" s="138"/>
      <c r="P166" s="138"/>
      <c r="Q166" s="138"/>
      <c r="R166" s="138"/>
      <c r="S166" s="137"/>
      <c r="T166" s="137"/>
      <c r="U166" s="137"/>
      <c r="V166" s="137"/>
      <c r="W166" s="137"/>
      <c r="X166" s="79"/>
      <c r="Y166" s="80"/>
      <c r="Z166" s="80"/>
      <c r="AA166" s="80"/>
      <c r="AB166" s="11" t="str">
        <f t="shared" si="920"/>
        <v/>
      </c>
      <c r="AC166" s="12"/>
      <c r="AD166" s="13">
        <f t="shared" si="912"/>
        <v>0</v>
      </c>
      <c r="AE166" s="14" t="str">
        <f t="shared" ref="AE166" si="1129">IF(ISBLANK(C166),"",IF(BL166=SX1_LS,SX1_PD,IF(BL166=SX2_LS,SX2_PD,IF(BL166=SX3_LS,SX3_PD,IF(BL166=SX4_LS,SX4_PD,IF(BL166=SX5_LS,SX5_PD,IF(BL166=SX6_LS,SX6_PD,IF(BL166=SX7_LS,SX7_PD,IF(BL166=SX8_LS,SX8_PD,IF(BL166=SX9_LS,SX9_PD,IF(BL166=SX10_LS,SX10_PD,IF(BL166=SX11_LS,SX11_PD,IF(BL166=SX12_LS,SX12_PD)))))))))))))</f>
        <v/>
      </c>
      <c r="AF166" s="15" t="str">
        <f t="shared" si="922"/>
        <v>!</v>
      </c>
      <c r="AG166" s="16" t="str">
        <f t="shared" ref="AG166" si="1130">IF(ISBLANK(AC166),"",IF(AND(BL166=SX1_LS,AC166&gt;=0.5),(ROUND((PI()*AD166*AE166)/12,2)-PI()*SX1_PD),IF(AND(BL166=SX2_LS,AC166&gt;=0.5),(ROUND((PI()*AD166*AE166)/12,2)-PI()*SX2_PD),IF(AND(BL166=SX3_LS,AC166&gt;=0.5),(ROUND((PI()*AD166*AE166)/12,2)-PI()*SX3_PD),IF(AND(BL166=SX4_LS,AC166&gt;=0.5),(ROUND((PI()*AD166*AE166)/12,2)-PI()*SX4_PD),IF(AND(BL166=SX5_LS,AC166&gt;=0.5),(ROUND((PI()*AD166*AE166)/12,2)-PI()*SX5_PD),IF(AND(BL166=SX6_LS,AC166&gt;=0.5),(ROUND((PI()*AD166*AE166)/12,2)-PI()*SX6_PD),IF(AND(BL166=SX7_LS,AC166&gt;=0.5),(ROUND((PI()*AD166*AE166)/12,2)-PI()*SX7_PD),IF(AND(BL166=SX8_LS,AC166&gt;=0.5),(ROUND((PI()*AD166*AE166)/12,2)-PI()*SX8_PD),IF(AND(BL166=SX9_LS,AC166&gt;=0.5),(ROUND((PI()*AD166*AE166)/12,2)-PI()*SX9_PD),IF(AND(BL166=SX10_LS,AC166&gt;=0.5),(ROUND((PI()*AD166*AE166)/12,2)-PI()*SX10_PD),IF(AND(BL166=SX11_LS,AC166&gt;=0.5),(ROUND((PI()*AD166*AE166)/12,2)-PI()*SX11_PD),IF(AND(BL166=SX12_LS,AC166&gt;=0.5),(ROUND((PI()*AD166*AE166)/12,2)-PI()*SX12_PD),ROUND((PI()*AD166*AE166)/12,2))))))))))))))</f>
        <v/>
      </c>
      <c r="AH166" s="81"/>
      <c r="AI166" s="81"/>
      <c r="AJ166" s="81"/>
      <c r="AK166" s="81"/>
      <c r="AL166" s="81"/>
      <c r="AM166" s="81"/>
      <c r="AN166" s="81"/>
      <c r="AO166" s="81"/>
      <c r="AP166" s="17"/>
      <c r="AQ166" s="113"/>
      <c r="AR166" s="113"/>
      <c r="AS166" s="113"/>
      <c r="AT166" s="113"/>
      <c r="AU166" s="113"/>
      <c r="AV166" s="114" t="str">
        <f t="shared" ref="AV166" si="1131">IF(C166=FALSE,"",IF(C166="DNT",(AQ166/(Nominal_Pipe_Diameter*10)),IF(AQ166="NV","NV",IF(AQ166="NA","NA",IF(BE166="","",IF(BL166="SMLS",AQ166*100/BE166,AQ166*100/BD166))))))</f>
        <v/>
      </c>
      <c r="AW166" s="114"/>
      <c r="AX166" s="114"/>
      <c r="AY166" s="114"/>
      <c r="AZ166" s="114"/>
      <c r="BA166" s="114" t="str">
        <f t="shared" ref="BA166" si="1132">IF(C166=FALSE,"",IF(GW_Log_Dist="","NA",GW_Log_Dist+X166))</f>
        <v/>
      </c>
      <c r="BB166" s="114"/>
      <c r="BC166" s="114"/>
      <c r="BD166" s="18" t="str">
        <f t="shared" ref="BD166" si="1133">IF(C166=FALSE,"",IF(AND(SX1_Start&lt;=X166,X166&lt;SX1_End),((SX1_NWT*1000)),IF(AND(SX2_Start&lt;=X166,X166&lt;SX2_End),((SX2_NWT*1000)),IF(AND(SX3_Start&lt;=X166,X166&lt;SX3_End),((SX3_NWT*1000)),IF(AND(SX4_Start&lt;=X166,X166&lt;SX4_End),((SX4_NWT*1000)),IF(AND(SX5_Start&lt;=X166,X166&lt;SX5_End),((SX5_NWT*1000)),IF(AND(SX6_Start&lt;=X166,X166&lt;SX6_End),((SX6_NWT*1000)),IF(AND(SX7_Start&lt;=X166,X166&lt;SX7_End),((SX7_NWT*1000)),IF(AND(SX8_Start&lt;=X166,X166&lt;SX8_End),((SX8_NWT*1000)),IF(AND(SX9_Start&lt;=X166,X166&lt;SX9_End),((SX9_NWT*1000)),IF(AND(SX10_Start&lt;=X166,X166&lt;SX10_End),((SX10_NWT*1000)),IF(AND(SX11_Start&lt;=X166,X166&lt;SX11_End),((SX11_NWT*1000)),IF(AND(SX12_Start&lt;=X166,X166&lt;SX12_End),((SX12_NWT*1000)),IF(AND(SX13_Start&lt;=X166,X166&lt;SX13_End),((SX13_NWT*1000)),IF(AND(SX14_Start&lt;=X166,X166&lt;SX14_End),((SX14_NWT*1000)),IF(AND(SX15_Start&lt;=X166,X166&lt;SX15_End),((SX15_NWT*1000)),IF(AND(SX16_Start&lt;=X166,X166&lt;SX16_End),((SX16_NWT*1000)),IF(AND(SX17_Start&lt;=X166,X166&lt;SX17_End),((SX17_NWT*1000)),IF(AND(SX18_Start&lt;=X166,X166&lt;SX18_End),((SX18_NWT*1000)),IF(AND(SX19_Start&lt;=X166,X166&lt;SX19_End),((SX19_NWT*1000)),IF(AND(SX20_Start&lt;=X166,X166&lt;SX20_End),((SX20_NWT*1000)),IF(AND(SX21_Start&lt;=X166,X166&lt;SX21_End),((SX21_NWT*1000)),IF(AND(SX22_Start&lt;=X166,X166&lt;SX22_End),((SX22_NWT*1000)),IF(AND(SX23_Start&lt;=X166,X166&lt;SX23_End),((SX23_NWT*1000)),IF(AND(SX24_Start&lt;=X166,X166&lt;SX24_End),((SX24_NWT*1000)),IF(AND(SX25_Start&lt;=X166,X166&lt;SX25_End),((SX25_NWT*1000))))))))))))))))))))))))))))</f>
        <v/>
      </c>
      <c r="BE166" s="113"/>
      <c r="BF166" s="113"/>
      <c r="BG166" s="113"/>
      <c r="BH166" s="113"/>
      <c r="BI166" s="113"/>
      <c r="BJ166" s="113"/>
      <c r="BK166" s="113"/>
      <c r="BL166" s="19" t="str" cm="1">
        <f t="array" ref="BL166">IF(C166=FALSE,"",IF(AND(SX1_Start&lt;=X166,X166&lt;SX1_End),SX1_LS,IF(AND(SX2_Start&lt;=X166,X166&lt;SX2_End),SX2_LS,IF(AND(SX3_Start&lt;=X166,X166&lt;SX3_End),SX3_LS,IF(AND(SX4_Start&lt;=X166,X166&lt;SX4_End),SX4_LS,IF(AND(SX5_Start&lt;=X166,X166&lt;SX5_End),SX5_LS,IF(AND(SX6_Start&lt;=X166,X166&lt;SX6_End),SX6_LS,IF(AND(SX7_Start&lt;=X166,X166&lt;SX7_End),SX7_LS,IF(AND(SX8_Start&lt;=X166,X166&lt;SX8_End),SX8_LS,IF(AND(SX9_Start&lt;=X166,X166&lt;SX9_End),SX9_LS,IF(AND(SX10_Start&lt;=X166,X166&lt;SX10_End),SX10_LS,IF(AND(SX11_Start&lt;=X166,X166&lt;SX11_End),SX11_LS,IF(AND(SX12_Start&lt;=X166,X166&lt;SX12_End),SX12_LS,IF(AND(SX13_Start&lt;=X166,X166&lt;SX13_End),SX13_LS,IF(AND(SX14_Start&lt;=X166,X166&lt;SX14_End),SX14_LS,IF(AND(SX15_Start&lt;=X166,X166&lt;SX15_End),SX15_LS,IF(AND(SX16_Start&lt;=X166,X166&lt;SX16_End),SX16_LS,IF(AND(SX17_Start&lt;=X166,X166&lt;SX17_End),SX17_LS,IF(AND(SX18_Start&lt;=X166,X166&lt;SX18_End),SX18_LS,IF(AND(SX19_Start&lt;=X166,X166&lt;SX19_End),SX19_LS,IF(AND(SX20_Start&lt;=X166,X166&lt;SX20_End),SX20_LS,IF(AND(SX21_Start&lt;=X166,X166&lt;SX21_End),SX21_LS,IF(AND(SX22_Start&lt;=X166,X166&lt;SX22_End),SX22_LS,IF(AND(SX23_Start&lt;=X166,X166&lt;SX23_End),SX23_LS,IF(AND(SX24_Start&lt;=X166,X166&lt;SX24_End),SX24_LS)*IF(AND(SX25_Start&lt;=X166,X166&lt;SX25End),SX25_LS)))))))))))))))))))))))))</f>
        <v/>
      </c>
      <c r="BM166" s="129" t="str">
        <f t="shared" ref="BM166" si="1134">IF(ISBLANK(C166),"",IF(BL166=SX1_LS,SX1_LSD,IF(BL166=SX2_LS,SX2_LSD,IF(BL166=SX3_LS,SX3_LSD,IF(BL166=SX4_LS,SX4_LSD,IF(BL166=SX5_LS,SX5_LSD,IF(BL166=SX6_LS,SX6_LSD,IF(BL166=SX7_LS,SX7_LSD,IF(BL166=SX8_LS,SX8_LSD,IF(BL166=SX9_LS,SX9_LSD,IF(BL166=SX10_LS,SX10_LSD,IF(BL166=SX11_LS,SX11_LSD,IF(BL166=SX12_LS,SX12_LSD)))))))))))))</f>
        <v/>
      </c>
      <c r="BN166" s="130"/>
      <c r="BO166" s="130"/>
      <c r="BP166" s="130"/>
      <c r="BQ166" s="130"/>
      <c r="BR166" s="131"/>
      <c r="BS166" s="119" t="str">
        <f t="shared" ref="BS166" si="1135">IF(ISBLANK(C166),"",IF(NOT(ISNUMBER(station_number)),"NA",IF(MOD(station_number,1)=0,TEXT(station_number+X166,"0+00"),IF(NOT(MOD(station_number,1)=0),TEXT(station_number+X166,"0+00.00")))))</f>
        <v/>
      </c>
      <c r="BT166" s="119"/>
      <c r="BU166" s="119"/>
      <c r="BV166" s="119"/>
      <c r="BW166" s="119"/>
      <c r="BX166" s="120" t="str" cm="1">
        <f t="array" ref="BX166">IF(C166=FALSE,"",IF(AND(SX1_Start&lt;=X166,X166&lt;SX1_End),"Section 1",IF(AND(SX2_Start&lt;=X166,X166&lt;SX2_End),"Section 2",IF(AND(SX3_Start&lt;=X166,X166&lt;SX3_End),"Section 3",IF(AND(SX4_Start&lt;=X166,X166&lt;SX4_End),"Section 4",IF(AND(SX5_Start&lt;=X166,X166&lt;SX5_End),"Section 5",IF(AND(SX6_Start&lt;=X166,X166&lt;SX6_End),"Section 6",IF(AND(SX7_Start&lt;=X166,X166&lt;SX7_End),"Section 7",IF(AND(SX8_Start&lt;=X166,X166&lt;SX8_End),"Section 8",IF(AND(SX9_Start&lt;=X166,X166&lt;SX9_End),"Section 9",IF(AND(SX10_Start&lt;=X166,X166&lt;SX10_End),"Section 10",IF(AND(SX11_Start&lt;=X166,X166&lt;SX11_End),"Section 11",IF(AND(SX12_Start&lt;=X166,X166&lt;SX12_End),"Section 12",IF(AND(SX13_Start&lt;=X166,X166&lt;SX13_End),"Section 13",IF(AND(SX14_Start&lt;=X166,X166&lt;SX14_End),"Section 14",IF(AND(SX15_Start&lt;=X166,X166&lt;SX15_End),"Section 15",IF(AND(SX16_Start&lt;=X166,X166&lt;SX16_End),"Section 16",IF(AND(SX17_Start&lt;=X166,X166&lt;SX17_End),"Section 17",IF(AND(SX18_Start&lt;=X166,X166&lt;SX18_End),"Section 18",IF(AND(SX19_Start&lt;=X166,X166&lt;SX19_End),"Section 19",IF(AND(SX20_Start&lt;=X166,X166&lt;SX20_End),"Section 20",IF(AND(SX21_Start&lt;=X166,X166&lt;SX21_End),"Section 21",IF(AND(SX22_Start&lt;=X166,X166&lt;SX22_End),"Section 22",IF(AND(SX23_Start&lt;=X166,X166&lt;SX23_End),"Section 23",IF(AND(SX24_Start&lt;=X166,X166&lt;SX24_End),"Section 24")*IF(AND(SX25_Start&lt;=X166,X166&lt;SX25End),"Section 25")))))))))))))))))))))))))</f>
        <v/>
      </c>
      <c r="BY166" s="121"/>
      <c r="BZ166" s="121"/>
      <c r="CA166" s="121"/>
      <c r="CB166" s="121"/>
      <c r="CC166" s="121"/>
      <c r="CD166" s="121"/>
      <c r="CE166" s="121"/>
      <c r="CF166" s="121"/>
      <c r="CG166" s="121"/>
      <c r="CH166" s="122"/>
      <c r="CI166" s="123"/>
      <c r="CJ166" s="124"/>
      <c r="CK166" s="124"/>
      <c r="CL166" s="124"/>
      <c r="CM166" s="124"/>
      <c r="CN166" s="124"/>
      <c r="CO166" s="124"/>
      <c r="CP166" s="124"/>
      <c r="CQ166" s="124"/>
      <c r="CR166" s="124"/>
      <c r="CS166" s="125"/>
      <c r="CT166" s="123"/>
      <c r="CU166" s="124"/>
      <c r="CV166" s="124"/>
      <c r="CW166" s="124"/>
      <c r="CX166" s="124"/>
      <c r="CY166" s="124"/>
      <c r="CZ166" s="124"/>
      <c r="DA166" s="124"/>
      <c r="DB166" s="124"/>
      <c r="DC166" s="124"/>
      <c r="DD166" s="125"/>
      <c r="DE166" s="123"/>
      <c r="DF166" s="124"/>
      <c r="DG166" s="124"/>
      <c r="DH166" s="124"/>
      <c r="DI166" s="124"/>
      <c r="DJ166" s="124"/>
      <c r="DK166" s="124"/>
      <c r="DL166" s="124"/>
      <c r="DM166" s="124"/>
      <c r="DN166" s="125"/>
      <c r="DO166" s="126"/>
      <c r="DP166" s="127"/>
      <c r="DQ166" s="127"/>
      <c r="DR166" s="127"/>
      <c r="DS166" s="127"/>
      <c r="DT166" s="127"/>
      <c r="DU166" s="127"/>
      <c r="DV166" s="128"/>
      <c r="DW166" s="102"/>
      <c r="DX166" s="102"/>
      <c r="DY166" s="102"/>
      <c r="DZ166" s="115"/>
      <c r="EA166" s="115"/>
      <c r="EB166" s="115"/>
      <c r="EC166" s="115"/>
      <c r="ED166" s="115"/>
      <c r="EE166" s="132"/>
      <c r="EF166" s="132"/>
      <c r="EG166" s="132"/>
      <c r="EH166" s="102"/>
      <c r="EI166" s="102"/>
      <c r="EJ166" s="102"/>
      <c r="EK166" s="117" t="str">
        <f t="shared" si="929"/>
        <v/>
      </c>
      <c r="EL166" s="117"/>
      <c r="EM166" s="117"/>
      <c r="EN166" s="118"/>
      <c r="EO166" s="118"/>
      <c r="EP166" s="118"/>
      <c r="EQ166" s="102"/>
      <c r="ER166" s="102"/>
      <c r="ES166" s="102"/>
      <c r="ET166" s="102"/>
      <c r="EU166" s="20" t="str">
        <f t="shared" si="930"/>
        <v/>
      </c>
      <c r="EV166" s="26" t="str">
        <f t="shared" si="931"/>
        <v/>
      </c>
      <c r="EW166" s="22"/>
      <c r="EX166" s="22"/>
      <c r="EY166" s="23"/>
      <c r="EZ166" s="23"/>
      <c r="FA166" s="23"/>
      <c r="FB166" s="23"/>
      <c r="FC166" s="28"/>
      <c r="FD166" s="28"/>
      <c r="FE166" s="28"/>
      <c r="FF166" s="28"/>
      <c r="FG166" s="28"/>
      <c r="FH166" s="28"/>
      <c r="FI166" s="28"/>
      <c r="FJ166" s="28"/>
      <c r="FK166" s="28"/>
      <c r="FL166" s="28"/>
      <c r="FM166" s="28"/>
      <c r="FN166" s="29"/>
      <c r="FO166" s="29"/>
      <c r="FP166" s="29"/>
      <c r="FQ166" s="29"/>
      <c r="FR166" s="29"/>
      <c r="FS166" s="29"/>
      <c r="FT166" s="29"/>
      <c r="FU166" s="29"/>
      <c r="FV166" s="29"/>
      <c r="FW166" s="29"/>
      <c r="FX166" s="29"/>
      <c r="FY166" s="29"/>
      <c r="FZ166" s="29"/>
      <c r="GA166" s="29"/>
      <c r="GB166" s="29"/>
      <c r="GC166" s="23"/>
      <c r="GD166" s="23"/>
      <c r="GE166" s="23"/>
      <c r="GF166" s="23"/>
      <c r="GG166" s="23"/>
      <c r="GH166" s="23"/>
    </row>
    <row r="167" spans="1:190" s="25" customFormat="1" ht="57.75" customHeight="1" x14ac:dyDescent="0.25">
      <c r="A167" s="103">
        <f t="shared" si="932"/>
        <v>160</v>
      </c>
      <c r="B167" s="103"/>
      <c r="C167" s="104"/>
      <c r="D167" s="105"/>
      <c r="E167" s="105"/>
      <c r="F167" s="105"/>
      <c r="G167" s="105"/>
      <c r="H167" s="105"/>
      <c r="I167" s="105"/>
      <c r="J167" s="105"/>
      <c r="K167" s="106"/>
      <c r="L167" s="138"/>
      <c r="M167" s="138"/>
      <c r="N167" s="138"/>
      <c r="O167" s="138"/>
      <c r="P167" s="138"/>
      <c r="Q167" s="138"/>
      <c r="R167" s="138"/>
      <c r="S167" s="137"/>
      <c r="T167" s="137"/>
      <c r="U167" s="137"/>
      <c r="V167" s="137"/>
      <c r="W167" s="137"/>
      <c r="X167" s="79"/>
      <c r="Y167" s="80"/>
      <c r="Z167" s="80"/>
      <c r="AA167" s="80"/>
      <c r="AB167" s="11" t="str">
        <f t="shared" si="920"/>
        <v/>
      </c>
      <c r="AC167" s="12"/>
      <c r="AD167" s="13">
        <f t="shared" si="912"/>
        <v>0</v>
      </c>
      <c r="AE167" s="14" t="str">
        <f t="shared" ref="AE167" si="1136">IF(ISBLANK(C167),"",IF(BL167=SX1_LS,SX1_PD,IF(BL167=SX2_LS,SX2_PD,IF(BL167=SX3_LS,SX3_PD,IF(BL167=SX4_LS,SX4_PD,IF(BL167=SX5_LS,SX5_PD,IF(BL167=SX6_LS,SX6_PD,IF(BL167=SX7_LS,SX7_PD,IF(BL167=SX8_LS,SX8_PD,IF(BL167=SX9_LS,SX9_PD,IF(BL167=SX10_LS,SX10_PD,IF(BL167=SX11_LS,SX11_PD,IF(BL167=SX12_LS,SX12_PD)))))))))))))</f>
        <v/>
      </c>
      <c r="AF167" s="15" t="str">
        <f t="shared" si="922"/>
        <v>!</v>
      </c>
      <c r="AG167" s="16" t="str">
        <f t="shared" ref="AG167" si="1137">IF(ISBLANK(AC167),"",IF(AND(BL167=SX1_LS,AC167&gt;=0.5),(ROUND((PI()*AD167*AE167)/12,2)-PI()*SX1_PD),IF(AND(BL167=SX2_LS,AC167&gt;=0.5),(ROUND((PI()*AD167*AE167)/12,2)-PI()*SX2_PD),IF(AND(BL167=SX3_LS,AC167&gt;=0.5),(ROUND((PI()*AD167*AE167)/12,2)-PI()*SX3_PD),IF(AND(BL167=SX4_LS,AC167&gt;=0.5),(ROUND((PI()*AD167*AE167)/12,2)-PI()*SX4_PD),IF(AND(BL167=SX5_LS,AC167&gt;=0.5),(ROUND((PI()*AD167*AE167)/12,2)-PI()*SX5_PD),IF(AND(BL167=SX6_LS,AC167&gt;=0.5),(ROUND((PI()*AD167*AE167)/12,2)-PI()*SX6_PD),IF(AND(BL167=SX7_LS,AC167&gt;=0.5),(ROUND((PI()*AD167*AE167)/12,2)-PI()*SX7_PD),IF(AND(BL167=SX8_LS,AC167&gt;=0.5),(ROUND((PI()*AD167*AE167)/12,2)-PI()*SX8_PD),IF(AND(BL167=SX9_LS,AC167&gt;=0.5),(ROUND((PI()*AD167*AE167)/12,2)-PI()*SX9_PD),IF(AND(BL167=SX10_LS,AC167&gt;=0.5),(ROUND((PI()*AD167*AE167)/12,2)-PI()*SX10_PD),IF(AND(BL167=SX11_LS,AC167&gt;=0.5),(ROUND((PI()*AD167*AE167)/12,2)-PI()*SX11_PD),IF(AND(BL167=SX12_LS,AC167&gt;=0.5),(ROUND((PI()*AD167*AE167)/12,2)-PI()*SX12_PD),ROUND((PI()*AD167*AE167)/12,2))))))))))))))</f>
        <v/>
      </c>
      <c r="AH167" s="81"/>
      <c r="AI167" s="81"/>
      <c r="AJ167" s="81"/>
      <c r="AK167" s="81"/>
      <c r="AL167" s="81"/>
      <c r="AM167" s="81"/>
      <c r="AN167" s="81"/>
      <c r="AO167" s="81"/>
      <c r="AP167" s="17"/>
      <c r="AQ167" s="113"/>
      <c r="AR167" s="113"/>
      <c r="AS167" s="113"/>
      <c r="AT167" s="113"/>
      <c r="AU167" s="113"/>
      <c r="AV167" s="114" t="str">
        <f t="shared" ref="AV167" si="1138">IF(C167=FALSE,"",IF(C167="DNT",(AQ167/(Nominal_Pipe_Diameter*10)),IF(AQ167="NV","NV",IF(AQ167="NA","NA",IF(BE167="","",IF(BL167="SMLS",AQ167*100/BE167,AQ167*100/BD167))))))</f>
        <v/>
      </c>
      <c r="AW167" s="114"/>
      <c r="AX167" s="114"/>
      <c r="AY167" s="114"/>
      <c r="AZ167" s="114"/>
      <c r="BA167" s="114" t="str">
        <f t="shared" ref="BA167" si="1139">IF(C167=FALSE,"",IF(GW_Log_Dist="","NA",GW_Log_Dist+X167))</f>
        <v/>
      </c>
      <c r="BB167" s="114"/>
      <c r="BC167" s="114"/>
      <c r="BD167" s="18" t="str">
        <f t="shared" ref="BD167" si="1140">IF(C167=FALSE,"",IF(AND(SX1_Start&lt;=X167,X167&lt;SX1_End),((SX1_NWT*1000)),IF(AND(SX2_Start&lt;=X167,X167&lt;SX2_End),((SX2_NWT*1000)),IF(AND(SX3_Start&lt;=X167,X167&lt;SX3_End),((SX3_NWT*1000)),IF(AND(SX4_Start&lt;=X167,X167&lt;SX4_End),((SX4_NWT*1000)),IF(AND(SX5_Start&lt;=X167,X167&lt;SX5_End),((SX5_NWT*1000)),IF(AND(SX6_Start&lt;=X167,X167&lt;SX6_End),((SX6_NWT*1000)),IF(AND(SX7_Start&lt;=X167,X167&lt;SX7_End),((SX7_NWT*1000)),IF(AND(SX8_Start&lt;=X167,X167&lt;SX8_End),((SX8_NWT*1000)),IF(AND(SX9_Start&lt;=X167,X167&lt;SX9_End),((SX9_NWT*1000)),IF(AND(SX10_Start&lt;=X167,X167&lt;SX10_End),((SX10_NWT*1000)),IF(AND(SX11_Start&lt;=X167,X167&lt;SX11_End),((SX11_NWT*1000)),IF(AND(SX12_Start&lt;=X167,X167&lt;SX12_End),((SX12_NWT*1000)),IF(AND(SX13_Start&lt;=X167,X167&lt;SX13_End),((SX13_NWT*1000)),IF(AND(SX14_Start&lt;=X167,X167&lt;SX14_End),((SX14_NWT*1000)),IF(AND(SX15_Start&lt;=X167,X167&lt;SX15_End),((SX15_NWT*1000)),IF(AND(SX16_Start&lt;=X167,X167&lt;SX16_End),((SX16_NWT*1000)),IF(AND(SX17_Start&lt;=X167,X167&lt;SX17_End),((SX17_NWT*1000)),IF(AND(SX18_Start&lt;=X167,X167&lt;SX18_End),((SX18_NWT*1000)),IF(AND(SX19_Start&lt;=X167,X167&lt;SX19_End),((SX19_NWT*1000)),IF(AND(SX20_Start&lt;=X167,X167&lt;SX20_End),((SX20_NWT*1000)),IF(AND(SX21_Start&lt;=X167,X167&lt;SX21_End),((SX21_NWT*1000)),IF(AND(SX22_Start&lt;=X167,X167&lt;SX22_End),((SX22_NWT*1000)),IF(AND(SX23_Start&lt;=X167,X167&lt;SX23_End),((SX23_NWT*1000)),IF(AND(SX24_Start&lt;=X167,X167&lt;SX24_End),((SX24_NWT*1000)),IF(AND(SX25_Start&lt;=X167,X167&lt;SX25_End),((SX25_NWT*1000))))))))))))))))))))))))))))</f>
        <v/>
      </c>
      <c r="BE167" s="113"/>
      <c r="BF167" s="113"/>
      <c r="BG167" s="113"/>
      <c r="BH167" s="113"/>
      <c r="BI167" s="113"/>
      <c r="BJ167" s="113"/>
      <c r="BK167" s="113"/>
      <c r="BL167" s="19" t="str" cm="1">
        <f t="array" ref="BL167">IF(C167=FALSE,"",IF(AND(SX1_Start&lt;=X167,X167&lt;SX1_End),SX1_LS,IF(AND(SX2_Start&lt;=X167,X167&lt;SX2_End),SX2_LS,IF(AND(SX3_Start&lt;=X167,X167&lt;SX3_End),SX3_LS,IF(AND(SX4_Start&lt;=X167,X167&lt;SX4_End),SX4_LS,IF(AND(SX5_Start&lt;=X167,X167&lt;SX5_End),SX5_LS,IF(AND(SX6_Start&lt;=X167,X167&lt;SX6_End),SX6_LS,IF(AND(SX7_Start&lt;=X167,X167&lt;SX7_End),SX7_LS,IF(AND(SX8_Start&lt;=X167,X167&lt;SX8_End),SX8_LS,IF(AND(SX9_Start&lt;=X167,X167&lt;SX9_End),SX9_LS,IF(AND(SX10_Start&lt;=X167,X167&lt;SX10_End),SX10_LS,IF(AND(SX11_Start&lt;=X167,X167&lt;SX11_End),SX11_LS,IF(AND(SX12_Start&lt;=X167,X167&lt;SX12_End),SX12_LS,IF(AND(SX13_Start&lt;=X167,X167&lt;SX13_End),SX13_LS,IF(AND(SX14_Start&lt;=X167,X167&lt;SX14_End),SX14_LS,IF(AND(SX15_Start&lt;=X167,X167&lt;SX15_End),SX15_LS,IF(AND(SX16_Start&lt;=X167,X167&lt;SX16_End),SX16_LS,IF(AND(SX17_Start&lt;=X167,X167&lt;SX17_End),SX17_LS,IF(AND(SX18_Start&lt;=X167,X167&lt;SX18_End),SX18_LS,IF(AND(SX19_Start&lt;=X167,X167&lt;SX19_End),SX19_LS,IF(AND(SX20_Start&lt;=X167,X167&lt;SX20_End),SX20_LS,IF(AND(SX21_Start&lt;=X167,X167&lt;SX21_End),SX21_LS,IF(AND(SX22_Start&lt;=X167,X167&lt;SX22_End),SX22_LS,IF(AND(SX23_Start&lt;=X167,X167&lt;SX23_End),SX23_LS,IF(AND(SX24_Start&lt;=X167,X167&lt;SX24_End),SX24_LS)*IF(AND(SX25_Start&lt;=X167,X167&lt;SX25End),SX25_LS)))))))))))))))))))))))))</f>
        <v/>
      </c>
      <c r="BM167" s="129" t="str">
        <f t="shared" ref="BM167" si="1141">IF(ISBLANK(C167),"",IF(BL167=SX1_LS,SX1_LSD,IF(BL167=SX2_LS,SX2_LSD,IF(BL167=SX3_LS,SX3_LSD,IF(BL167=SX4_LS,SX4_LSD,IF(BL167=SX5_LS,SX5_LSD,IF(BL167=SX6_LS,SX6_LSD,IF(BL167=SX7_LS,SX7_LSD,IF(BL167=SX8_LS,SX8_LSD,IF(BL167=SX9_LS,SX9_LSD,IF(BL167=SX10_LS,SX10_LSD,IF(BL167=SX11_LS,SX11_LSD,IF(BL167=SX12_LS,SX12_LSD)))))))))))))</f>
        <v/>
      </c>
      <c r="BN167" s="130"/>
      <c r="BO167" s="130"/>
      <c r="BP167" s="130"/>
      <c r="BQ167" s="130"/>
      <c r="BR167" s="131"/>
      <c r="BS167" s="119" t="str">
        <f t="shared" ref="BS167" si="1142">IF(ISBLANK(C167),"",IF(NOT(ISNUMBER(station_number)),"NA",IF(MOD(station_number,1)=0,TEXT(station_number+X167,"0+00"),IF(NOT(MOD(station_number,1)=0),TEXT(station_number+X167,"0+00.00")))))</f>
        <v/>
      </c>
      <c r="BT167" s="119"/>
      <c r="BU167" s="119"/>
      <c r="BV167" s="119"/>
      <c r="BW167" s="119"/>
      <c r="BX167" s="120" t="str" cm="1">
        <f t="array" ref="BX167">IF(C167=FALSE,"",IF(AND(SX1_Start&lt;=X167,X167&lt;SX1_End),"Section 1",IF(AND(SX2_Start&lt;=X167,X167&lt;SX2_End),"Section 2",IF(AND(SX3_Start&lt;=X167,X167&lt;SX3_End),"Section 3",IF(AND(SX4_Start&lt;=X167,X167&lt;SX4_End),"Section 4",IF(AND(SX5_Start&lt;=X167,X167&lt;SX5_End),"Section 5",IF(AND(SX6_Start&lt;=X167,X167&lt;SX6_End),"Section 6",IF(AND(SX7_Start&lt;=X167,X167&lt;SX7_End),"Section 7",IF(AND(SX8_Start&lt;=X167,X167&lt;SX8_End),"Section 8",IF(AND(SX9_Start&lt;=X167,X167&lt;SX9_End),"Section 9",IF(AND(SX10_Start&lt;=X167,X167&lt;SX10_End),"Section 10",IF(AND(SX11_Start&lt;=X167,X167&lt;SX11_End),"Section 11",IF(AND(SX12_Start&lt;=X167,X167&lt;SX12_End),"Section 12",IF(AND(SX13_Start&lt;=X167,X167&lt;SX13_End),"Section 13",IF(AND(SX14_Start&lt;=X167,X167&lt;SX14_End),"Section 14",IF(AND(SX15_Start&lt;=X167,X167&lt;SX15_End),"Section 15",IF(AND(SX16_Start&lt;=X167,X167&lt;SX16_End),"Section 16",IF(AND(SX17_Start&lt;=X167,X167&lt;SX17_End),"Section 17",IF(AND(SX18_Start&lt;=X167,X167&lt;SX18_End),"Section 18",IF(AND(SX19_Start&lt;=X167,X167&lt;SX19_End),"Section 19",IF(AND(SX20_Start&lt;=X167,X167&lt;SX20_End),"Section 20",IF(AND(SX21_Start&lt;=X167,X167&lt;SX21_End),"Section 21",IF(AND(SX22_Start&lt;=X167,X167&lt;SX22_End),"Section 22",IF(AND(SX23_Start&lt;=X167,X167&lt;SX23_End),"Section 23",IF(AND(SX24_Start&lt;=X167,X167&lt;SX24_End),"Section 24")*IF(AND(SX25_Start&lt;=X167,X167&lt;SX25End),"Section 25")))))))))))))))))))))))))</f>
        <v/>
      </c>
      <c r="BY167" s="121"/>
      <c r="BZ167" s="121"/>
      <c r="CA167" s="121"/>
      <c r="CB167" s="121"/>
      <c r="CC167" s="121"/>
      <c r="CD167" s="121"/>
      <c r="CE167" s="121"/>
      <c r="CF167" s="121"/>
      <c r="CG167" s="121"/>
      <c r="CH167" s="122"/>
      <c r="CI167" s="123"/>
      <c r="CJ167" s="124"/>
      <c r="CK167" s="124"/>
      <c r="CL167" s="124"/>
      <c r="CM167" s="124"/>
      <c r="CN167" s="124"/>
      <c r="CO167" s="124"/>
      <c r="CP167" s="124"/>
      <c r="CQ167" s="124"/>
      <c r="CR167" s="124"/>
      <c r="CS167" s="125"/>
      <c r="CT167" s="123"/>
      <c r="CU167" s="124"/>
      <c r="CV167" s="124"/>
      <c r="CW167" s="124"/>
      <c r="CX167" s="124"/>
      <c r="CY167" s="124"/>
      <c r="CZ167" s="124"/>
      <c r="DA167" s="124"/>
      <c r="DB167" s="124"/>
      <c r="DC167" s="124"/>
      <c r="DD167" s="125"/>
      <c r="DE167" s="123"/>
      <c r="DF167" s="124"/>
      <c r="DG167" s="124"/>
      <c r="DH167" s="124"/>
      <c r="DI167" s="124"/>
      <c r="DJ167" s="124"/>
      <c r="DK167" s="124"/>
      <c r="DL167" s="124"/>
      <c r="DM167" s="124"/>
      <c r="DN167" s="125"/>
      <c r="DO167" s="126"/>
      <c r="DP167" s="127"/>
      <c r="DQ167" s="127"/>
      <c r="DR167" s="127"/>
      <c r="DS167" s="127"/>
      <c r="DT167" s="127"/>
      <c r="DU167" s="127"/>
      <c r="DV167" s="128"/>
      <c r="DW167" s="102"/>
      <c r="DX167" s="102"/>
      <c r="DY167" s="102"/>
      <c r="DZ167" s="115"/>
      <c r="EA167" s="115"/>
      <c r="EB167" s="115"/>
      <c r="EC167" s="115"/>
      <c r="ED167" s="115"/>
      <c r="EE167" s="132"/>
      <c r="EF167" s="132"/>
      <c r="EG167" s="132"/>
      <c r="EH167" s="102"/>
      <c r="EI167" s="102"/>
      <c r="EJ167" s="102"/>
      <c r="EK167" s="117" t="str">
        <f t="shared" si="929"/>
        <v/>
      </c>
      <c r="EL167" s="117"/>
      <c r="EM167" s="117"/>
      <c r="EN167" s="118"/>
      <c r="EO167" s="118"/>
      <c r="EP167" s="118"/>
      <c r="EQ167" s="102"/>
      <c r="ER167" s="102"/>
      <c r="ES167" s="102"/>
      <c r="ET167" s="102"/>
      <c r="EU167" s="20" t="str">
        <f t="shared" si="930"/>
        <v/>
      </c>
      <c r="EV167" s="26" t="str">
        <f t="shared" si="931"/>
        <v/>
      </c>
      <c r="EW167" s="22"/>
      <c r="EX167" s="22"/>
      <c r="EY167" s="23"/>
      <c r="EZ167" s="23"/>
      <c r="FA167" s="23"/>
      <c r="FB167" s="23"/>
      <c r="FC167" s="28"/>
      <c r="FD167" s="28"/>
      <c r="FE167" s="28"/>
      <c r="FF167" s="28"/>
      <c r="FG167" s="28"/>
      <c r="FH167" s="28"/>
      <c r="FI167" s="28"/>
      <c r="FJ167" s="28"/>
      <c r="FK167" s="28"/>
      <c r="FL167" s="28"/>
      <c r="FM167" s="28"/>
      <c r="FN167" s="30"/>
      <c r="FO167" s="30"/>
      <c r="FP167" s="30"/>
      <c r="FQ167" s="30"/>
      <c r="FR167" s="30"/>
      <c r="FS167" s="30"/>
      <c r="FT167" s="30"/>
      <c r="FU167" s="30"/>
      <c r="FV167" s="30"/>
      <c r="FW167" s="30"/>
      <c r="FX167" s="30"/>
      <c r="FY167" s="30"/>
      <c r="FZ167" s="30"/>
      <c r="GA167" s="30"/>
      <c r="GB167" s="30"/>
      <c r="GC167" s="23"/>
      <c r="GD167" s="23"/>
      <c r="GE167" s="23"/>
      <c r="GF167" s="23"/>
      <c r="GG167" s="23"/>
      <c r="GH167" s="23"/>
    </row>
    <row r="168" spans="1:190" s="25" customFormat="1" ht="57.75" customHeight="1" x14ac:dyDescent="0.25">
      <c r="A168" s="103">
        <f t="shared" si="932"/>
        <v>161</v>
      </c>
      <c r="B168" s="103"/>
      <c r="C168" s="104"/>
      <c r="D168" s="105"/>
      <c r="E168" s="105"/>
      <c r="F168" s="105"/>
      <c r="G168" s="105"/>
      <c r="H168" s="105"/>
      <c r="I168" s="105"/>
      <c r="J168" s="105"/>
      <c r="K168" s="106"/>
      <c r="L168" s="138"/>
      <c r="M168" s="138"/>
      <c r="N168" s="138"/>
      <c r="O168" s="138"/>
      <c r="P168" s="138"/>
      <c r="Q168" s="138"/>
      <c r="R168" s="138"/>
      <c r="S168" s="137"/>
      <c r="T168" s="137"/>
      <c r="U168" s="137"/>
      <c r="V168" s="137"/>
      <c r="W168" s="137"/>
      <c r="X168" s="79"/>
      <c r="Y168" s="80"/>
      <c r="Z168" s="80"/>
      <c r="AA168" s="80"/>
      <c r="AB168" s="11" t="str">
        <f t="shared" si="920"/>
        <v/>
      </c>
      <c r="AC168" s="12"/>
      <c r="AD168" s="13">
        <f t="shared" si="912"/>
        <v>0</v>
      </c>
      <c r="AE168" s="14" t="str">
        <f t="shared" ref="AE168" si="1143">IF(ISBLANK(C168),"",IF(BL168=SX1_LS,SX1_PD,IF(BL168=SX2_LS,SX2_PD,IF(BL168=SX3_LS,SX3_PD,IF(BL168=SX4_LS,SX4_PD,IF(BL168=SX5_LS,SX5_PD,IF(BL168=SX6_LS,SX6_PD,IF(BL168=SX7_LS,SX7_PD,IF(BL168=SX8_LS,SX8_PD,IF(BL168=SX9_LS,SX9_PD,IF(BL168=SX10_LS,SX10_PD,IF(BL168=SX11_LS,SX11_PD,IF(BL168=SX12_LS,SX12_PD)))))))))))))</f>
        <v/>
      </c>
      <c r="AF168" s="15" t="str">
        <f t="shared" si="922"/>
        <v>!</v>
      </c>
      <c r="AG168" s="16" t="str">
        <f t="shared" ref="AG168" si="1144">IF(ISBLANK(AC168),"",IF(AND(BL168=SX1_LS,AC168&gt;=0.5),(ROUND((PI()*AD168*AE168)/12,2)-PI()*SX1_PD),IF(AND(BL168=SX2_LS,AC168&gt;=0.5),(ROUND((PI()*AD168*AE168)/12,2)-PI()*SX2_PD),IF(AND(BL168=SX3_LS,AC168&gt;=0.5),(ROUND((PI()*AD168*AE168)/12,2)-PI()*SX3_PD),IF(AND(BL168=SX4_LS,AC168&gt;=0.5),(ROUND((PI()*AD168*AE168)/12,2)-PI()*SX4_PD),IF(AND(BL168=SX5_LS,AC168&gt;=0.5),(ROUND((PI()*AD168*AE168)/12,2)-PI()*SX5_PD),IF(AND(BL168=SX6_LS,AC168&gt;=0.5),(ROUND((PI()*AD168*AE168)/12,2)-PI()*SX6_PD),IF(AND(BL168=SX7_LS,AC168&gt;=0.5),(ROUND((PI()*AD168*AE168)/12,2)-PI()*SX7_PD),IF(AND(BL168=SX8_LS,AC168&gt;=0.5),(ROUND((PI()*AD168*AE168)/12,2)-PI()*SX8_PD),IF(AND(BL168=SX9_LS,AC168&gt;=0.5),(ROUND((PI()*AD168*AE168)/12,2)-PI()*SX9_PD),IF(AND(BL168=SX10_LS,AC168&gt;=0.5),(ROUND((PI()*AD168*AE168)/12,2)-PI()*SX10_PD),IF(AND(BL168=SX11_LS,AC168&gt;=0.5),(ROUND((PI()*AD168*AE168)/12,2)-PI()*SX11_PD),IF(AND(BL168=SX12_LS,AC168&gt;=0.5),(ROUND((PI()*AD168*AE168)/12,2)-PI()*SX12_PD),ROUND((PI()*AD168*AE168)/12,2))))))))))))))</f>
        <v/>
      </c>
      <c r="AH168" s="81"/>
      <c r="AI168" s="81"/>
      <c r="AJ168" s="81"/>
      <c r="AK168" s="81"/>
      <c r="AL168" s="81"/>
      <c r="AM168" s="81"/>
      <c r="AN168" s="81"/>
      <c r="AO168" s="81"/>
      <c r="AP168" s="17"/>
      <c r="AQ168" s="113"/>
      <c r="AR168" s="113"/>
      <c r="AS168" s="113"/>
      <c r="AT168" s="113"/>
      <c r="AU168" s="113"/>
      <c r="AV168" s="114" t="str">
        <f t="shared" ref="AV168" si="1145">IF(C168=FALSE,"",IF(C168="DNT",(AQ168/(Nominal_Pipe_Diameter*10)),IF(AQ168="NV","NV",IF(AQ168="NA","NA",IF(BE168="","",IF(BL168="SMLS",AQ168*100/BE168,AQ168*100/BD168))))))</f>
        <v/>
      </c>
      <c r="AW168" s="114"/>
      <c r="AX168" s="114"/>
      <c r="AY168" s="114"/>
      <c r="AZ168" s="114"/>
      <c r="BA168" s="114" t="str">
        <f t="shared" ref="BA168" si="1146">IF(C168=FALSE,"",IF(GW_Log_Dist="","NA",GW_Log_Dist+X168))</f>
        <v/>
      </c>
      <c r="BB168" s="114"/>
      <c r="BC168" s="114"/>
      <c r="BD168" s="18" t="str">
        <f t="shared" ref="BD168" si="1147">IF(C168=FALSE,"",IF(AND(SX1_Start&lt;=X168,X168&lt;SX1_End),((SX1_NWT*1000)),IF(AND(SX2_Start&lt;=X168,X168&lt;SX2_End),((SX2_NWT*1000)),IF(AND(SX3_Start&lt;=X168,X168&lt;SX3_End),((SX3_NWT*1000)),IF(AND(SX4_Start&lt;=X168,X168&lt;SX4_End),((SX4_NWT*1000)),IF(AND(SX5_Start&lt;=X168,X168&lt;SX5_End),((SX5_NWT*1000)),IF(AND(SX6_Start&lt;=X168,X168&lt;SX6_End),((SX6_NWT*1000)),IF(AND(SX7_Start&lt;=X168,X168&lt;SX7_End),((SX7_NWT*1000)),IF(AND(SX8_Start&lt;=X168,X168&lt;SX8_End),((SX8_NWT*1000)),IF(AND(SX9_Start&lt;=X168,X168&lt;SX9_End),((SX9_NWT*1000)),IF(AND(SX10_Start&lt;=X168,X168&lt;SX10_End),((SX10_NWT*1000)),IF(AND(SX11_Start&lt;=X168,X168&lt;SX11_End),((SX11_NWT*1000)),IF(AND(SX12_Start&lt;=X168,X168&lt;SX12_End),((SX12_NWT*1000)),IF(AND(SX13_Start&lt;=X168,X168&lt;SX13_End),((SX13_NWT*1000)),IF(AND(SX14_Start&lt;=X168,X168&lt;SX14_End),((SX14_NWT*1000)),IF(AND(SX15_Start&lt;=X168,X168&lt;SX15_End),((SX15_NWT*1000)),IF(AND(SX16_Start&lt;=X168,X168&lt;SX16_End),((SX16_NWT*1000)),IF(AND(SX17_Start&lt;=X168,X168&lt;SX17_End),((SX17_NWT*1000)),IF(AND(SX18_Start&lt;=X168,X168&lt;SX18_End),((SX18_NWT*1000)),IF(AND(SX19_Start&lt;=X168,X168&lt;SX19_End),((SX19_NWT*1000)),IF(AND(SX20_Start&lt;=X168,X168&lt;SX20_End),((SX20_NWT*1000)),IF(AND(SX21_Start&lt;=X168,X168&lt;SX21_End),((SX21_NWT*1000)),IF(AND(SX22_Start&lt;=X168,X168&lt;SX22_End),((SX22_NWT*1000)),IF(AND(SX23_Start&lt;=X168,X168&lt;SX23_End),((SX23_NWT*1000)),IF(AND(SX24_Start&lt;=X168,X168&lt;SX24_End),((SX24_NWT*1000)),IF(AND(SX25_Start&lt;=X168,X168&lt;SX25_End),((SX25_NWT*1000))))))))))))))))))))))))))))</f>
        <v/>
      </c>
      <c r="BE168" s="113"/>
      <c r="BF168" s="113"/>
      <c r="BG168" s="113"/>
      <c r="BH168" s="113"/>
      <c r="BI168" s="113"/>
      <c r="BJ168" s="113"/>
      <c r="BK168" s="113"/>
      <c r="BL168" s="19" t="str" cm="1">
        <f t="array" ref="BL168">IF(C168=FALSE,"",IF(AND(SX1_Start&lt;=X168,X168&lt;SX1_End),SX1_LS,IF(AND(SX2_Start&lt;=X168,X168&lt;SX2_End),SX2_LS,IF(AND(SX3_Start&lt;=X168,X168&lt;SX3_End),SX3_LS,IF(AND(SX4_Start&lt;=X168,X168&lt;SX4_End),SX4_LS,IF(AND(SX5_Start&lt;=X168,X168&lt;SX5_End),SX5_LS,IF(AND(SX6_Start&lt;=X168,X168&lt;SX6_End),SX6_LS,IF(AND(SX7_Start&lt;=X168,X168&lt;SX7_End),SX7_LS,IF(AND(SX8_Start&lt;=X168,X168&lt;SX8_End),SX8_LS,IF(AND(SX9_Start&lt;=X168,X168&lt;SX9_End),SX9_LS,IF(AND(SX10_Start&lt;=X168,X168&lt;SX10_End),SX10_LS,IF(AND(SX11_Start&lt;=X168,X168&lt;SX11_End),SX11_LS,IF(AND(SX12_Start&lt;=X168,X168&lt;SX12_End),SX12_LS,IF(AND(SX13_Start&lt;=X168,X168&lt;SX13_End),SX13_LS,IF(AND(SX14_Start&lt;=X168,X168&lt;SX14_End),SX14_LS,IF(AND(SX15_Start&lt;=X168,X168&lt;SX15_End),SX15_LS,IF(AND(SX16_Start&lt;=X168,X168&lt;SX16_End),SX16_LS,IF(AND(SX17_Start&lt;=X168,X168&lt;SX17_End),SX17_LS,IF(AND(SX18_Start&lt;=X168,X168&lt;SX18_End),SX18_LS,IF(AND(SX19_Start&lt;=X168,X168&lt;SX19_End),SX19_LS,IF(AND(SX20_Start&lt;=X168,X168&lt;SX20_End),SX20_LS,IF(AND(SX21_Start&lt;=X168,X168&lt;SX21_End),SX21_LS,IF(AND(SX22_Start&lt;=X168,X168&lt;SX22_End),SX22_LS,IF(AND(SX23_Start&lt;=X168,X168&lt;SX23_End),SX23_LS,IF(AND(SX24_Start&lt;=X168,X168&lt;SX24_End),SX24_LS)*IF(AND(SX25_Start&lt;=X168,X168&lt;SX25End),SX25_LS)))))))))))))))))))))))))</f>
        <v/>
      </c>
      <c r="BM168" s="129" t="str">
        <f t="shared" ref="BM168" si="1148">IF(ISBLANK(C168),"",IF(BL168=SX1_LS,SX1_LSD,IF(BL168=SX2_LS,SX2_LSD,IF(BL168=SX3_LS,SX3_LSD,IF(BL168=SX4_LS,SX4_LSD,IF(BL168=SX5_LS,SX5_LSD,IF(BL168=SX6_LS,SX6_LSD,IF(BL168=SX7_LS,SX7_LSD,IF(BL168=SX8_LS,SX8_LSD,IF(BL168=SX9_LS,SX9_LSD,IF(BL168=SX10_LS,SX10_LSD,IF(BL168=SX11_LS,SX11_LSD,IF(BL168=SX12_LS,SX12_LSD)))))))))))))</f>
        <v/>
      </c>
      <c r="BN168" s="130"/>
      <c r="BO168" s="130"/>
      <c r="BP168" s="130"/>
      <c r="BQ168" s="130"/>
      <c r="BR168" s="131"/>
      <c r="BS168" s="119" t="str">
        <f t="shared" ref="BS168" si="1149">IF(ISBLANK(C168),"",IF(NOT(ISNUMBER(station_number)),"NA",IF(MOD(station_number,1)=0,TEXT(station_number+X168,"0+00"),IF(NOT(MOD(station_number,1)=0),TEXT(station_number+X168,"0+00.00")))))</f>
        <v/>
      </c>
      <c r="BT168" s="119"/>
      <c r="BU168" s="119"/>
      <c r="BV168" s="119"/>
      <c r="BW168" s="119"/>
      <c r="BX168" s="120" t="str" cm="1">
        <f t="array" ref="BX168">IF(C168=FALSE,"",IF(AND(SX1_Start&lt;=X168,X168&lt;SX1_End),"Section 1",IF(AND(SX2_Start&lt;=X168,X168&lt;SX2_End),"Section 2",IF(AND(SX3_Start&lt;=X168,X168&lt;SX3_End),"Section 3",IF(AND(SX4_Start&lt;=X168,X168&lt;SX4_End),"Section 4",IF(AND(SX5_Start&lt;=X168,X168&lt;SX5_End),"Section 5",IF(AND(SX6_Start&lt;=X168,X168&lt;SX6_End),"Section 6",IF(AND(SX7_Start&lt;=X168,X168&lt;SX7_End),"Section 7",IF(AND(SX8_Start&lt;=X168,X168&lt;SX8_End),"Section 8",IF(AND(SX9_Start&lt;=X168,X168&lt;SX9_End),"Section 9",IF(AND(SX10_Start&lt;=X168,X168&lt;SX10_End),"Section 10",IF(AND(SX11_Start&lt;=X168,X168&lt;SX11_End),"Section 11",IF(AND(SX12_Start&lt;=X168,X168&lt;SX12_End),"Section 12",IF(AND(SX13_Start&lt;=X168,X168&lt;SX13_End),"Section 13",IF(AND(SX14_Start&lt;=X168,X168&lt;SX14_End),"Section 14",IF(AND(SX15_Start&lt;=X168,X168&lt;SX15_End),"Section 15",IF(AND(SX16_Start&lt;=X168,X168&lt;SX16_End),"Section 16",IF(AND(SX17_Start&lt;=X168,X168&lt;SX17_End),"Section 17",IF(AND(SX18_Start&lt;=X168,X168&lt;SX18_End),"Section 18",IF(AND(SX19_Start&lt;=X168,X168&lt;SX19_End),"Section 19",IF(AND(SX20_Start&lt;=X168,X168&lt;SX20_End),"Section 20",IF(AND(SX21_Start&lt;=X168,X168&lt;SX21_End),"Section 21",IF(AND(SX22_Start&lt;=X168,X168&lt;SX22_End),"Section 22",IF(AND(SX23_Start&lt;=X168,X168&lt;SX23_End),"Section 23",IF(AND(SX24_Start&lt;=X168,X168&lt;SX24_End),"Section 24")*IF(AND(SX25_Start&lt;=X168,X168&lt;SX25End),"Section 25")))))))))))))))))))))))))</f>
        <v/>
      </c>
      <c r="BY168" s="121"/>
      <c r="BZ168" s="121"/>
      <c r="CA168" s="121"/>
      <c r="CB168" s="121"/>
      <c r="CC168" s="121"/>
      <c r="CD168" s="121"/>
      <c r="CE168" s="121"/>
      <c r="CF168" s="121"/>
      <c r="CG168" s="121"/>
      <c r="CH168" s="122"/>
      <c r="CI168" s="123"/>
      <c r="CJ168" s="124"/>
      <c r="CK168" s="124"/>
      <c r="CL168" s="124"/>
      <c r="CM168" s="124"/>
      <c r="CN168" s="124"/>
      <c r="CO168" s="124"/>
      <c r="CP168" s="124"/>
      <c r="CQ168" s="124"/>
      <c r="CR168" s="124"/>
      <c r="CS168" s="125"/>
      <c r="CT168" s="123"/>
      <c r="CU168" s="124"/>
      <c r="CV168" s="124"/>
      <c r="CW168" s="124"/>
      <c r="CX168" s="124"/>
      <c r="CY168" s="124"/>
      <c r="CZ168" s="124"/>
      <c r="DA168" s="124"/>
      <c r="DB168" s="124"/>
      <c r="DC168" s="124"/>
      <c r="DD168" s="125"/>
      <c r="DE168" s="123"/>
      <c r="DF168" s="124"/>
      <c r="DG168" s="124"/>
      <c r="DH168" s="124"/>
      <c r="DI168" s="124"/>
      <c r="DJ168" s="124"/>
      <c r="DK168" s="124"/>
      <c r="DL168" s="124"/>
      <c r="DM168" s="124"/>
      <c r="DN168" s="125"/>
      <c r="DO168" s="126"/>
      <c r="DP168" s="127"/>
      <c r="DQ168" s="127"/>
      <c r="DR168" s="127"/>
      <c r="DS168" s="127"/>
      <c r="DT168" s="127"/>
      <c r="DU168" s="127"/>
      <c r="DV168" s="128"/>
      <c r="DW168" s="102"/>
      <c r="DX168" s="102"/>
      <c r="DY168" s="102"/>
      <c r="DZ168" s="115"/>
      <c r="EA168" s="115"/>
      <c r="EB168" s="115"/>
      <c r="EC168" s="115"/>
      <c r="ED168" s="115"/>
      <c r="EE168" s="132"/>
      <c r="EF168" s="132"/>
      <c r="EG168" s="132"/>
      <c r="EH168" s="102"/>
      <c r="EI168" s="102"/>
      <c r="EJ168" s="102"/>
      <c r="EK168" s="117" t="str">
        <f t="shared" si="929"/>
        <v/>
      </c>
      <c r="EL168" s="117"/>
      <c r="EM168" s="117"/>
      <c r="EN168" s="118"/>
      <c r="EO168" s="118"/>
      <c r="EP168" s="118"/>
      <c r="EQ168" s="102"/>
      <c r="ER168" s="102"/>
      <c r="ES168" s="102"/>
      <c r="ET168" s="102"/>
      <c r="EU168" s="20" t="str">
        <f t="shared" si="930"/>
        <v/>
      </c>
      <c r="EV168" s="26" t="str">
        <f t="shared" si="931"/>
        <v/>
      </c>
      <c r="EW168" s="22"/>
      <c r="EX168" s="22"/>
      <c r="EY168" s="23"/>
      <c r="EZ168" s="23"/>
      <c r="FA168" s="23"/>
      <c r="FB168" s="23"/>
      <c r="FC168" s="28"/>
      <c r="FD168" s="28"/>
      <c r="FE168" s="28"/>
      <c r="FF168" s="28"/>
      <c r="FG168" s="28"/>
      <c r="FH168" s="28"/>
      <c r="FI168" s="28"/>
      <c r="FJ168" s="28"/>
      <c r="FK168" s="28"/>
      <c r="FL168" s="28"/>
      <c r="FM168" s="28"/>
      <c r="FN168" s="30"/>
      <c r="FO168" s="30"/>
      <c r="FP168" s="30"/>
      <c r="FQ168" s="30"/>
      <c r="FR168" s="30"/>
      <c r="FS168" s="30"/>
      <c r="FT168" s="30"/>
      <c r="FU168" s="30"/>
      <c r="FV168" s="30"/>
      <c r="FW168" s="30"/>
      <c r="FX168" s="30"/>
      <c r="FY168" s="30"/>
      <c r="FZ168" s="30"/>
      <c r="GA168" s="30"/>
      <c r="GB168" s="30"/>
      <c r="GC168" s="23"/>
      <c r="GD168" s="23"/>
      <c r="GE168" s="23"/>
      <c r="GF168" s="23"/>
      <c r="GG168" s="23"/>
      <c r="GH168" s="23"/>
    </row>
    <row r="169" spans="1:190" s="25" customFormat="1" ht="57.75" customHeight="1" x14ac:dyDescent="0.25">
      <c r="A169" s="103">
        <f t="shared" si="932"/>
        <v>162</v>
      </c>
      <c r="B169" s="103"/>
      <c r="C169" s="104"/>
      <c r="D169" s="105"/>
      <c r="E169" s="105"/>
      <c r="F169" s="105"/>
      <c r="G169" s="105"/>
      <c r="H169" s="105"/>
      <c r="I169" s="105"/>
      <c r="J169" s="105"/>
      <c r="K169" s="106"/>
      <c r="L169" s="138"/>
      <c r="M169" s="138"/>
      <c r="N169" s="138"/>
      <c r="O169" s="138"/>
      <c r="P169" s="138"/>
      <c r="Q169" s="138"/>
      <c r="R169" s="138"/>
      <c r="S169" s="137"/>
      <c r="T169" s="137"/>
      <c r="U169" s="137"/>
      <c r="V169" s="137"/>
      <c r="W169" s="137"/>
      <c r="X169" s="79"/>
      <c r="Y169" s="80"/>
      <c r="Z169" s="80"/>
      <c r="AA169" s="80"/>
      <c r="AB169" s="11" t="str">
        <f t="shared" si="920"/>
        <v/>
      </c>
      <c r="AC169" s="12"/>
      <c r="AD169" s="13">
        <f t="shared" si="912"/>
        <v>0</v>
      </c>
      <c r="AE169" s="14" t="str">
        <f t="shared" ref="AE169" si="1150">IF(ISBLANK(C169),"",IF(BL169=SX1_LS,SX1_PD,IF(BL169=SX2_LS,SX2_PD,IF(BL169=SX3_LS,SX3_PD,IF(BL169=SX4_LS,SX4_PD,IF(BL169=SX5_LS,SX5_PD,IF(BL169=SX6_LS,SX6_PD,IF(BL169=SX7_LS,SX7_PD,IF(BL169=SX8_LS,SX8_PD,IF(BL169=SX9_LS,SX9_PD,IF(BL169=SX10_LS,SX10_PD,IF(BL169=SX11_LS,SX11_PD,IF(BL169=SX12_LS,SX12_PD)))))))))))))</f>
        <v/>
      </c>
      <c r="AF169" s="15" t="str">
        <f t="shared" si="922"/>
        <v>!</v>
      </c>
      <c r="AG169" s="16" t="str">
        <f t="shared" ref="AG169" si="1151">IF(ISBLANK(AC169),"",IF(AND(BL169=SX1_LS,AC169&gt;=0.5),(ROUND((PI()*AD169*AE169)/12,2)-PI()*SX1_PD),IF(AND(BL169=SX2_LS,AC169&gt;=0.5),(ROUND((PI()*AD169*AE169)/12,2)-PI()*SX2_PD),IF(AND(BL169=SX3_LS,AC169&gt;=0.5),(ROUND((PI()*AD169*AE169)/12,2)-PI()*SX3_PD),IF(AND(BL169=SX4_LS,AC169&gt;=0.5),(ROUND((PI()*AD169*AE169)/12,2)-PI()*SX4_PD),IF(AND(BL169=SX5_LS,AC169&gt;=0.5),(ROUND((PI()*AD169*AE169)/12,2)-PI()*SX5_PD),IF(AND(BL169=SX6_LS,AC169&gt;=0.5),(ROUND((PI()*AD169*AE169)/12,2)-PI()*SX6_PD),IF(AND(BL169=SX7_LS,AC169&gt;=0.5),(ROUND((PI()*AD169*AE169)/12,2)-PI()*SX7_PD),IF(AND(BL169=SX8_LS,AC169&gt;=0.5),(ROUND((PI()*AD169*AE169)/12,2)-PI()*SX8_PD),IF(AND(BL169=SX9_LS,AC169&gt;=0.5),(ROUND((PI()*AD169*AE169)/12,2)-PI()*SX9_PD),IF(AND(BL169=SX10_LS,AC169&gt;=0.5),(ROUND((PI()*AD169*AE169)/12,2)-PI()*SX10_PD),IF(AND(BL169=SX11_LS,AC169&gt;=0.5),(ROUND((PI()*AD169*AE169)/12,2)-PI()*SX11_PD),IF(AND(BL169=SX12_LS,AC169&gt;=0.5),(ROUND((PI()*AD169*AE169)/12,2)-PI()*SX12_PD),ROUND((PI()*AD169*AE169)/12,2))))))))))))))</f>
        <v/>
      </c>
      <c r="AH169" s="81"/>
      <c r="AI169" s="81"/>
      <c r="AJ169" s="81"/>
      <c r="AK169" s="81"/>
      <c r="AL169" s="81"/>
      <c r="AM169" s="81"/>
      <c r="AN169" s="81"/>
      <c r="AO169" s="81"/>
      <c r="AP169" s="17"/>
      <c r="AQ169" s="113"/>
      <c r="AR169" s="113"/>
      <c r="AS169" s="113"/>
      <c r="AT169" s="113"/>
      <c r="AU169" s="113"/>
      <c r="AV169" s="114" t="str">
        <f t="shared" ref="AV169" si="1152">IF(C169=FALSE,"",IF(C169="DNT",(AQ169/(Nominal_Pipe_Diameter*10)),IF(AQ169="NV","NV",IF(AQ169="NA","NA",IF(BE169="","",IF(BL169="SMLS",AQ169*100/BE169,AQ169*100/BD169))))))</f>
        <v/>
      </c>
      <c r="AW169" s="114"/>
      <c r="AX169" s="114"/>
      <c r="AY169" s="114"/>
      <c r="AZ169" s="114"/>
      <c r="BA169" s="114" t="str">
        <f t="shared" ref="BA169" si="1153">IF(C169=FALSE,"",IF(GW_Log_Dist="","NA",GW_Log_Dist+X169))</f>
        <v/>
      </c>
      <c r="BB169" s="114"/>
      <c r="BC169" s="114"/>
      <c r="BD169" s="18" t="str">
        <f t="shared" ref="BD169" si="1154">IF(C169=FALSE,"",IF(AND(SX1_Start&lt;=X169,X169&lt;SX1_End),((SX1_NWT*1000)),IF(AND(SX2_Start&lt;=X169,X169&lt;SX2_End),((SX2_NWT*1000)),IF(AND(SX3_Start&lt;=X169,X169&lt;SX3_End),((SX3_NWT*1000)),IF(AND(SX4_Start&lt;=X169,X169&lt;SX4_End),((SX4_NWT*1000)),IF(AND(SX5_Start&lt;=X169,X169&lt;SX5_End),((SX5_NWT*1000)),IF(AND(SX6_Start&lt;=X169,X169&lt;SX6_End),((SX6_NWT*1000)),IF(AND(SX7_Start&lt;=X169,X169&lt;SX7_End),((SX7_NWT*1000)),IF(AND(SX8_Start&lt;=X169,X169&lt;SX8_End),((SX8_NWT*1000)),IF(AND(SX9_Start&lt;=X169,X169&lt;SX9_End),((SX9_NWT*1000)),IF(AND(SX10_Start&lt;=X169,X169&lt;SX10_End),((SX10_NWT*1000)),IF(AND(SX11_Start&lt;=X169,X169&lt;SX11_End),((SX11_NWT*1000)),IF(AND(SX12_Start&lt;=X169,X169&lt;SX12_End),((SX12_NWT*1000)),IF(AND(SX13_Start&lt;=X169,X169&lt;SX13_End),((SX13_NWT*1000)),IF(AND(SX14_Start&lt;=X169,X169&lt;SX14_End),((SX14_NWT*1000)),IF(AND(SX15_Start&lt;=X169,X169&lt;SX15_End),((SX15_NWT*1000)),IF(AND(SX16_Start&lt;=X169,X169&lt;SX16_End),((SX16_NWT*1000)),IF(AND(SX17_Start&lt;=X169,X169&lt;SX17_End),((SX17_NWT*1000)),IF(AND(SX18_Start&lt;=X169,X169&lt;SX18_End),((SX18_NWT*1000)),IF(AND(SX19_Start&lt;=X169,X169&lt;SX19_End),((SX19_NWT*1000)),IF(AND(SX20_Start&lt;=X169,X169&lt;SX20_End),((SX20_NWT*1000)),IF(AND(SX21_Start&lt;=X169,X169&lt;SX21_End),((SX21_NWT*1000)),IF(AND(SX22_Start&lt;=X169,X169&lt;SX22_End),((SX22_NWT*1000)),IF(AND(SX23_Start&lt;=X169,X169&lt;SX23_End),((SX23_NWT*1000)),IF(AND(SX24_Start&lt;=X169,X169&lt;SX24_End),((SX24_NWT*1000)),IF(AND(SX25_Start&lt;=X169,X169&lt;SX25_End),((SX25_NWT*1000))))))))))))))))))))))))))))</f>
        <v/>
      </c>
      <c r="BE169" s="113"/>
      <c r="BF169" s="113"/>
      <c r="BG169" s="113"/>
      <c r="BH169" s="113"/>
      <c r="BI169" s="113"/>
      <c r="BJ169" s="113"/>
      <c r="BK169" s="113"/>
      <c r="BL169" s="19" t="str" cm="1">
        <f t="array" ref="BL169">IF(C169=FALSE,"",IF(AND(SX1_Start&lt;=X169,X169&lt;SX1_End),SX1_LS,IF(AND(SX2_Start&lt;=X169,X169&lt;SX2_End),SX2_LS,IF(AND(SX3_Start&lt;=X169,X169&lt;SX3_End),SX3_LS,IF(AND(SX4_Start&lt;=X169,X169&lt;SX4_End),SX4_LS,IF(AND(SX5_Start&lt;=X169,X169&lt;SX5_End),SX5_LS,IF(AND(SX6_Start&lt;=X169,X169&lt;SX6_End),SX6_LS,IF(AND(SX7_Start&lt;=X169,X169&lt;SX7_End),SX7_LS,IF(AND(SX8_Start&lt;=X169,X169&lt;SX8_End),SX8_LS,IF(AND(SX9_Start&lt;=X169,X169&lt;SX9_End),SX9_LS,IF(AND(SX10_Start&lt;=X169,X169&lt;SX10_End),SX10_LS,IF(AND(SX11_Start&lt;=X169,X169&lt;SX11_End),SX11_LS,IF(AND(SX12_Start&lt;=X169,X169&lt;SX12_End),SX12_LS,IF(AND(SX13_Start&lt;=X169,X169&lt;SX13_End),SX13_LS,IF(AND(SX14_Start&lt;=X169,X169&lt;SX14_End),SX14_LS,IF(AND(SX15_Start&lt;=X169,X169&lt;SX15_End),SX15_LS,IF(AND(SX16_Start&lt;=X169,X169&lt;SX16_End),SX16_LS,IF(AND(SX17_Start&lt;=X169,X169&lt;SX17_End),SX17_LS,IF(AND(SX18_Start&lt;=X169,X169&lt;SX18_End),SX18_LS,IF(AND(SX19_Start&lt;=X169,X169&lt;SX19_End),SX19_LS,IF(AND(SX20_Start&lt;=X169,X169&lt;SX20_End),SX20_LS,IF(AND(SX21_Start&lt;=X169,X169&lt;SX21_End),SX21_LS,IF(AND(SX22_Start&lt;=X169,X169&lt;SX22_End),SX22_LS,IF(AND(SX23_Start&lt;=X169,X169&lt;SX23_End),SX23_LS,IF(AND(SX24_Start&lt;=X169,X169&lt;SX24_End),SX24_LS)*IF(AND(SX25_Start&lt;=X169,X169&lt;SX25End),SX25_LS)))))))))))))))))))))))))</f>
        <v/>
      </c>
      <c r="BM169" s="129" t="str">
        <f t="shared" ref="BM169" si="1155">IF(ISBLANK(C169),"",IF(BL169=SX1_LS,SX1_LSD,IF(BL169=SX2_LS,SX2_LSD,IF(BL169=SX3_LS,SX3_LSD,IF(BL169=SX4_LS,SX4_LSD,IF(BL169=SX5_LS,SX5_LSD,IF(BL169=SX6_LS,SX6_LSD,IF(BL169=SX7_LS,SX7_LSD,IF(BL169=SX8_LS,SX8_LSD,IF(BL169=SX9_LS,SX9_LSD,IF(BL169=SX10_LS,SX10_LSD,IF(BL169=SX11_LS,SX11_LSD,IF(BL169=SX12_LS,SX12_LSD)))))))))))))</f>
        <v/>
      </c>
      <c r="BN169" s="130"/>
      <c r="BO169" s="130"/>
      <c r="BP169" s="130"/>
      <c r="BQ169" s="130"/>
      <c r="BR169" s="131"/>
      <c r="BS169" s="119" t="str">
        <f t="shared" ref="BS169" si="1156">IF(ISBLANK(C169),"",IF(NOT(ISNUMBER(station_number)),"NA",IF(MOD(station_number,1)=0,TEXT(station_number+X169,"0+00"),IF(NOT(MOD(station_number,1)=0),TEXT(station_number+X169,"0+00.00")))))</f>
        <v/>
      </c>
      <c r="BT169" s="119"/>
      <c r="BU169" s="119"/>
      <c r="BV169" s="119"/>
      <c r="BW169" s="119"/>
      <c r="BX169" s="120" t="str" cm="1">
        <f t="array" ref="BX169">IF(C169=FALSE,"",IF(AND(SX1_Start&lt;=X169,X169&lt;SX1_End),"Section 1",IF(AND(SX2_Start&lt;=X169,X169&lt;SX2_End),"Section 2",IF(AND(SX3_Start&lt;=X169,X169&lt;SX3_End),"Section 3",IF(AND(SX4_Start&lt;=X169,X169&lt;SX4_End),"Section 4",IF(AND(SX5_Start&lt;=X169,X169&lt;SX5_End),"Section 5",IF(AND(SX6_Start&lt;=X169,X169&lt;SX6_End),"Section 6",IF(AND(SX7_Start&lt;=X169,X169&lt;SX7_End),"Section 7",IF(AND(SX8_Start&lt;=X169,X169&lt;SX8_End),"Section 8",IF(AND(SX9_Start&lt;=X169,X169&lt;SX9_End),"Section 9",IF(AND(SX10_Start&lt;=X169,X169&lt;SX10_End),"Section 10",IF(AND(SX11_Start&lt;=X169,X169&lt;SX11_End),"Section 11",IF(AND(SX12_Start&lt;=X169,X169&lt;SX12_End),"Section 12",IF(AND(SX13_Start&lt;=X169,X169&lt;SX13_End),"Section 13",IF(AND(SX14_Start&lt;=X169,X169&lt;SX14_End),"Section 14",IF(AND(SX15_Start&lt;=X169,X169&lt;SX15_End),"Section 15",IF(AND(SX16_Start&lt;=X169,X169&lt;SX16_End),"Section 16",IF(AND(SX17_Start&lt;=X169,X169&lt;SX17_End),"Section 17",IF(AND(SX18_Start&lt;=X169,X169&lt;SX18_End),"Section 18",IF(AND(SX19_Start&lt;=X169,X169&lt;SX19_End),"Section 19",IF(AND(SX20_Start&lt;=X169,X169&lt;SX20_End),"Section 20",IF(AND(SX21_Start&lt;=X169,X169&lt;SX21_End),"Section 21",IF(AND(SX22_Start&lt;=X169,X169&lt;SX22_End),"Section 22",IF(AND(SX23_Start&lt;=X169,X169&lt;SX23_End),"Section 23",IF(AND(SX24_Start&lt;=X169,X169&lt;SX24_End),"Section 24")*IF(AND(SX25_Start&lt;=X169,X169&lt;SX25End),"Section 25")))))))))))))))))))))))))</f>
        <v/>
      </c>
      <c r="BY169" s="121"/>
      <c r="BZ169" s="121"/>
      <c r="CA169" s="121"/>
      <c r="CB169" s="121"/>
      <c r="CC169" s="121"/>
      <c r="CD169" s="121"/>
      <c r="CE169" s="121"/>
      <c r="CF169" s="121"/>
      <c r="CG169" s="121"/>
      <c r="CH169" s="122"/>
      <c r="CI169" s="123"/>
      <c r="CJ169" s="124"/>
      <c r="CK169" s="124"/>
      <c r="CL169" s="124"/>
      <c r="CM169" s="124"/>
      <c r="CN169" s="124"/>
      <c r="CO169" s="124"/>
      <c r="CP169" s="124"/>
      <c r="CQ169" s="124"/>
      <c r="CR169" s="124"/>
      <c r="CS169" s="125"/>
      <c r="CT169" s="123"/>
      <c r="CU169" s="124"/>
      <c r="CV169" s="124"/>
      <c r="CW169" s="124"/>
      <c r="CX169" s="124"/>
      <c r="CY169" s="124"/>
      <c r="CZ169" s="124"/>
      <c r="DA169" s="124"/>
      <c r="DB169" s="124"/>
      <c r="DC169" s="124"/>
      <c r="DD169" s="125"/>
      <c r="DE169" s="123"/>
      <c r="DF169" s="124"/>
      <c r="DG169" s="124"/>
      <c r="DH169" s="124"/>
      <c r="DI169" s="124"/>
      <c r="DJ169" s="124"/>
      <c r="DK169" s="124"/>
      <c r="DL169" s="124"/>
      <c r="DM169" s="124"/>
      <c r="DN169" s="125"/>
      <c r="DO169" s="126"/>
      <c r="DP169" s="127"/>
      <c r="DQ169" s="127"/>
      <c r="DR169" s="127"/>
      <c r="DS169" s="127"/>
      <c r="DT169" s="127"/>
      <c r="DU169" s="127"/>
      <c r="DV169" s="128"/>
      <c r="DW169" s="102"/>
      <c r="DX169" s="102"/>
      <c r="DY169" s="102"/>
      <c r="DZ169" s="115"/>
      <c r="EA169" s="115"/>
      <c r="EB169" s="115"/>
      <c r="EC169" s="115"/>
      <c r="ED169" s="115"/>
      <c r="EE169" s="132"/>
      <c r="EF169" s="132"/>
      <c r="EG169" s="132"/>
      <c r="EH169" s="102"/>
      <c r="EI169" s="102"/>
      <c r="EJ169" s="102"/>
      <c r="EK169" s="117" t="str">
        <f t="shared" si="929"/>
        <v/>
      </c>
      <c r="EL169" s="117"/>
      <c r="EM169" s="117"/>
      <c r="EN169" s="118"/>
      <c r="EO169" s="118"/>
      <c r="EP169" s="118"/>
      <c r="EQ169" s="102"/>
      <c r="ER169" s="102"/>
      <c r="ES169" s="102"/>
      <c r="ET169" s="102"/>
      <c r="EU169" s="20" t="str">
        <f t="shared" si="930"/>
        <v/>
      </c>
      <c r="EV169" s="26" t="str">
        <f t="shared" si="931"/>
        <v/>
      </c>
      <c r="EW169" s="22"/>
      <c r="EX169" s="22"/>
      <c r="EY169" s="23"/>
      <c r="EZ169" s="23"/>
      <c r="FA169" s="23"/>
      <c r="FB169" s="23"/>
      <c r="FC169" s="28"/>
      <c r="FD169" s="28"/>
      <c r="FE169" s="28"/>
      <c r="FF169" s="28"/>
      <c r="FG169" s="28"/>
      <c r="FH169" s="28"/>
      <c r="FI169" s="28"/>
      <c r="FJ169" s="28"/>
      <c r="FK169" s="28"/>
      <c r="FL169" s="28"/>
      <c r="FM169" s="28"/>
      <c r="FN169" s="30"/>
      <c r="FO169" s="30"/>
      <c r="FP169" s="30"/>
      <c r="FQ169" s="30"/>
      <c r="FR169" s="30"/>
      <c r="FS169" s="30"/>
      <c r="FT169" s="30"/>
      <c r="FU169" s="30"/>
      <c r="FV169" s="30"/>
      <c r="FW169" s="30"/>
      <c r="FX169" s="30"/>
      <c r="FY169" s="30"/>
      <c r="FZ169" s="30"/>
      <c r="GA169" s="30"/>
      <c r="GB169" s="30"/>
      <c r="GC169" s="23"/>
      <c r="GD169" s="23"/>
      <c r="GE169" s="23"/>
      <c r="GF169" s="23"/>
      <c r="GG169" s="23"/>
      <c r="GH169" s="23"/>
    </row>
    <row r="170" spans="1:190" s="25" customFormat="1" ht="57.75" customHeight="1" x14ac:dyDescent="0.25">
      <c r="A170" s="103">
        <f t="shared" si="932"/>
        <v>163</v>
      </c>
      <c r="B170" s="103"/>
      <c r="C170" s="104"/>
      <c r="D170" s="105"/>
      <c r="E170" s="105"/>
      <c r="F170" s="105"/>
      <c r="G170" s="105"/>
      <c r="H170" s="105"/>
      <c r="I170" s="105"/>
      <c r="J170" s="105"/>
      <c r="K170" s="106"/>
      <c r="L170" s="138"/>
      <c r="M170" s="138"/>
      <c r="N170" s="138"/>
      <c r="O170" s="138"/>
      <c r="P170" s="138"/>
      <c r="Q170" s="138"/>
      <c r="R170" s="138"/>
      <c r="S170" s="137"/>
      <c r="T170" s="137"/>
      <c r="U170" s="137"/>
      <c r="V170" s="137"/>
      <c r="W170" s="137"/>
      <c r="X170" s="79"/>
      <c r="Y170" s="80"/>
      <c r="Z170" s="80"/>
      <c r="AA170" s="80"/>
      <c r="AB170" s="11" t="str">
        <f t="shared" si="920"/>
        <v/>
      </c>
      <c r="AC170" s="12"/>
      <c r="AD170" s="13">
        <f t="shared" si="912"/>
        <v>0</v>
      </c>
      <c r="AE170" s="14" t="str">
        <f t="shared" ref="AE170" si="1157">IF(ISBLANK(C170),"",IF(BL170=SX1_LS,SX1_PD,IF(BL170=SX2_LS,SX2_PD,IF(BL170=SX3_LS,SX3_PD,IF(BL170=SX4_LS,SX4_PD,IF(BL170=SX5_LS,SX5_PD,IF(BL170=SX6_LS,SX6_PD,IF(BL170=SX7_LS,SX7_PD,IF(BL170=SX8_LS,SX8_PD,IF(BL170=SX9_LS,SX9_PD,IF(BL170=SX10_LS,SX10_PD,IF(BL170=SX11_LS,SX11_PD,IF(BL170=SX12_LS,SX12_PD)))))))))))))</f>
        <v/>
      </c>
      <c r="AF170" s="15" t="str">
        <f t="shared" si="922"/>
        <v>!</v>
      </c>
      <c r="AG170" s="16" t="str">
        <f t="shared" ref="AG170" si="1158">IF(ISBLANK(AC170),"",IF(AND(BL170=SX1_LS,AC170&gt;=0.5),(ROUND((PI()*AD170*AE170)/12,2)-PI()*SX1_PD),IF(AND(BL170=SX2_LS,AC170&gt;=0.5),(ROUND((PI()*AD170*AE170)/12,2)-PI()*SX2_PD),IF(AND(BL170=SX3_LS,AC170&gt;=0.5),(ROUND((PI()*AD170*AE170)/12,2)-PI()*SX3_PD),IF(AND(BL170=SX4_LS,AC170&gt;=0.5),(ROUND((PI()*AD170*AE170)/12,2)-PI()*SX4_PD),IF(AND(BL170=SX5_LS,AC170&gt;=0.5),(ROUND((PI()*AD170*AE170)/12,2)-PI()*SX5_PD),IF(AND(BL170=SX6_LS,AC170&gt;=0.5),(ROUND((PI()*AD170*AE170)/12,2)-PI()*SX6_PD),IF(AND(BL170=SX7_LS,AC170&gt;=0.5),(ROUND((PI()*AD170*AE170)/12,2)-PI()*SX7_PD),IF(AND(BL170=SX8_LS,AC170&gt;=0.5),(ROUND((PI()*AD170*AE170)/12,2)-PI()*SX8_PD),IF(AND(BL170=SX9_LS,AC170&gt;=0.5),(ROUND((PI()*AD170*AE170)/12,2)-PI()*SX9_PD),IF(AND(BL170=SX10_LS,AC170&gt;=0.5),(ROUND((PI()*AD170*AE170)/12,2)-PI()*SX10_PD),IF(AND(BL170=SX11_LS,AC170&gt;=0.5),(ROUND((PI()*AD170*AE170)/12,2)-PI()*SX11_PD),IF(AND(BL170=SX12_LS,AC170&gt;=0.5),(ROUND((PI()*AD170*AE170)/12,2)-PI()*SX12_PD),ROUND((PI()*AD170*AE170)/12,2))))))))))))))</f>
        <v/>
      </c>
      <c r="AH170" s="81"/>
      <c r="AI170" s="81"/>
      <c r="AJ170" s="81"/>
      <c r="AK170" s="81"/>
      <c r="AL170" s="81"/>
      <c r="AM170" s="81"/>
      <c r="AN170" s="81"/>
      <c r="AO170" s="81"/>
      <c r="AP170" s="17"/>
      <c r="AQ170" s="113"/>
      <c r="AR170" s="113"/>
      <c r="AS170" s="113"/>
      <c r="AT170" s="113"/>
      <c r="AU170" s="113"/>
      <c r="AV170" s="114" t="str">
        <f t="shared" ref="AV170" si="1159">IF(C170=FALSE,"",IF(C170="DNT",(AQ170/(Nominal_Pipe_Diameter*10)),IF(AQ170="NV","NV",IF(AQ170="NA","NA",IF(BE170="","",IF(BL170="SMLS",AQ170*100/BE170,AQ170*100/BD170))))))</f>
        <v/>
      </c>
      <c r="AW170" s="114"/>
      <c r="AX170" s="114"/>
      <c r="AY170" s="114"/>
      <c r="AZ170" s="114"/>
      <c r="BA170" s="114" t="str">
        <f t="shared" ref="BA170" si="1160">IF(C170=FALSE,"",IF(GW_Log_Dist="","NA",GW_Log_Dist+X170))</f>
        <v/>
      </c>
      <c r="BB170" s="114"/>
      <c r="BC170" s="114"/>
      <c r="BD170" s="18" t="str">
        <f t="shared" ref="BD170" si="1161">IF(C170=FALSE,"",IF(AND(SX1_Start&lt;=X170,X170&lt;SX1_End),((SX1_NWT*1000)),IF(AND(SX2_Start&lt;=X170,X170&lt;SX2_End),((SX2_NWT*1000)),IF(AND(SX3_Start&lt;=X170,X170&lt;SX3_End),((SX3_NWT*1000)),IF(AND(SX4_Start&lt;=X170,X170&lt;SX4_End),((SX4_NWT*1000)),IF(AND(SX5_Start&lt;=X170,X170&lt;SX5_End),((SX5_NWT*1000)),IF(AND(SX6_Start&lt;=X170,X170&lt;SX6_End),((SX6_NWT*1000)),IF(AND(SX7_Start&lt;=X170,X170&lt;SX7_End),((SX7_NWT*1000)),IF(AND(SX8_Start&lt;=X170,X170&lt;SX8_End),((SX8_NWT*1000)),IF(AND(SX9_Start&lt;=X170,X170&lt;SX9_End),((SX9_NWT*1000)),IF(AND(SX10_Start&lt;=X170,X170&lt;SX10_End),((SX10_NWT*1000)),IF(AND(SX11_Start&lt;=X170,X170&lt;SX11_End),((SX11_NWT*1000)),IF(AND(SX12_Start&lt;=X170,X170&lt;SX12_End),((SX12_NWT*1000)),IF(AND(SX13_Start&lt;=X170,X170&lt;SX13_End),((SX13_NWT*1000)),IF(AND(SX14_Start&lt;=X170,X170&lt;SX14_End),((SX14_NWT*1000)),IF(AND(SX15_Start&lt;=X170,X170&lt;SX15_End),((SX15_NWT*1000)),IF(AND(SX16_Start&lt;=X170,X170&lt;SX16_End),((SX16_NWT*1000)),IF(AND(SX17_Start&lt;=X170,X170&lt;SX17_End),((SX17_NWT*1000)),IF(AND(SX18_Start&lt;=X170,X170&lt;SX18_End),((SX18_NWT*1000)),IF(AND(SX19_Start&lt;=X170,X170&lt;SX19_End),((SX19_NWT*1000)),IF(AND(SX20_Start&lt;=X170,X170&lt;SX20_End),((SX20_NWT*1000)),IF(AND(SX21_Start&lt;=X170,X170&lt;SX21_End),((SX21_NWT*1000)),IF(AND(SX22_Start&lt;=X170,X170&lt;SX22_End),((SX22_NWT*1000)),IF(AND(SX23_Start&lt;=X170,X170&lt;SX23_End),((SX23_NWT*1000)),IF(AND(SX24_Start&lt;=X170,X170&lt;SX24_End),((SX24_NWT*1000)),IF(AND(SX25_Start&lt;=X170,X170&lt;SX25_End),((SX25_NWT*1000))))))))))))))))))))))))))))</f>
        <v/>
      </c>
      <c r="BE170" s="113"/>
      <c r="BF170" s="113"/>
      <c r="BG170" s="113"/>
      <c r="BH170" s="113"/>
      <c r="BI170" s="113"/>
      <c r="BJ170" s="113"/>
      <c r="BK170" s="113"/>
      <c r="BL170" s="19" t="str" cm="1">
        <f t="array" ref="BL170">IF(C170=FALSE,"",IF(AND(SX1_Start&lt;=X170,X170&lt;SX1_End),SX1_LS,IF(AND(SX2_Start&lt;=X170,X170&lt;SX2_End),SX2_LS,IF(AND(SX3_Start&lt;=X170,X170&lt;SX3_End),SX3_LS,IF(AND(SX4_Start&lt;=X170,X170&lt;SX4_End),SX4_LS,IF(AND(SX5_Start&lt;=X170,X170&lt;SX5_End),SX5_LS,IF(AND(SX6_Start&lt;=X170,X170&lt;SX6_End),SX6_LS,IF(AND(SX7_Start&lt;=X170,X170&lt;SX7_End),SX7_LS,IF(AND(SX8_Start&lt;=X170,X170&lt;SX8_End),SX8_LS,IF(AND(SX9_Start&lt;=X170,X170&lt;SX9_End),SX9_LS,IF(AND(SX10_Start&lt;=X170,X170&lt;SX10_End),SX10_LS,IF(AND(SX11_Start&lt;=X170,X170&lt;SX11_End),SX11_LS,IF(AND(SX12_Start&lt;=X170,X170&lt;SX12_End),SX12_LS,IF(AND(SX13_Start&lt;=X170,X170&lt;SX13_End),SX13_LS,IF(AND(SX14_Start&lt;=X170,X170&lt;SX14_End),SX14_LS,IF(AND(SX15_Start&lt;=X170,X170&lt;SX15_End),SX15_LS,IF(AND(SX16_Start&lt;=X170,X170&lt;SX16_End),SX16_LS,IF(AND(SX17_Start&lt;=X170,X170&lt;SX17_End),SX17_LS,IF(AND(SX18_Start&lt;=X170,X170&lt;SX18_End),SX18_LS,IF(AND(SX19_Start&lt;=X170,X170&lt;SX19_End),SX19_LS,IF(AND(SX20_Start&lt;=X170,X170&lt;SX20_End),SX20_LS,IF(AND(SX21_Start&lt;=X170,X170&lt;SX21_End),SX21_LS,IF(AND(SX22_Start&lt;=X170,X170&lt;SX22_End),SX22_LS,IF(AND(SX23_Start&lt;=X170,X170&lt;SX23_End),SX23_LS,IF(AND(SX24_Start&lt;=X170,X170&lt;SX24_End),SX24_LS)*IF(AND(SX25_Start&lt;=X170,X170&lt;SX25End),SX25_LS)))))))))))))))))))))))))</f>
        <v/>
      </c>
      <c r="BM170" s="129" t="str">
        <f t="shared" ref="BM170" si="1162">IF(ISBLANK(C170),"",IF(BL170=SX1_LS,SX1_LSD,IF(BL170=SX2_LS,SX2_LSD,IF(BL170=SX3_LS,SX3_LSD,IF(BL170=SX4_LS,SX4_LSD,IF(BL170=SX5_LS,SX5_LSD,IF(BL170=SX6_LS,SX6_LSD,IF(BL170=SX7_LS,SX7_LSD,IF(BL170=SX8_LS,SX8_LSD,IF(BL170=SX9_LS,SX9_LSD,IF(BL170=SX10_LS,SX10_LSD,IF(BL170=SX11_LS,SX11_LSD,IF(BL170=SX12_LS,SX12_LSD)))))))))))))</f>
        <v/>
      </c>
      <c r="BN170" s="130"/>
      <c r="BO170" s="130"/>
      <c r="BP170" s="130"/>
      <c r="BQ170" s="130"/>
      <c r="BR170" s="131"/>
      <c r="BS170" s="119" t="str">
        <f t="shared" ref="BS170" si="1163">IF(ISBLANK(C170),"",IF(NOT(ISNUMBER(station_number)),"NA",IF(MOD(station_number,1)=0,TEXT(station_number+X170,"0+00"),IF(NOT(MOD(station_number,1)=0),TEXT(station_number+X170,"0+00.00")))))</f>
        <v/>
      </c>
      <c r="BT170" s="119"/>
      <c r="BU170" s="119"/>
      <c r="BV170" s="119"/>
      <c r="BW170" s="119"/>
      <c r="BX170" s="120" t="str" cm="1">
        <f t="array" ref="BX170">IF(C170=FALSE,"",IF(AND(SX1_Start&lt;=X170,X170&lt;SX1_End),"Section 1",IF(AND(SX2_Start&lt;=X170,X170&lt;SX2_End),"Section 2",IF(AND(SX3_Start&lt;=X170,X170&lt;SX3_End),"Section 3",IF(AND(SX4_Start&lt;=X170,X170&lt;SX4_End),"Section 4",IF(AND(SX5_Start&lt;=X170,X170&lt;SX5_End),"Section 5",IF(AND(SX6_Start&lt;=X170,X170&lt;SX6_End),"Section 6",IF(AND(SX7_Start&lt;=X170,X170&lt;SX7_End),"Section 7",IF(AND(SX8_Start&lt;=X170,X170&lt;SX8_End),"Section 8",IF(AND(SX9_Start&lt;=X170,X170&lt;SX9_End),"Section 9",IF(AND(SX10_Start&lt;=X170,X170&lt;SX10_End),"Section 10",IF(AND(SX11_Start&lt;=X170,X170&lt;SX11_End),"Section 11",IF(AND(SX12_Start&lt;=X170,X170&lt;SX12_End),"Section 12",IF(AND(SX13_Start&lt;=X170,X170&lt;SX13_End),"Section 13",IF(AND(SX14_Start&lt;=X170,X170&lt;SX14_End),"Section 14",IF(AND(SX15_Start&lt;=X170,X170&lt;SX15_End),"Section 15",IF(AND(SX16_Start&lt;=X170,X170&lt;SX16_End),"Section 16",IF(AND(SX17_Start&lt;=X170,X170&lt;SX17_End),"Section 17",IF(AND(SX18_Start&lt;=X170,X170&lt;SX18_End),"Section 18",IF(AND(SX19_Start&lt;=X170,X170&lt;SX19_End),"Section 19",IF(AND(SX20_Start&lt;=X170,X170&lt;SX20_End),"Section 20",IF(AND(SX21_Start&lt;=X170,X170&lt;SX21_End),"Section 21",IF(AND(SX22_Start&lt;=X170,X170&lt;SX22_End),"Section 22",IF(AND(SX23_Start&lt;=X170,X170&lt;SX23_End),"Section 23",IF(AND(SX24_Start&lt;=X170,X170&lt;SX24_End),"Section 24")*IF(AND(SX25_Start&lt;=X170,X170&lt;SX25End),"Section 25")))))))))))))))))))))))))</f>
        <v/>
      </c>
      <c r="BY170" s="121"/>
      <c r="BZ170" s="121"/>
      <c r="CA170" s="121"/>
      <c r="CB170" s="121"/>
      <c r="CC170" s="121"/>
      <c r="CD170" s="121"/>
      <c r="CE170" s="121"/>
      <c r="CF170" s="121"/>
      <c r="CG170" s="121"/>
      <c r="CH170" s="122"/>
      <c r="CI170" s="123"/>
      <c r="CJ170" s="124"/>
      <c r="CK170" s="124"/>
      <c r="CL170" s="124"/>
      <c r="CM170" s="124"/>
      <c r="CN170" s="124"/>
      <c r="CO170" s="124"/>
      <c r="CP170" s="124"/>
      <c r="CQ170" s="124"/>
      <c r="CR170" s="124"/>
      <c r="CS170" s="125"/>
      <c r="CT170" s="123"/>
      <c r="CU170" s="124"/>
      <c r="CV170" s="124"/>
      <c r="CW170" s="124"/>
      <c r="CX170" s="124"/>
      <c r="CY170" s="124"/>
      <c r="CZ170" s="124"/>
      <c r="DA170" s="124"/>
      <c r="DB170" s="124"/>
      <c r="DC170" s="124"/>
      <c r="DD170" s="125"/>
      <c r="DE170" s="123"/>
      <c r="DF170" s="124"/>
      <c r="DG170" s="124"/>
      <c r="DH170" s="124"/>
      <c r="DI170" s="124"/>
      <c r="DJ170" s="124"/>
      <c r="DK170" s="124"/>
      <c r="DL170" s="124"/>
      <c r="DM170" s="124"/>
      <c r="DN170" s="125"/>
      <c r="DO170" s="126"/>
      <c r="DP170" s="127"/>
      <c r="DQ170" s="127"/>
      <c r="DR170" s="127"/>
      <c r="DS170" s="127"/>
      <c r="DT170" s="127"/>
      <c r="DU170" s="127"/>
      <c r="DV170" s="128"/>
      <c r="DW170" s="102"/>
      <c r="DX170" s="102"/>
      <c r="DY170" s="102"/>
      <c r="DZ170" s="115"/>
      <c r="EA170" s="115"/>
      <c r="EB170" s="115"/>
      <c r="EC170" s="115"/>
      <c r="ED170" s="115"/>
      <c r="EE170" s="132"/>
      <c r="EF170" s="132"/>
      <c r="EG170" s="132"/>
      <c r="EH170" s="102"/>
      <c r="EI170" s="102"/>
      <c r="EJ170" s="102"/>
      <c r="EK170" s="117" t="str">
        <f t="shared" si="929"/>
        <v/>
      </c>
      <c r="EL170" s="117"/>
      <c r="EM170" s="117"/>
      <c r="EN170" s="118"/>
      <c r="EO170" s="118"/>
      <c r="EP170" s="118"/>
      <c r="EQ170" s="102"/>
      <c r="ER170" s="102"/>
      <c r="ES170" s="102"/>
      <c r="ET170" s="102"/>
      <c r="EU170" s="20" t="str">
        <f t="shared" si="930"/>
        <v/>
      </c>
      <c r="EV170" s="26" t="str">
        <f t="shared" si="931"/>
        <v/>
      </c>
      <c r="EW170" s="22"/>
      <c r="EX170" s="22"/>
      <c r="EY170" s="23"/>
      <c r="EZ170" s="23"/>
      <c r="FA170" s="23"/>
      <c r="FB170" s="23"/>
      <c r="FC170" s="28"/>
      <c r="FD170" s="28"/>
      <c r="FE170" s="28"/>
      <c r="FF170" s="28"/>
      <c r="FG170" s="28"/>
      <c r="FH170" s="28"/>
      <c r="FI170" s="28"/>
      <c r="FJ170" s="28"/>
      <c r="FK170" s="28"/>
      <c r="FL170" s="28"/>
      <c r="FM170" s="28"/>
      <c r="FN170" s="30"/>
      <c r="FO170" s="30"/>
      <c r="FP170" s="30"/>
      <c r="FQ170" s="30"/>
      <c r="FR170" s="30"/>
      <c r="FS170" s="30"/>
      <c r="FT170" s="30"/>
      <c r="FU170" s="30"/>
      <c r="FV170" s="30"/>
      <c r="FW170" s="30"/>
      <c r="FX170" s="30"/>
      <c r="FY170" s="30"/>
      <c r="FZ170" s="30"/>
      <c r="GA170" s="30"/>
      <c r="GB170" s="30"/>
      <c r="GC170" s="23"/>
      <c r="GD170" s="23"/>
      <c r="GE170" s="23"/>
      <c r="GF170" s="23"/>
      <c r="GG170" s="23"/>
      <c r="GH170" s="23"/>
    </row>
    <row r="171" spans="1:190" s="25" customFormat="1" ht="57.75" customHeight="1" x14ac:dyDescent="0.25">
      <c r="A171" s="103">
        <f t="shared" si="932"/>
        <v>164</v>
      </c>
      <c r="B171" s="103"/>
      <c r="C171" s="104"/>
      <c r="D171" s="105"/>
      <c r="E171" s="105"/>
      <c r="F171" s="105"/>
      <c r="G171" s="105"/>
      <c r="H171" s="105"/>
      <c r="I171" s="105"/>
      <c r="J171" s="105"/>
      <c r="K171" s="106"/>
      <c r="L171" s="138"/>
      <c r="M171" s="138"/>
      <c r="N171" s="138"/>
      <c r="O171" s="138"/>
      <c r="P171" s="138"/>
      <c r="Q171" s="138"/>
      <c r="R171" s="138"/>
      <c r="S171" s="137"/>
      <c r="T171" s="137"/>
      <c r="U171" s="137"/>
      <c r="V171" s="137"/>
      <c r="W171" s="137"/>
      <c r="X171" s="79"/>
      <c r="Y171" s="80"/>
      <c r="Z171" s="80"/>
      <c r="AA171" s="80"/>
      <c r="AB171" s="11" t="str">
        <f t="shared" si="920"/>
        <v/>
      </c>
      <c r="AC171" s="12"/>
      <c r="AD171" s="13">
        <f t="shared" si="912"/>
        <v>0</v>
      </c>
      <c r="AE171" s="14" t="str">
        <f t="shared" ref="AE171" si="1164">IF(ISBLANK(C171),"",IF(BL171=SX1_LS,SX1_PD,IF(BL171=SX2_LS,SX2_PD,IF(BL171=SX3_LS,SX3_PD,IF(BL171=SX4_LS,SX4_PD,IF(BL171=SX5_LS,SX5_PD,IF(BL171=SX6_LS,SX6_PD,IF(BL171=SX7_LS,SX7_PD,IF(BL171=SX8_LS,SX8_PD,IF(BL171=SX9_LS,SX9_PD,IF(BL171=SX10_LS,SX10_PD,IF(BL171=SX11_LS,SX11_PD,IF(BL171=SX12_LS,SX12_PD)))))))))))))</f>
        <v/>
      </c>
      <c r="AF171" s="15" t="str">
        <f t="shared" si="922"/>
        <v>!</v>
      </c>
      <c r="AG171" s="16" t="str">
        <f t="shared" ref="AG171" si="1165">IF(ISBLANK(AC171),"",IF(AND(BL171=SX1_LS,AC171&gt;=0.5),(ROUND((PI()*AD171*AE171)/12,2)-PI()*SX1_PD),IF(AND(BL171=SX2_LS,AC171&gt;=0.5),(ROUND((PI()*AD171*AE171)/12,2)-PI()*SX2_PD),IF(AND(BL171=SX3_LS,AC171&gt;=0.5),(ROUND((PI()*AD171*AE171)/12,2)-PI()*SX3_PD),IF(AND(BL171=SX4_LS,AC171&gt;=0.5),(ROUND((PI()*AD171*AE171)/12,2)-PI()*SX4_PD),IF(AND(BL171=SX5_LS,AC171&gt;=0.5),(ROUND((PI()*AD171*AE171)/12,2)-PI()*SX5_PD),IF(AND(BL171=SX6_LS,AC171&gt;=0.5),(ROUND((PI()*AD171*AE171)/12,2)-PI()*SX6_PD),IF(AND(BL171=SX7_LS,AC171&gt;=0.5),(ROUND((PI()*AD171*AE171)/12,2)-PI()*SX7_PD),IF(AND(BL171=SX8_LS,AC171&gt;=0.5),(ROUND((PI()*AD171*AE171)/12,2)-PI()*SX8_PD),IF(AND(BL171=SX9_LS,AC171&gt;=0.5),(ROUND((PI()*AD171*AE171)/12,2)-PI()*SX9_PD),IF(AND(BL171=SX10_LS,AC171&gt;=0.5),(ROUND((PI()*AD171*AE171)/12,2)-PI()*SX10_PD),IF(AND(BL171=SX11_LS,AC171&gt;=0.5),(ROUND((PI()*AD171*AE171)/12,2)-PI()*SX11_PD),IF(AND(BL171=SX12_LS,AC171&gt;=0.5),(ROUND((PI()*AD171*AE171)/12,2)-PI()*SX12_PD),ROUND((PI()*AD171*AE171)/12,2))))))))))))))</f>
        <v/>
      </c>
      <c r="AH171" s="81"/>
      <c r="AI171" s="81"/>
      <c r="AJ171" s="81"/>
      <c r="AK171" s="81"/>
      <c r="AL171" s="81"/>
      <c r="AM171" s="81"/>
      <c r="AN171" s="81"/>
      <c r="AO171" s="81"/>
      <c r="AP171" s="17"/>
      <c r="AQ171" s="113"/>
      <c r="AR171" s="113"/>
      <c r="AS171" s="113"/>
      <c r="AT171" s="113"/>
      <c r="AU171" s="113"/>
      <c r="AV171" s="114" t="str">
        <f t="shared" ref="AV171" si="1166">IF(C171=FALSE,"",IF(C171="DNT",(AQ171/(Nominal_Pipe_Diameter*10)),IF(AQ171="NV","NV",IF(AQ171="NA","NA",IF(BE171="","",IF(BL171="SMLS",AQ171*100/BE171,AQ171*100/BD171))))))</f>
        <v/>
      </c>
      <c r="AW171" s="114"/>
      <c r="AX171" s="114"/>
      <c r="AY171" s="114"/>
      <c r="AZ171" s="114"/>
      <c r="BA171" s="114" t="str">
        <f t="shared" ref="BA171" si="1167">IF(C171=FALSE,"",IF(GW_Log_Dist="","NA",GW_Log_Dist+X171))</f>
        <v/>
      </c>
      <c r="BB171" s="114"/>
      <c r="BC171" s="114"/>
      <c r="BD171" s="18" t="str">
        <f t="shared" ref="BD171" si="1168">IF(C171=FALSE,"",IF(AND(SX1_Start&lt;=X171,X171&lt;SX1_End),((SX1_NWT*1000)),IF(AND(SX2_Start&lt;=X171,X171&lt;SX2_End),((SX2_NWT*1000)),IF(AND(SX3_Start&lt;=X171,X171&lt;SX3_End),((SX3_NWT*1000)),IF(AND(SX4_Start&lt;=X171,X171&lt;SX4_End),((SX4_NWT*1000)),IF(AND(SX5_Start&lt;=X171,X171&lt;SX5_End),((SX5_NWT*1000)),IF(AND(SX6_Start&lt;=X171,X171&lt;SX6_End),((SX6_NWT*1000)),IF(AND(SX7_Start&lt;=X171,X171&lt;SX7_End),((SX7_NWT*1000)),IF(AND(SX8_Start&lt;=X171,X171&lt;SX8_End),((SX8_NWT*1000)),IF(AND(SX9_Start&lt;=X171,X171&lt;SX9_End),((SX9_NWT*1000)),IF(AND(SX10_Start&lt;=X171,X171&lt;SX10_End),((SX10_NWT*1000)),IF(AND(SX11_Start&lt;=X171,X171&lt;SX11_End),((SX11_NWT*1000)),IF(AND(SX12_Start&lt;=X171,X171&lt;SX12_End),((SX12_NWT*1000)),IF(AND(SX13_Start&lt;=X171,X171&lt;SX13_End),((SX13_NWT*1000)),IF(AND(SX14_Start&lt;=X171,X171&lt;SX14_End),((SX14_NWT*1000)),IF(AND(SX15_Start&lt;=X171,X171&lt;SX15_End),((SX15_NWT*1000)),IF(AND(SX16_Start&lt;=X171,X171&lt;SX16_End),((SX16_NWT*1000)),IF(AND(SX17_Start&lt;=X171,X171&lt;SX17_End),((SX17_NWT*1000)),IF(AND(SX18_Start&lt;=X171,X171&lt;SX18_End),((SX18_NWT*1000)),IF(AND(SX19_Start&lt;=X171,X171&lt;SX19_End),((SX19_NWT*1000)),IF(AND(SX20_Start&lt;=X171,X171&lt;SX20_End),((SX20_NWT*1000)),IF(AND(SX21_Start&lt;=X171,X171&lt;SX21_End),((SX21_NWT*1000)),IF(AND(SX22_Start&lt;=X171,X171&lt;SX22_End),((SX22_NWT*1000)),IF(AND(SX23_Start&lt;=X171,X171&lt;SX23_End),((SX23_NWT*1000)),IF(AND(SX24_Start&lt;=X171,X171&lt;SX24_End),((SX24_NWT*1000)),IF(AND(SX25_Start&lt;=X171,X171&lt;SX25_End),((SX25_NWT*1000))))))))))))))))))))))))))))</f>
        <v/>
      </c>
      <c r="BE171" s="113"/>
      <c r="BF171" s="113"/>
      <c r="BG171" s="113"/>
      <c r="BH171" s="113"/>
      <c r="BI171" s="113"/>
      <c r="BJ171" s="113"/>
      <c r="BK171" s="113"/>
      <c r="BL171" s="19" t="str" cm="1">
        <f t="array" ref="BL171">IF(C171=FALSE,"",IF(AND(SX1_Start&lt;=X171,X171&lt;SX1_End),SX1_LS,IF(AND(SX2_Start&lt;=X171,X171&lt;SX2_End),SX2_LS,IF(AND(SX3_Start&lt;=X171,X171&lt;SX3_End),SX3_LS,IF(AND(SX4_Start&lt;=X171,X171&lt;SX4_End),SX4_LS,IF(AND(SX5_Start&lt;=X171,X171&lt;SX5_End),SX5_LS,IF(AND(SX6_Start&lt;=X171,X171&lt;SX6_End),SX6_LS,IF(AND(SX7_Start&lt;=X171,X171&lt;SX7_End),SX7_LS,IF(AND(SX8_Start&lt;=X171,X171&lt;SX8_End),SX8_LS,IF(AND(SX9_Start&lt;=X171,X171&lt;SX9_End),SX9_LS,IF(AND(SX10_Start&lt;=X171,X171&lt;SX10_End),SX10_LS,IF(AND(SX11_Start&lt;=X171,X171&lt;SX11_End),SX11_LS,IF(AND(SX12_Start&lt;=X171,X171&lt;SX12_End),SX12_LS,IF(AND(SX13_Start&lt;=X171,X171&lt;SX13_End),SX13_LS,IF(AND(SX14_Start&lt;=X171,X171&lt;SX14_End),SX14_LS,IF(AND(SX15_Start&lt;=X171,X171&lt;SX15_End),SX15_LS,IF(AND(SX16_Start&lt;=X171,X171&lt;SX16_End),SX16_LS,IF(AND(SX17_Start&lt;=X171,X171&lt;SX17_End),SX17_LS,IF(AND(SX18_Start&lt;=X171,X171&lt;SX18_End),SX18_LS,IF(AND(SX19_Start&lt;=X171,X171&lt;SX19_End),SX19_LS,IF(AND(SX20_Start&lt;=X171,X171&lt;SX20_End),SX20_LS,IF(AND(SX21_Start&lt;=X171,X171&lt;SX21_End),SX21_LS,IF(AND(SX22_Start&lt;=X171,X171&lt;SX22_End),SX22_LS,IF(AND(SX23_Start&lt;=X171,X171&lt;SX23_End),SX23_LS,IF(AND(SX24_Start&lt;=X171,X171&lt;SX24_End),SX24_LS)*IF(AND(SX25_Start&lt;=X171,X171&lt;SX25End),SX25_LS)))))))))))))))))))))))))</f>
        <v/>
      </c>
      <c r="BM171" s="129" t="str">
        <f t="shared" ref="BM171" si="1169">IF(ISBLANK(C171),"",IF(BL171=SX1_LS,SX1_LSD,IF(BL171=SX2_LS,SX2_LSD,IF(BL171=SX3_LS,SX3_LSD,IF(BL171=SX4_LS,SX4_LSD,IF(BL171=SX5_LS,SX5_LSD,IF(BL171=SX6_LS,SX6_LSD,IF(BL171=SX7_LS,SX7_LSD,IF(BL171=SX8_LS,SX8_LSD,IF(BL171=SX9_LS,SX9_LSD,IF(BL171=SX10_LS,SX10_LSD,IF(BL171=SX11_LS,SX11_LSD,IF(BL171=SX12_LS,SX12_LSD)))))))))))))</f>
        <v/>
      </c>
      <c r="BN171" s="130"/>
      <c r="BO171" s="130"/>
      <c r="BP171" s="130"/>
      <c r="BQ171" s="130"/>
      <c r="BR171" s="131"/>
      <c r="BS171" s="119" t="str">
        <f t="shared" ref="BS171" si="1170">IF(ISBLANK(C171),"",IF(NOT(ISNUMBER(station_number)),"NA",IF(MOD(station_number,1)=0,TEXT(station_number+X171,"0+00"),IF(NOT(MOD(station_number,1)=0),TEXT(station_number+X171,"0+00.00")))))</f>
        <v/>
      </c>
      <c r="BT171" s="119"/>
      <c r="BU171" s="119"/>
      <c r="BV171" s="119"/>
      <c r="BW171" s="119"/>
      <c r="BX171" s="120" t="str" cm="1">
        <f t="array" ref="BX171">IF(C171=FALSE,"",IF(AND(SX1_Start&lt;=X171,X171&lt;SX1_End),"Section 1",IF(AND(SX2_Start&lt;=X171,X171&lt;SX2_End),"Section 2",IF(AND(SX3_Start&lt;=X171,X171&lt;SX3_End),"Section 3",IF(AND(SX4_Start&lt;=X171,X171&lt;SX4_End),"Section 4",IF(AND(SX5_Start&lt;=X171,X171&lt;SX5_End),"Section 5",IF(AND(SX6_Start&lt;=X171,X171&lt;SX6_End),"Section 6",IF(AND(SX7_Start&lt;=X171,X171&lt;SX7_End),"Section 7",IF(AND(SX8_Start&lt;=X171,X171&lt;SX8_End),"Section 8",IF(AND(SX9_Start&lt;=X171,X171&lt;SX9_End),"Section 9",IF(AND(SX10_Start&lt;=X171,X171&lt;SX10_End),"Section 10",IF(AND(SX11_Start&lt;=X171,X171&lt;SX11_End),"Section 11",IF(AND(SX12_Start&lt;=X171,X171&lt;SX12_End),"Section 12",IF(AND(SX13_Start&lt;=X171,X171&lt;SX13_End),"Section 13",IF(AND(SX14_Start&lt;=X171,X171&lt;SX14_End),"Section 14",IF(AND(SX15_Start&lt;=X171,X171&lt;SX15_End),"Section 15",IF(AND(SX16_Start&lt;=X171,X171&lt;SX16_End),"Section 16",IF(AND(SX17_Start&lt;=X171,X171&lt;SX17_End),"Section 17",IF(AND(SX18_Start&lt;=X171,X171&lt;SX18_End),"Section 18",IF(AND(SX19_Start&lt;=X171,X171&lt;SX19_End),"Section 19",IF(AND(SX20_Start&lt;=X171,X171&lt;SX20_End),"Section 20",IF(AND(SX21_Start&lt;=X171,X171&lt;SX21_End),"Section 21",IF(AND(SX22_Start&lt;=X171,X171&lt;SX22_End),"Section 22",IF(AND(SX23_Start&lt;=X171,X171&lt;SX23_End),"Section 23",IF(AND(SX24_Start&lt;=X171,X171&lt;SX24_End),"Section 24")*IF(AND(SX25_Start&lt;=X171,X171&lt;SX25End),"Section 25")))))))))))))))))))))))))</f>
        <v/>
      </c>
      <c r="BY171" s="121"/>
      <c r="BZ171" s="121"/>
      <c r="CA171" s="121"/>
      <c r="CB171" s="121"/>
      <c r="CC171" s="121"/>
      <c r="CD171" s="121"/>
      <c r="CE171" s="121"/>
      <c r="CF171" s="121"/>
      <c r="CG171" s="121"/>
      <c r="CH171" s="122"/>
      <c r="CI171" s="123"/>
      <c r="CJ171" s="124"/>
      <c r="CK171" s="124"/>
      <c r="CL171" s="124"/>
      <c r="CM171" s="124"/>
      <c r="CN171" s="124"/>
      <c r="CO171" s="124"/>
      <c r="CP171" s="124"/>
      <c r="CQ171" s="124"/>
      <c r="CR171" s="124"/>
      <c r="CS171" s="125"/>
      <c r="CT171" s="123"/>
      <c r="CU171" s="124"/>
      <c r="CV171" s="124"/>
      <c r="CW171" s="124"/>
      <c r="CX171" s="124"/>
      <c r="CY171" s="124"/>
      <c r="CZ171" s="124"/>
      <c r="DA171" s="124"/>
      <c r="DB171" s="124"/>
      <c r="DC171" s="124"/>
      <c r="DD171" s="125"/>
      <c r="DE171" s="123"/>
      <c r="DF171" s="124"/>
      <c r="DG171" s="124"/>
      <c r="DH171" s="124"/>
      <c r="DI171" s="124"/>
      <c r="DJ171" s="124"/>
      <c r="DK171" s="124"/>
      <c r="DL171" s="124"/>
      <c r="DM171" s="124"/>
      <c r="DN171" s="125"/>
      <c r="DO171" s="126"/>
      <c r="DP171" s="127"/>
      <c r="DQ171" s="127"/>
      <c r="DR171" s="127"/>
      <c r="DS171" s="127"/>
      <c r="DT171" s="127"/>
      <c r="DU171" s="127"/>
      <c r="DV171" s="128"/>
      <c r="DW171" s="102"/>
      <c r="DX171" s="102"/>
      <c r="DY171" s="102"/>
      <c r="DZ171" s="115"/>
      <c r="EA171" s="115"/>
      <c r="EB171" s="115"/>
      <c r="EC171" s="115"/>
      <c r="ED171" s="115"/>
      <c r="EE171" s="132"/>
      <c r="EF171" s="132"/>
      <c r="EG171" s="132"/>
      <c r="EH171" s="102"/>
      <c r="EI171" s="102"/>
      <c r="EJ171" s="102"/>
      <c r="EK171" s="117" t="str">
        <f t="shared" si="929"/>
        <v/>
      </c>
      <c r="EL171" s="117"/>
      <c r="EM171" s="117"/>
      <c r="EN171" s="118"/>
      <c r="EO171" s="118"/>
      <c r="EP171" s="118"/>
      <c r="EQ171" s="102"/>
      <c r="ER171" s="102"/>
      <c r="ES171" s="102"/>
      <c r="ET171" s="102"/>
      <c r="EU171" s="20" t="str">
        <f t="shared" si="930"/>
        <v/>
      </c>
      <c r="EV171" s="26" t="str">
        <f t="shared" si="931"/>
        <v/>
      </c>
      <c r="EW171" s="22"/>
      <c r="EX171" s="22"/>
      <c r="EY171" s="23"/>
      <c r="EZ171" s="23"/>
      <c r="FA171" s="23"/>
      <c r="FB171" s="23"/>
      <c r="FC171" s="28"/>
      <c r="FD171" s="28"/>
      <c r="FE171" s="28"/>
      <c r="FF171" s="28"/>
      <c r="FG171" s="28"/>
      <c r="FH171" s="28"/>
      <c r="FI171" s="28"/>
      <c r="FJ171" s="28"/>
      <c r="FK171" s="28"/>
      <c r="FL171" s="28"/>
      <c r="FM171" s="28"/>
      <c r="FN171" s="31"/>
      <c r="FO171" s="31"/>
      <c r="FP171" s="31"/>
      <c r="FQ171" s="31"/>
      <c r="FR171" s="31"/>
      <c r="FS171" s="31"/>
      <c r="FT171" s="31"/>
      <c r="FU171" s="31"/>
      <c r="FV171" s="31"/>
      <c r="FW171" s="31"/>
      <c r="FX171" s="31"/>
      <c r="FY171" s="31"/>
      <c r="FZ171" s="31"/>
      <c r="GA171" s="31"/>
      <c r="GB171" s="31"/>
      <c r="GC171" s="23"/>
      <c r="GD171" s="23"/>
      <c r="GE171" s="23"/>
      <c r="GF171" s="23"/>
      <c r="GG171" s="23"/>
      <c r="GH171" s="23"/>
    </row>
    <row r="172" spans="1:190" s="25" customFormat="1" ht="57.75" customHeight="1" x14ac:dyDescent="0.25">
      <c r="A172" s="103">
        <f t="shared" si="932"/>
        <v>165</v>
      </c>
      <c r="B172" s="103"/>
      <c r="C172" s="104"/>
      <c r="D172" s="105"/>
      <c r="E172" s="105"/>
      <c r="F172" s="105"/>
      <c r="G172" s="105"/>
      <c r="H172" s="105"/>
      <c r="I172" s="105"/>
      <c r="J172" s="105"/>
      <c r="K172" s="106"/>
      <c r="L172" s="138"/>
      <c r="M172" s="138"/>
      <c r="N172" s="138"/>
      <c r="O172" s="138"/>
      <c r="P172" s="138"/>
      <c r="Q172" s="138"/>
      <c r="R172" s="138"/>
      <c r="S172" s="137"/>
      <c r="T172" s="137"/>
      <c r="U172" s="137"/>
      <c r="V172" s="137"/>
      <c r="W172" s="137"/>
      <c r="X172" s="79"/>
      <c r="Y172" s="80"/>
      <c r="Z172" s="80"/>
      <c r="AA172" s="80"/>
      <c r="AB172" s="11" t="str">
        <f t="shared" si="920"/>
        <v/>
      </c>
      <c r="AC172" s="12"/>
      <c r="AD172" s="13">
        <f t="shared" si="912"/>
        <v>0</v>
      </c>
      <c r="AE172" s="14" t="str">
        <f t="shared" ref="AE172" si="1171">IF(ISBLANK(C172),"",IF(BL172=SX1_LS,SX1_PD,IF(BL172=SX2_LS,SX2_PD,IF(BL172=SX3_LS,SX3_PD,IF(BL172=SX4_LS,SX4_PD,IF(BL172=SX5_LS,SX5_PD,IF(BL172=SX6_LS,SX6_PD,IF(BL172=SX7_LS,SX7_PD,IF(BL172=SX8_LS,SX8_PD,IF(BL172=SX9_LS,SX9_PD,IF(BL172=SX10_LS,SX10_PD,IF(BL172=SX11_LS,SX11_PD,IF(BL172=SX12_LS,SX12_PD)))))))))))))</f>
        <v/>
      </c>
      <c r="AF172" s="15" t="str">
        <f t="shared" si="922"/>
        <v>!</v>
      </c>
      <c r="AG172" s="16" t="str">
        <f t="shared" ref="AG172" si="1172">IF(ISBLANK(AC172),"",IF(AND(BL172=SX1_LS,AC172&gt;=0.5),(ROUND((PI()*AD172*AE172)/12,2)-PI()*SX1_PD),IF(AND(BL172=SX2_LS,AC172&gt;=0.5),(ROUND((PI()*AD172*AE172)/12,2)-PI()*SX2_PD),IF(AND(BL172=SX3_LS,AC172&gt;=0.5),(ROUND((PI()*AD172*AE172)/12,2)-PI()*SX3_PD),IF(AND(BL172=SX4_LS,AC172&gt;=0.5),(ROUND((PI()*AD172*AE172)/12,2)-PI()*SX4_PD),IF(AND(BL172=SX5_LS,AC172&gt;=0.5),(ROUND((PI()*AD172*AE172)/12,2)-PI()*SX5_PD),IF(AND(BL172=SX6_LS,AC172&gt;=0.5),(ROUND((PI()*AD172*AE172)/12,2)-PI()*SX6_PD),IF(AND(BL172=SX7_LS,AC172&gt;=0.5),(ROUND((PI()*AD172*AE172)/12,2)-PI()*SX7_PD),IF(AND(BL172=SX8_LS,AC172&gt;=0.5),(ROUND((PI()*AD172*AE172)/12,2)-PI()*SX8_PD),IF(AND(BL172=SX9_LS,AC172&gt;=0.5),(ROUND((PI()*AD172*AE172)/12,2)-PI()*SX9_PD),IF(AND(BL172=SX10_LS,AC172&gt;=0.5),(ROUND((PI()*AD172*AE172)/12,2)-PI()*SX10_PD),IF(AND(BL172=SX11_LS,AC172&gt;=0.5),(ROUND((PI()*AD172*AE172)/12,2)-PI()*SX11_PD),IF(AND(BL172=SX12_LS,AC172&gt;=0.5),(ROUND((PI()*AD172*AE172)/12,2)-PI()*SX12_PD),ROUND((PI()*AD172*AE172)/12,2))))))))))))))</f>
        <v/>
      </c>
      <c r="AH172" s="81"/>
      <c r="AI172" s="81"/>
      <c r="AJ172" s="81"/>
      <c r="AK172" s="81"/>
      <c r="AL172" s="81"/>
      <c r="AM172" s="81"/>
      <c r="AN172" s="81"/>
      <c r="AO172" s="81"/>
      <c r="AP172" s="17"/>
      <c r="AQ172" s="113"/>
      <c r="AR172" s="113"/>
      <c r="AS172" s="113"/>
      <c r="AT172" s="113"/>
      <c r="AU172" s="113"/>
      <c r="AV172" s="114" t="str">
        <f t="shared" ref="AV172" si="1173">IF(C172=FALSE,"",IF(C172="DNT",(AQ172/(Nominal_Pipe_Diameter*10)),IF(AQ172="NV","NV",IF(AQ172="NA","NA",IF(BE172="","",IF(BL172="SMLS",AQ172*100/BE172,AQ172*100/BD172))))))</f>
        <v/>
      </c>
      <c r="AW172" s="114"/>
      <c r="AX172" s="114"/>
      <c r="AY172" s="114"/>
      <c r="AZ172" s="114"/>
      <c r="BA172" s="114" t="str">
        <f t="shared" ref="BA172" si="1174">IF(C172=FALSE,"",IF(GW_Log_Dist="","NA",GW_Log_Dist+X172))</f>
        <v/>
      </c>
      <c r="BB172" s="114"/>
      <c r="BC172" s="114"/>
      <c r="BD172" s="18" t="str">
        <f t="shared" ref="BD172" si="1175">IF(C172=FALSE,"",IF(AND(SX1_Start&lt;=X172,X172&lt;SX1_End),((SX1_NWT*1000)),IF(AND(SX2_Start&lt;=X172,X172&lt;SX2_End),((SX2_NWT*1000)),IF(AND(SX3_Start&lt;=X172,X172&lt;SX3_End),((SX3_NWT*1000)),IF(AND(SX4_Start&lt;=X172,X172&lt;SX4_End),((SX4_NWT*1000)),IF(AND(SX5_Start&lt;=X172,X172&lt;SX5_End),((SX5_NWT*1000)),IF(AND(SX6_Start&lt;=X172,X172&lt;SX6_End),((SX6_NWT*1000)),IF(AND(SX7_Start&lt;=X172,X172&lt;SX7_End),((SX7_NWT*1000)),IF(AND(SX8_Start&lt;=X172,X172&lt;SX8_End),((SX8_NWT*1000)),IF(AND(SX9_Start&lt;=X172,X172&lt;SX9_End),((SX9_NWT*1000)),IF(AND(SX10_Start&lt;=X172,X172&lt;SX10_End),((SX10_NWT*1000)),IF(AND(SX11_Start&lt;=X172,X172&lt;SX11_End),((SX11_NWT*1000)),IF(AND(SX12_Start&lt;=X172,X172&lt;SX12_End),((SX12_NWT*1000)),IF(AND(SX13_Start&lt;=X172,X172&lt;SX13_End),((SX13_NWT*1000)),IF(AND(SX14_Start&lt;=X172,X172&lt;SX14_End),((SX14_NWT*1000)),IF(AND(SX15_Start&lt;=X172,X172&lt;SX15_End),((SX15_NWT*1000)),IF(AND(SX16_Start&lt;=X172,X172&lt;SX16_End),((SX16_NWT*1000)),IF(AND(SX17_Start&lt;=X172,X172&lt;SX17_End),((SX17_NWT*1000)),IF(AND(SX18_Start&lt;=X172,X172&lt;SX18_End),((SX18_NWT*1000)),IF(AND(SX19_Start&lt;=X172,X172&lt;SX19_End),((SX19_NWT*1000)),IF(AND(SX20_Start&lt;=X172,X172&lt;SX20_End),((SX20_NWT*1000)),IF(AND(SX21_Start&lt;=X172,X172&lt;SX21_End),((SX21_NWT*1000)),IF(AND(SX22_Start&lt;=X172,X172&lt;SX22_End),((SX22_NWT*1000)),IF(AND(SX23_Start&lt;=X172,X172&lt;SX23_End),((SX23_NWT*1000)),IF(AND(SX24_Start&lt;=X172,X172&lt;SX24_End),((SX24_NWT*1000)),IF(AND(SX25_Start&lt;=X172,X172&lt;SX25_End),((SX25_NWT*1000))))))))))))))))))))))))))))</f>
        <v/>
      </c>
      <c r="BE172" s="113"/>
      <c r="BF172" s="113"/>
      <c r="BG172" s="113"/>
      <c r="BH172" s="113"/>
      <c r="BI172" s="113"/>
      <c r="BJ172" s="113"/>
      <c r="BK172" s="113"/>
      <c r="BL172" s="19" t="str" cm="1">
        <f t="array" ref="BL172">IF(C172=FALSE,"",IF(AND(SX1_Start&lt;=X172,X172&lt;SX1_End),SX1_LS,IF(AND(SX2_Start&lt;=X172,X172&lt;SX2_End),SX2_LS,IF(AND(SX3_Start&lt;=X172,X172&lt;SX3_End),SX3_LS,IF(AND(SX4_Start&lt;=X172,X172&lt;SX4_End),SX4_LS,IF(AND(SX5_Start&lt;=X172,X172&lt;SX5_End),SX5_LS,IF(AND(SX6_Start&lt;=X172,X172&lt;SX6_End),SX6_LS,IF(AND(SX7_Start&lt;=X172,X172&lt;SX7_End),SX7_LS,IF(AND(SX8_Start&lt;=X172,X172&lt;SX8_End),SX8_LS,IF(AND(SX9_Start&lt;=X172,X172&lt;SX9_End),SX9_LS,IF(AND(SX10_Start&lt;=X172,X172&lt;SX10_End),SX10_LS,IF(AND(SX11_Start&lt;=X172,X172&lt;SX11_End),SX11_LS,IF(AND(SX12_Start&lt;=X172,X172&lt;SX12_End),SX12_LS,IF(AND(SX13_Start&lt;=X172,X172&lt;SX13_End),SX13_LS,IF(AND(SX14_Start&lt;=X172,X172&lt;SX14_End),SX14_LS,IF(AND(SX15_Start&lt;=X172,X172&lt;SX15_End),SX15_LS,IF(AND(SX16_Start&lt;=X172,X172&lt;SX16_End),SX16_LS,IF(AND(SX17_Start&lt;=X172,X172&lt;SX17_End),SX17_LS,IF(AND(SX18_Start&lt;=X172,X172&lt;SX18_End),SX18_LS,IF(AND(SX19_Start&lt;=X172,X172&lt;SX19_End),SX19_LS,IF(AND(SX20_Start&lt;=X172,X172&lt;SX20_End),SX20_LS,IF(AND(SX21_Start&lt;=X172,X172&lt;SX21_End),SX21_LS,IF(AND(SX22_Start&lt;=X172,X172&lt;SX22_End),SX22_LS,IF(AND(SX23_Start&lt;=X172,X172&lt;SX23_End),SX23_LS,IF(AND(SX24_Start&lt;=X172,X172&lt;SX24_End),SX24_LS)*IF(AND(SX25_Start&lt;=X172,X172&lt;SX25End),SX25_LS)))))))))))))))))))))))))</f>
        <v/>
      </c>
      <c r="BM172" s="129" t="str">
        <f t="shared" ref="BM172" si="1176">IF(ISBLANK(C172),"",IF(BL172=SX1_LS,SX1_LSD,IF(BL172=SX2_LS,SX2_LSD,IF(BL172=SX3_LS,SX3_LSD,IF(BL172=SX4_LS,SX4_LSD,IF(BL172=SX5_LS,SX5_LSD,IF(BL172=SX6_LS,SX6_LSD,IF(BL172=SX7_LS,SX7_LSD,IF(BL172=SX8_LS,SX8_LSD,IF(BL172=SX9_LS,SX9_LSD,IF(BL172=SX10_LS,SX10_LSD,IF(BL172=SX11_LS,SX11_LSD,IF(BL172=SX12_LS,SX12_LSD)))))))))))))</f>
        <v/>
      </c>
      <c r="BN172" s="130"/>
      <c r="BO172" s="130"/>
      <c r="BP172" s="130"/>
      <c r="BQ172" s="130"/>
      <c r="BR172" s="131"/>
      <c r="BS172" s="119" t="str">
        <f t="shared" ref="BS172" si="1177">IF(ISBLANK(C172),"",IF(NOT(ISNUMBER(station_number)),"NA",IF(MOD(station_number,1)=0,TEXT(station_number+X172,"0+00"),IF(NOT(MOD(station_number,1)=0),TEXT(station_number+X172,"0+00.00")))))</f>
        <v/>
      </c>
      <c r="BT172" s="119"/>
      <c r="BU172" s="119"/>
      <c r="BV172" s="119"/>
      <c r="BW172" s="119"/>
      <c r="BX172" s="120" t="str" cm="1">
        <f t="array" ref="BX172">IF(C172=FALSE,"",IF(AND(SX1_Start&lt;=X172,X172&lt;SX1_End),"Section 1",IF(AND(SX2_Start&lt;=X172,X172&lt;SX2_End),"Section 2",IF(AND(SX3_Start&lt;=X172,X172&lt;SX3_End),"Section 3",IF(AND(SX4_Start&lt;=X172,X172&lt;SX4_End),"Section 4",IF(AND(SX5_Start&lt;=X172,X172&lt;SX5_End),"Section 5",IF(AND(SX6_Start&lt;=X172,X172&lt;SX6_End),"Section 6",IF(AND(SX7_Start&lt;=X172,X172&lt;SX7_End),"Section 7",IF(AND(SX8_Start&lt;=X172,X172&lt;SX8_End),"Section 8",IF(AND(SX9_Start&lt;=X172,X172&lt;SX9_End),"Section 9",IF(AND(SX10_Start&lt;=X172,X172&lt;SX10_End),"Section 10",IF(AND(SX11_Start&lt;=X172,X172&lt;SX11_End),"Section 11",IF(AND(SX12_Start&lt;=X172,X172&lt;SX12_End),"Section 12",IF(AND(SX13_Start&lt;=X172,X172&lt;SX13_End),"Section 13",IF(AND(SX14_Start&lt;=X172,X172&lt;SX14_End),"Section 14",IF(AND(SX15_Start&lt;=X172,X172&lt;SX15_End),"Section 15",IF(AND(SX16_Start&lt;=X172,X172&lt;SX16_End),"Section 16",IF(AND(SX17_Start&lt;=X172,X172&lt;SX17_End),"Section 17",IF(AND(SX18_Start&lt;=X172,X172&lt;SX18_End),"Section 18",IF(AND(SX19_Start&lt;=X172,X172&lt;SX19_End),"Section 19",IF(AND(SX20_Start&lt;=X172,X172&lt;SX20_End),"Section 20",IF(AND(SX21_Start&lt;=X172,X172&lt;SX21_End),"Section 21",IF(AND(SX22_Start&lt;=X172,X172&lt;SX22_End),"Section 22",IF(AND(SX23_Start&lt;=X172,X172&lt;SX23_End),"Section 23",IF(AND(SX24_Start&lt;=X172,X172&lt;SX24_End),"Section 24")*IF(AND(SX25_Start&lt;=X172,X172&lt;SX25End),"Section 25")))))))))))))))))))))))))</f>
        <v/>
      </c>
      <c r="BY172" s="121"/>
      <c r="BZ172" s="121"/>
      <c r="CA172" s="121"/>
      <c r="CB172" s="121"/>
      <c r="CC172" s="121"/>
      <c r="CD172" s="121"/>
      <c r="CE172" s="121"/>
      <c r="CF172" s="121"/>
      <c r="CG172" s="121"/>
      <c r="CH172" s="122"/>
      <c r="CI172" s="123"/>
      <c r="CJ172" s="124"/>
      <c r="CK172" s="124"/>
      <c r="CL172" s="124"/>
      <c r="CM172" s="124"/>
      <c r="CN172" s="124"/>
      <c r="CO172" s="124"/>
      <c r="CP172" s="124"/>
      <c r="CQ172" s="124"/>
      <c r="CR172" s="124"/>
      <c r="CS172" s="125"/>
      <c r="CT172" s="123"/>
      <c r="CU172" s="124"/>
      <c r="CV172" s="124"/>
      <c r="CW172" s="124"/>
      <c r="CX172" s="124"/>
      <c r="CY172" s="124"/>
      <c r="CZ172" s="124"/>
      <c r="DA172" s="124"/>
      <c r="DB172" s="124"/>
      <c r="DC172" s="124"/>
      <c r="DD172" s="125"/>
      <c r="DE172" s="123"/>
      <c r="DF172" s="124"/>
      <c r="DG172" s="124"/>
      <c r="DH172" s="124"/>
      <c r="DI172" s="124"/>
      <c r="DJ172" s="124"/>
      <c r="DK172" s="124"/>
      <c r="DL172" s="124"/>
      <c r="DM172" s="124"/>
      <c r="DN172" s="125"/>
      <c r="DO172" s="126"/>
      <c r="DP172" s="127"/>
      <c r="DQ172" s="127"/>
      <c r="DR172" s="127"/>
      <c r="DS172" s="127"/>
      <c r="DT172" s="127"/>
      <c r="DU172" s="127"/>
      <c r="DV172" s="128"/>
      <c r="DW172" s="102"/>
      <c r="DX172" s="102"/>
      <c r="DY172" s="102"/>
      <c r="DZ172" s="115"/>
      <c r="EA172" s="115"/>
      <c r="EB172" s="115"/>
      <c r="EC172" s="115"/>
      <c r="ED172" s="115"/>
      <c r="EE172" s="132"/>
      <c r="EF172" s="132"/>
      <c r="EG172" s="132"/>
      <c r="EH172" s="102"/>
      <c r="EI172" s="102"/>
      <c r="EJ172" s="102"/>
      <c r="EK172" s="117" t="str">
        <f t="shared" si="929"/>
        <v/>
      </c>
      <c r="EL172" s="117"/>
      <c r="EM172" s="117"/>
      <c r="EN172" s="118"/>
      <c r="EO172" s="118"/>
      <c r="EP172" s="118"/>
      <c r="EQ172" s="102"/>
      <c r="ER172" s="102"/>
      <c r="ES172" s="102"/>
      <c r="ET172" s="102"/>
      <c r="EU172" s="20" t="str">
        <f t="shared" si="930"/>
        <v/>
      </c>
      <c r="EV172" s="26" t="str">
        <f t="shared" si="931"/>
        <v/>
      </c>
      <c r="EW172" s="22"/>
      <c r="EX172" s="22"/>
      <c r="EY172" s="23"/>
      <c r="EZ172" s="23"/>
      <c r="FA172" s="23"/>
      <c r="FB172" s="23"/>
      <c r="FC172" s="28"/>
      <c r="FD172" s="28"/>
      <c r="FE172" s="28"/>
      <c r="FF172" s="28"/>
      <c r="FG172" s="28"/>
      <c r="FH172" s="28"/>
      <c r="FI172" s="28"/>
      <c r="FJ172" s="28"/>
      <c r="FK172" s="28"/>
      <c r="FL172" s="28"/>
      <c r="FM172" s="28"/>
      <c r="FN172" s="30"/>
      <c r="FO172" s="30"/>
      <c r="FP172" s="30"/>
      <c r="FQ172" s="30"/>
      <c r="FR172" s="30"/>
      <c r="FS172" s="30"/>
      <c r="FT172" s="30"/>
      <c r="FU172" s="30"/>
      <c r="FV172" s="30"/>
      <c r="FW172" s="30"/>
      <c r="FX172" s="30"/>
      <c r="FY172" s="30"/>
      <c r="FZ172" s="30"/>
      <c r="GA172" s="30"/>
      <c r="GB172" s="30"/>
      <c r="GC172" s="23"/>
      <c r="GD172" s="23"/>
      <c r="GE172" s="23"/>
      <c r="GF172" s="23"/>
      <c r="GG172" s="23"/>
      <c r="GH172" s="23"/>
    </row>
    <row r="173" spans="1:190" s="25" customFormat="1" ht="57.75" customHeight="1" x14ac:dyDescent="0.25">
      <c r="A173" s="103">
        <f t="shared" si="932"/>
        <v>166</v>
      </c>
      <c r="B173" s="103"/>
      <c r="C173" s="104"/>
      <c r="D173" s="105"/>
      <c r="E173" s="105"/>
      <c r="F173" s="105"/>
      <c r="G173" s="105"/>
      <c r="H173" s="105"/>
      <c r="I173" s="105"/>
      <c r="J173" s="105"/>
      <c r="K173" s="106"/>
      <c r="L173" s="138"/>
      <c r="M173" s="138"/>
      <c r="N173" s="138"/>
      <c r="O173" s="138"/>
      <c r="P173" s="138"/>
      <c r="Q173" s="138"/>
      <c r="R173" s="138"/>
      <c r="S173" s="137"/>
      <c r="T173" s="137"/>
      <c r="U173" s="137"/>
      <c r="V173" s="137"/>
      <c r="W173" s="137"/>
      <c r="X173" s="79"/>
      <c r="Y173" s="80"/>
      <c r="Z173" s="80"/>
      <c r="AA173" s="80"/>
      <c r="AB173" s="11" t="str">
        <f t="shared" si="920"/>
        <v/>
      </c>
      <c r="AC173" s="12"/>
      <c r="AD173" s="13">
        <f t="shared" si="912"/>
        <v>0</v>
      </c>
      <c r="AE173" s="14" t="str">
        <f t="shared" ref="AE173" si="1178">IF(ISBLANK(C173),"",IF(BL173=SX1_LS,SX1_PD,IF(BL173=SX2_LS,SX2_PD,IF(BL173=SX3_LS,SX3_PD,IF(BL173=SX4_LS,SX4_PD,IF(BL173=SX5_LS,SX5_PD,IF(BL173=SX6_LS,SX6_PD,IF(BL173=SX7_LS,SX7_PD,IF(BL173=SX8_LS,SX8_PD,IF(BL173=SX9_LS,SX9_PD,IF(BL173=SX10_LS,SX10_PD,IF(BL173=SX11_LS,SX11_PD,IF(BL173=SX12_LS,SX12_PD)))))))))))))</f>
        <v/>
      </c>
      <c r="AF173" s="15" t="str">
        <f t="shared" si="922"/>
        <v>!</v>
      </c>
      <c r="AG173" s="16" t="str">
        <f t="shared" ref="AG173" si="1179">IF(ISBLANK(AC173),"",IF(AND(BL173=SX1_LS,AC173&gt;=0.5),(ROUND((PI()*AD173*AE173)/12,2)-PI()*SX1_PD),IF(AND(BL173=SX2_LS,AC173&gt;=0.5),(ROUND((PI()*AD173*AE173)/12,2)-PI()*SX2_PD),IF(AND(BL173=SX3_LS,AC173&gt;=0.5),(ROUND((PI()*AD173*AE173)/12,2)-PI()*SX3_PD),IF(AND(BL173=SX4_LS,AC173&gt;=0.5),(ROUND((PI()*AD173*AE173)/12,2)-PI()*SX4_PD),IF(AND(BL173=SX5_LS,AC173&gt;=0.5),(ROUND((PI()*AD173*AE173)/12,2)-PI()*SX5_PD),IF(AND(BL173=SX6_LS,AC173&gt;=0.5),(ROUND((PI()*AD173*AE173)/12,2)-PI()*SX6_PD),IF(AND(BL173=SX7_LS,AC173&gt;=0.5),(ROUND((PI()*AD173*AE173)/12,2)-PI()*SX7_PD),IF(AND(BL173=SX8_LS,AC173&gt;=0.5),(ROUND((PI()*AD173*AE173)/12,2)-PI()*SX8_PD),IF(AND(BL173=SX9_LS,AC173&gt;=0.5),(ROUND((PI()*AD173*AE173)/12,2)-PI()*SX9_PD),IF(AND(BL173=SX10_LS,AC173&gt;=0.5),(ROUND((PI()*AD173*AE173)/12,2)-PI()*SX10_PD),IF(AND(BL173=SX11_LS,AC173&gt;=0.5),(ROUND((PI()*AD173*AE173)/12,2)-PI()*SX11_PD),IF(AND(BL173=SX12_LS,AC173&gt;=0.5),(ROUND((PI()*AD173*AE173)/12,2)-PI()*SX12_PD),ROUND((PI()*AD173*AE173)/12,2))))))))))))))</f>
        <v/>
      </c>
      <c r="AH173" s="81"/>
      <c r="AI173" s="81"/>
      <c r="AJ173" s="81"/>
      <c r="AK173" s="81"/>
      <c r="AL173" s="81"/>
      <c r="AM173" s="81"/>
      <c r="AN173" s="81"/>
      <c r="AO173" s="81"/>
      <c r="AP173" s="17"/>
      <c r="AQ173" s="113"/>
      <c r="AR173" s="113"/>
      <c r="AS173" s="113"/>
      <c r="AT173" s="113"/>
      <c r="AU173" s="113"/>
      <c r="AV173" s="114" t="str">
        <f t="shared" ref="AV173" si="1180">IF(C173=FALSE,"",IF(C173="DNT",(AQ173/(Nominal_Pipe_Diameter*10)),IF(AQ173="NV","NV",IF(AQ173="NA","NA",IF(BE173="","",IF(BL173="SMLS",AQ173*100/BE173,AQ173*100/BD173))))))</f>
        <v/>
      </c>
      <c r="AW173" s="114"/>
      <c r="AX173" s="114"/>
      <c r="AY173" s="114"/>
      <c r="AZ173" s="114"/>
      <c r="BA173" s="114" t="str">
        <f t="shared" ref="BA173" si="1181">IF(C173=FALSE,"",IF(GW_Log_Dist="","NA",GW_Log_Dist+X173))</f>
        <v/>
      </c>
      <c r="BB173" s="114"/>
      <c r="BC173" s="114"/>
      <c r="BD173" s="18" t="str">
        <f t="shared" ref="BD173" si="1182">IF(C173=FALSE,"",IF(AND(SX1_Start&lt;=X173,X173&lt;SX1_End),((SX1_NWT*1000)),IF(AND(SX2_Start&lt;=X173,X173&lt;SX2_End),((SX2_NWT*1000)),IF(AND(SX3_Start&lt;=X173,X173&lt;SX3_End),((SX3_NWT*1000)),IF(AND(SX4_Start&lt;=X173,X173&lt;SX4_End),((SX4_NWT*1000)),IF(AND(SX5_Start&lt;=X173,X173&lt;SX5_End),((SX5_NWT*1000)),IF(AND(SX6_Start&lt;=X173,X173&lt;SX6_End),((SX6_NWT*1000)),IF(AND(SX7_Start&lt;=X173,X173&lt;SX7_End),((SX7_NWT*1000)),IF(AND(SX8_Start&lt;=X173,X173&lt;SX8_End),((SX8_NWT*1000)),IF(AND(SX9_Start&lt;=X173,X173&lt;SX9_End),((SX9_NWT*1000)),IF(AND(SX10_Start&lt;=X173,X173&lt;SX10_End),((SX10_NWT*1000)),IF(AND(SX11_Start&lt;=X173,X173&lt;SX11_End),((SX11_NWT*1000)),IF(AND(SX12_Start&lt;=X173,X173&lt;SX12_End),((SX12_NWT*1000)),IF(AND(SX13_Start&lt;=X173,X173&lt;SX13_End),((SX13_NWT*1000)),IF(AND(SX14_Start&lt;=X173,X173&lt;SX14_End),((SX14_NWT*1000)),IF(AND(SX15_Start&lt;=X173,X173&lt;SX15_End),((SX15_NWT*1000)),IF(AND(SX16_Start&lt;=X173,X173&lt;SX16_End),((SX16_NWT*1000)),IF(AND(SX17_Start&lt;=X173,X173&lt;SX17_End),((SX17_NWT*1000)),IF(AND(SX18_Start&lt;=X173,X173&lt;SX18_End),((SX18_NWT*1000)),IF(AND(SX19_Start&lt;=X173,X173&lt;SX19_End),((SX19_NWT*1000)),IF(AND(SX20_Start&lt;=X173,X173&lt;SX20_End),((SX20_NWT*1000)),IF(AND(SX21_Start&lt;=X173,X173&lt;SX21_End),((SX21_NWT*1000)),IF(AND(SX22_Start&lt;=X173,X173&lt;SX22_End),((SX22_NWT*1000)),IF(AND(SX23_Start&lt;=X173,X173&lt;SX23_End),((SX23_NWT*1000)),IF(AND(SX24_Start&lt;=X173,X173&lt;SX24_End),((SX24_NWT*1000)),IF(AND(SX25_Start&lt;=X173,X173&lt;SX25_End),((SX25_NWT*1000))))))))))))))))))))))))))))</f>
        <v/>
      </c>
      <c r="BE173" s="113"/>
      <c r="BF173" s="113"/>
      <c r="BG173" s="113"/>
      <c r="BH173" s="113"/>
      <c r="BI173" s="113"/>
      <c r="BJ173" s="113"/>
      <c r="BK173" s="113"/>
      <c r="BL173" s="19" t="str" cm="1">
        <f t="array" ref="BL173">IF(C173=FALSE,"",IF(AND(SX1_Start&lt;=X173,X173&lt;SX1_End),SX1_LS,IF(AND(SX2_Start&lt;=X173,X173&lt;SX2_End),SX2_LS,IF(AND(SX3_Start&lt;=X173,X173&lt;SX3_End),SX3_LS,IF(AND(SX4_Start&lt;=X173,X173&lt;SX4_End),SX4_LS,IF(AND(SX5_Start&lt;=X173,X173&lt;SX5_End),SX5_LS,IF(AND(SX6_Start&lt;=X173,X173&lt;SX6_End),SX6_LS,IF(AND(SX7_Start&lt;=X173,X173&lt;SX7_End),SX7_LS,IF(AND(SX8_Start&lt;=X173,X173&lt;SX8_End),SX8_LS,IF(AND(SX9_Start&lt;=X173,X173&lt;SX9_End),SX9_LS,IF(AND(SX10_Start&lt;=X173,X173&lt;SX10_End),SX10_LS,IF(AND(SX11_Start&lt;=X173,X173&lt;SX11_End),SX11_LS,IF(AND(SX12_Start&lt;=X173,X173&lt;SX12_End),SX12_LS,IF(AND(SX13_Start&lt;=X173,X173&lt;SX13_End),SX13_LS,IF(AND(SX14_Start&lt;=X173,X173&lt;SX14_End),SX14_LS,IF(AND(SX15_Start&lt;=X173,X173&lt;SX15_End),SX15_LS,IF(AND(SX16_Start&lt;=X173,X173&lt;SX16_End),SX16_LS,IF(AND(SX17_Start&lt;=X173,X173&lt;SX17_End),SX17_LS,IF(AND(SX18_Start&lt;=X173,X173&lt;SX18_End),SX18_LS,IF(AND(SX19_Start&lt;=X173,X173&lt;SX19_End),SX19_LS,IF(AND(SX20_Start&lt;=X173,X173&lt;SX20_End),SX20_LS,IF(AND(SX21_Start&lt;=X173,X173&lt;SX21_End),SX21_LS,IF(AND(SX22_Start&lt;=X173,X173&lt;SX22_End),SX22_LS,IF(AND(SX23_Start&lt;=X173,X173&lt;SX23_End),SX23_LS,IF(AND(SX24_Start&lt;=X173,X173&lt;SX24_End),SX24_LS)*IF(AND(SX25_Start&lt;=X173,X173&lt;SX25End),SX25_LS)))))))))))))))))))))))))</f>
        <v/>
      </c>
      <c r="BM173" s="129" t="str">
        <f t="shared" ref="BM173" si="1183">IF(ISBLANK(C173),"",IF(BL173=SX1_LS,SX1_LSD,IF(BL173=SX2_LS,SX2_LSD,IF(BL173=SX3_LS,SX3_LSD,IF(BL173=SX4_LS,SX4_LSD,IF(BL173=SX5_LS,SX5_LSD,IF(BL173=SX6_LS,SX6_LSD,IF(BL173=SX7_LS,SX7_LSD,IF(BL173=SX8_LS,SX8_LSD,IF(BL173=SX9_LS,SX9_LSD,IF(BL173=SX10_LS,SX10_LSD,IF(BL173=SX11_LS,SX11_LSD,IF(BL173=SX12_LS,SX12_LSD)))))))))))))</f>
        <v/>
      </c>
      <c r="BN173" s="130"/>
      <c r="BO173" s="130"/>
      <c r="BP173" s="130"/>
      <c r="BQ173" s="130"/>
      <c r="BR173" s="131"/>
      <c r="BS173" s="119" t="str">
        <f t="shared" ref="BS173" si="1184">IF(ISBLANK(C173),"",IF(NOT(ISNUMBER(station_number)),"NA",IF(MOD(station_number,1)=0,TEXT(station_number+X173,"0+00"),IF(NOT(MOD(station_number,1)=0),TEXT(station_number+X173,"0+00.00")))))</f>
        <v/>
      </c>
      <c r="BT173" s="119"/>
      <c r="BU173" s="119"/>
      <c r="BV173" s="119"/>
      <c r="BW173" s="119"/>
      <c r="BX173" s="120" t="str" cm="1">
        <f t="array" ref="BX173">IF(C173=FALSE,"",IF(AND(SX1_Start&lt;=X173,X173&lt;SX1_End),"Section 1",IF(AND(SX2_Start&lt;=X173,X173&lt;SX2_End),"Section 2",IF(AND(SX3_Start&lt;=X173,X173&lt;SX3_End),"Section 3",IF(AND(SX4_Start&lt;=X173,X173&lt;SX4_End),"Section 4",IF(AND(SX5_Start&lt;=X173,X173&lt;SX5_End),"Section 5",IF(AND(SX6_Start&lt;=X173,X173&lt;SX6_End),"Section 6",IF(AND(SX7_Start&lt;=X173,X173&lt;SX7_End),"Section 7",IF(AND(SX8_Start&lt;=X173,X173&lt;SX8_End),"Section 8",IF(AND(SX9_Start&lt;=X173,X173&lt;SX9_End),"Section 9",IF(AND(SX10_Start&lt;=X173,X173&lt;SX10_End),"Section 10",IF(AND(SX11_Start&lt;=X173,X173&lt;SX11_End),"Section 11",IF(AND(SX12_Start&lt;=X173,X173&lt;SX12_End),"Section 12",IF(AND(SX13_Start&lt;=X173,X173&lt;SX13_End),"Section 13",IF(AND(SX14_Start&lt;=X173,X173&lt;SX14_End),"Section 14",IF(AND(SX15_Start&lt;=X173,X173&lt;SX15_End),"Section 15",IF(AND(SX16_Start&lt;=X173,X173&lt;SX16_End),"Section 16",IF(AND(SX17_Start&lt;=X173,X173&lt;SX17_End),"Section 17",IF(AND(SX18_Start&lt;=X173,X173&lt;SX18_End),"Section 18",IF(AND(SX19_Start&lt;=X173,X173&lt;SX19_End),"Section 19",IF(AND(SX20_Start&lt;=X173,X173&lt;SX20_End),"Section 20",IF(AND(SX21_Start&lt;=X173,X173&lt;SX21_End),"Section 21",IF(AND(SX22_Start&lt;=X173,X173&lt;SX22_End),"Section 22",IF(AND(SX23_Start&lt;=X173,X173&lt;SX23_End),"Section 23",IF(AND(SX24_Start&lt;=X173,X173&lt;SX24_End),"Section 24")*IF(AND(SX25_Start&lt;=X173,X173&lt;SX25End),"Section 25")))))))))))))))))))))))))</f>
        <v/>
      </c>
      <c r="BY173" s="121"/>
      <c r="BZ173" s="121"/>
      <c r="CA173" s="121"/>
      <c r="CB173" s="121"/>
      <c r="CC173" s="121"/>
      <c r="CD173" s="121"/>
      <c r="CE173" s="121"/>
      <c r="CF173" s="121"/>
      <c r="CG173" s="121"/>
      <c r="CH173" s="122"/>
      <c r="CI173" s="123"/>
      <c r="CJ173" s="124"/>
      <c r="CK173" s="124"/>
      <c r="CL173" s="124"/>
      <c r="CM173" s="124"/>
      <c r="CN173" s="124"/>
      <c r="CO173" s="124"/>
      <c r="CP173" s="124"/>
      <c r="CQ173" s="124"/>
      <c r="CR173" s="124"/>
      <c r="CS173" s="125"/>
      <c r="CT173" s="123"/>
      <c r="CU173" s="124"/>
      <c r="CV173" s="124"/>
      <c r="CW173" s="124"/>
      <c r="CX173" s="124"/>
      <c r="CY173" s="124"/>
      <c r="CZ173" s="124"/>
      <c r="DA173" s="124"/>
      <c r="DB173" s="124"/>
      <c r="DC173" s="124"/>
      <c r="DD173" s="125"/>
      <c r="DE173" s="123"/>
      <c r="DF173" s="124"/>
      <c r="DG173" s="124"/>
      <c r="DH173" s="124"/>
      <c r="DI173" s="124"/>
      <c r="DJ173" s="124"/>
      <c r="DK173" s="124"/>
      <c r="DL173" s="124"/>
      <c r="DM173" s="124"/>
      <c r="DN173" s="125"/>
      <c r="DO173" s="126"/>
      <c r="DP173" s="127"/>
      <c r="DQ173" s="127"/>
      <c r="DR173" s="127"/>
      <c r="DS173" s="127"/>
      <c r="DT173" s="127"/>
      <c r="DU173" s="127"/>
      <c r="DV173" s="128"/>
      <c r="DW173" s="102"/>
      <c r="DX173" s="102"/>
      <c r="DY173" s="102"/>
      <c r="DZ173" s="115"/>
      <c r="EA173" s="115"/>
      <c r="EB173" s="115"/>
      <c r="EC173" s="115"/>
      <c r="ED173" s="115"/>
      <c r="EE173" s="132"/>
      <c r="EF173" s="132"/>
      <c r="EG173" s="132"/>
      <c r="EH173" s="102"/>
      <c r="EI173" s="102"/>
      <c r="EJ173" s="102"/>
      <c r="EK173" s="117" t="str">
        <f t="shared" si="929"/>
        <v/>
      </c>
      <c r="EL173" s="117"/>
      <c r="EM173" s="117"/>
      <c r="EN173" s="118"/>
      <c r="EO173" s="118"/>
      <c r="EP173" s="118"/>
      <c r="EQ173" s="102"/>
      <c r="ER173" s="102"/>
      <c r="ES173" s="102"/>
      <c r="ET173" s="102"/>
      <c r="EU173" s="20" t="str">
        <f t="shared" si="930"/>
        <v/>
      </c>
      <c r="EV173" s="26" t="str">
        <f t="shared" si="931"/>
        <v/>
      </c>
      <c r="EW173" s="22"/>
      <c r="EX173" s="22"/>
      <c r="EY173" s="23"/>
      <c r="EZ173" s="23"/>
      <c r="FA173" s="23"/>
      <c r="FB173" s="23"/>
      <c r="FC173" s="28"/>
      <c r="FD173" s="24"/>
      <c r="FE173" s="28"/>
      <c r="FF173" s="28"/>
      <c r="FG173" s="28"/>
      <c r="FH173" s="28"/>
      <c r="FI173" s="28"/>
      <c r="FJ173" s="28"/>
      <c r="FK173" s="28"/>
      <c r="FL173" s="28"/>
      <c r="FM173" s="28"/>
      <c r="FN173" s="30"/>
      <c r="FO173" s="30"/>
      <c r="FP173" s="30"/>
      <c r="FQ173" s="30"/>
      <c r="FR173" s="30"/>
      <c r="FS173" s="30"/>
      <c r="FT173" s="30"/>
      <c r="FU173" s="30"/>
      <c r="FV173" s="30"/>
      <c r="FW173" s="30"/>
      <c r="FX173" s="30"/>
      <c r="FY173" s="30"/>
      <c r="FZ173" s="30"/>
      <c r="GA173" s="30"/>
      <c r="GB173" s="30"/>
      <c r="GC173" s="23"/>
      <c r="GD173" s="23"/>
      <c r="GE173" s="23"/>
      <c r="GF173" s="23"/>
      <c r="GG173" s="23"/>
      <c r="GH173" s="23"/>
    </row>
    <row r="174" spans="1:190" s="25" customFormat="1" ht="57.75" customHeight="1" x14ac:dyDescent="0.25">
      <c r="A174" s="103">
        <f t="shared" si="932"/>
        <v>167</v>
      </c>
      <c r="B174" s="103"/>
      <c r="C174" s="104"/>
      <c r="D174" s="105"/>
      <c r="E174" s="105"/>
      <c r="F174" s="105"/>
      <c r="G174" s="105"/>
      <c r="H174" s="105"/>
      <c r="I174" s="105"/>
      <c r="J174" s="105"/>
      <c r="K174" s="106"/>
      <c r="L174" s="138"/>
      <c r="M174" s="138"/>
      <c r="N174" s="138"/>
      <c r="O174" s="138"/>
      <c r="P174" s="138"/>
      <c r="Q174" s="138"/>
      <c r="R174" s="138"/>
      <c r="S174" s="137"/>
      <c r="T174" s="137"/>
      <c r="U174" s="137"/>
      <c r="V174" s="137"/>
      <c r="W174" s="137"/>
      <c r="X174" s="79"/>
      <c r="Y174" s="80"/>
      <c r="Z174" s="80"/>
      <c r="AA174" s="80"/>
      <c r="AB174" s="11" t="str">
        <f t="shared" si="920"/>
        <v/>
      </c>
      <c r="AC174" s="12"/>
      <c r="AD174" s="13">
        <f t="shared" si="912"/>
        <v>0</v>
      </c>
      <c r="AE174" s="14" t="str">
        <f t="shared" ref="AE174" si="1185">IF(ISBLANK(C174),"",IF(BL174=SX1_LS,SX1_PD,IF(BL174=SX2_LS,SX2_PD,IF(BL174=SX3_LS,SX3_PD,IF(BL174=SX4_LS,SX4_PD,IF(BL174=SX5_LS,SX5_PD,IF(BL174=SX6_LS,SX6_PD,IF(BL174=SX7_LS,SX7_PD,IF(BL174=SX8_LS,SX8_PD,IF(BL174=SX9_LS,SX9_PD,IF(BL174=SX10_LS,SX10_PD,IF(BL174=SX11_LS,SX11_PD,IF(BL174=SX12_LS,SX12_PD)))))))))))))</f>
        <v/>
      </c>
      <c r="AF174" s="15" t="str">
        <f t="shared" si="922"/>
        <v>!</v>
      </c>
      <c r="AG174" s="16" t="str">
        <f t="shared" ref="AG174" si="1186">IF(ISBLANK(AC174),"",IF(AND(BL174=SX1_LS,AC174&gt;=0.5),(ROUND((PI()*AD174*AE174)/12,2)-PI()*SX1_PD),IF(AND(BL174=SX2_LS,AC174&gt;=0.5),(ROUND((PI()*AD174*AE174)/12,2)-PI()*SX2_PD),IF(AND(BL174=SX3_LS,AC174&gt;=0.5),(ROUND((PI()*AD174*AE174)/12,2)-PI()*SX3_PD),IF(AND(BL174=SX4_LS,AC174&gt;=0.5),(ROUND((PI()*AD174*AE174)/12,2)-PI()*SX4_PD),IF(AND(BL174=SX5_LS,AC174&gt;=0.5),(ROUND((PI()*AD174*AE174)/12,2)-PI()*SX5_PD),IF(AND(BL174=SX6_LS,AC174&gt;=0.5),(ROUND((PI()*AD174*AE174)/12,2)-PI()*SX6_PD),IF(AND(BL174=SX7_LS,AC174&gt;=0.5),(ROUND((PI()*AD174*AE174)/12,2)-PI()*SX7_PD),IF(AND(BL174=SX8_LS,AC174&gt;=0.5),(ROUND((PI()*AD174*AE174)/12,2)-PI()*SX8_PD),IF(AND(BL174=SX9_LS,AC174&gt;=0.5),(ROUND((PI()*AD174*AE174)/12,2)-PI()*SX9_PD),IF(AND(BL174=SX10_LS,AC174&gt;=0.5),(ROUND((PI()*AD174*AE174)/12,2)-PI()*SX10_PD),IF(AND(BL174=SX11_LS,AC174&gt;=0.5),(ROUND((PI()*AD174*AE174)/12,2)-PI()*SX11_PD),IF(AND(BL174=SX12_LS,AC174&gt;=0.5),(ROUND((PI()*AD174*AE174)/12,2)-PI()*SX12_PD),ROUND((PI()*AD174*AE174)/12,2))))))))))))))</f>
        <v/>
      </c>
      <c r="AH174" s="81"/>
      <c r="AI174" s="81"/>
      <c r="AJ174" s="81"/>
      <c r="AK174" s="81"/>
      <c r="AL174" s="81"/>
      <c r="AM174" s="81"/>
      <c r="AN174" s="81"/>
      <c r="AO174" s="81"/>
      <c r="AP174" s="17"/>
      <c r="AQ174" s="113"/>
      <c r="AR174" s="113"/>
      <c r="AS174" s="113"/>
      <c r="AT174" s="113"/>
      <c r="AU174" s="113"/>
      <c r="AV174" s="114" t="str">
        <f t="shared" ref="AV174" si="1187">IF(C174=FALSE,"",IF(C174="DNT",(AQ174/(Nominal_Pipe_Diameter*10)),IF(AQ174="NV","NV",IF(AQ174="NA","NA",IF(BE174="","",IF(BL174="SMLS",AQ174*100/BE174,AQ174*100/BD174))))))</f>
        <v/>
      </c>
      <c r="AW174" s="114"/>
      <c r="AX174" s="114"/>
      <c r="AY174" s="114"/>
      <c r="AZ174" s="114"/>
      <c r="BA174" s="114" t="str">
        <f t="shared" ref="BA174" si="1188">IF(C174=FALSE,"",IF(GW_Log_Dist="","NA",GW_Log_Dist+X174))</f>
        <v/>
      </c>
      <c r="BB174" s="114"/>
      <c r="BC174" s="114"/>
      <c r="BD174" s="18" t="str">
        <f t="shared" ref="BD174" si="1189">IF(C174=FALSE,"",IF(AND(SX1_Start&lt;=X174,X174&lt;SX1_End),((SX1_NWT*1000)),IF(AND(SX2_Start&lt;=X174,X174&lt;SX2_End),((SX2_NWT*1000)),IF(AND(SX3_Start&lt;=X174,X174&lt;SX3_End),((SX3_NWT*1000)),IF(AND(SX4_Start&lt;=X174,X174&lt;SX4_End),((SX4_NWT*1000)),IF(AND(SX5_Start&lt;=X174,X174&lt;SX5_End),((SX5_NWT*1000)),IF(AND(SX6_Start&lt;=X174,X174&lt;SX6_End),((SX6_NWT*1000)),IF(AND(SX7_Start&lt;=X174,X174&lt;SX7_End),((SX7_NWT*1000)),IF(AND(SX8_Start&lt;=X174,X174&lt;SX8_End),((SX8_NWT*1000)),IF(AND(SX9_Start&lt;=X174,X174&lt;SX9_End),((SX9_NWT*1000)),IF(AND(SX10_Start&lt;=X174,X174&lt;SX10_End),((SX10_NWT*1000)),IF(AND(SX11_Start&lt;=X174,X174&lt;SX11_End),((SX11_NWT*1000)),IF(AND(SX12_Start&lt;=X174,X174&lt;SX12_End),((SX12_NWT*1000)),IF(AND(SX13_Start&lt;=X174,X174&lt;SX13_End),((SX13_NWT*1000)),IF(AND(SX14_Start&lt;=X174,X174&lt;SX14_End),((SX14_NWT*1000)),IF(AND(SX15_Start&lt;=X174,X174&lt;SX15_End),((SX15_NWT*1000)),IF(AND(SX16_Start&lt;=X174,X174&lt;SX16_End),((SX16_NWT*1000)),IF(AND(SX17_Start&lt;=X174,X174&lt;SX17_End),((SX17_NWT*1000)),IF(AND(SX18_Start&lt;=X174,X174&lt;SX18_End),((SX18_NWT*1000)),IF(AND(SX19_Start&lt;=X174,X174&lt;SX19_End),((SX19_NWT*1000)),IF(AND(SX20_Start&lt;=X174,X174&lt;SX20_End),((SX20_NWT*1000)),IF(AND(SX21_Start&lt;=X174,X174&lt;SX21_End),((SX21_NWT*1000)),IF(AND(SX22_Start&lt;=X174,X174&lt;SX22_End),((SX22_NWT*1000)),IF(AND(SX23_Start&lt;=X174,X174&lt;SX23_End),((SX23_NWT*1000)),IF(AND(SX24_Start&lt;=X174,X174&lt;SX24_End),((SX24_NWT*1000)),IF(AND(SX25_Start&lt;=X174,X174&lt;SX25_End),((SX25_NWT*1000))))))))))))))))))))))))))))</f>
        <v/>
      </c>
      <c r="BE174" s="113"/>
      <c r="BF174" s="113"/>
      <c r="BG174" s="113"/>
      <c r="BH174" s="113"/>
      <c r="BI174" s="113"/>
      <c r="BJ174" s="113"/>
      <c r="BK174" s="113"/>
      <c r="BL174" s="19" t="str" cm="1">
        <f t="array" ref="BL174">IF(C174=FALSE,"",IF(AND(SX1_Start&lt;=X174,X174&lt;SX1_End),SX1_LS,IF(AND(SX2_Start&lt;=X174,X174&lt;SX2_End),SX2_LS,IF(AND(SX3_Start&lt;=X174,X174&lt;SX3_End),SX3_LS,IF(AND(SX4_Start&lt;=X174,X174&lt;SX4_End),SX4_LS,IF(AND(SX5_Start&lt;=X174,X174&lt;SX5_End),SX5_LS,IF(AND(SX6_Start&lt;=X174,X174&lt;SX6_End),SX6_LS,IF(AND(SX7_Start&lt;=X174,X174&lt;SX7_End),SX7_LS,IF(AND(SX8_Start&lt;=X174,X174&lt;SX8_End),SX8_LS,IF(AND(SX9_Start&lt;=X174,X174&lt;SX9_End),SX9_LS,IF(AND(SX10_Start&lt;=X174,X174&lt;SX10_End),SX10_LS,IF(AND(SX11_Start&lt;=X174,X174&lt;SX11_End),SX11_LS,IF(AND(SX12_Start&lt;=X174,X174&lt;SX12_End),SX12_LS,IF(AND(SX13_Start&lt;=X174,X174&lt;SX13_End),SX13_LS,IF(AND(SX14_Start&lt;=X174,X174&lt;SX14_End),SX14_LS,IF(AND(SX15_Start&lt;=X174,X174&lt;SX15_End),SX15_LS,IF(AND(SX16_Start&lt;=X174,X174&lt;SX16_End),SX16_LS,IF(AND(SX17_Start&lt;=X174,X174&lt;SX17_End),SX17_LS,IF(AND(SX18_Start&lt;=X174,X174&lt;SX18_End),SX18_LS,IF(AND(SX19_Start&lt;=X174,X174&lt;SX19_End),SX19_LS,IF(AND(SX20_Start&lt;=X174,X174&lt;SX20_End),SX20_LS,IF(AND(SX21_Start&lt;=X174,X174&lt;SX21_End),SX21_LS,IF(AND(SX22_Start&lt;=X174,X174&lt;SX22_End),SX22_LS,IF(AND(SX23_Start&lt;=X174,X174&lt;SX23_End),SX23_LS,IF(AND(SX24_Start&lt;=X174,X174&lt;SX24_End),SX24_LS)*IF(AND(SX25_Start&lt;=X174,X174&lt;SX25End),SX25_LS)))))))))))))))))))))))))</f>
        <v/>
      </c>
      <c r="BM174" s="129" t="str">
        <f t="shared" ref="BM174" si="1190">IF(ISBLANK(C174),"",IF(BL174=SX1_LS,SX1_LSD,IF(BL174=SX2_LS,SX2_LSD,IF(BL174=SX3_LS,SX3_LSD,IF(BL174=SX4_LS,SX4_LSD,IF(BL174=SX5_LS,SX5_LSD,IF(BL174=SX6_LS,SX6_LSD,IF(BL174=SX7_LS,SX7_LSD,IF(BL174=SX8_LS,SX8_LSD,IF(BL174=SX9_LS,SX9_LSD,IF(BL174=SX10_LS,SX10_LSD,IF(BL174=SX11_LS,SX11_LSD,IF(BL174=SX12_LS,SX12_LSD)))))))))))))</f>
        <v/>
      </c>
      <c r="BN174" s="130"/>
      <c r="BO174" s="130"/>
      <c r="BP174" s="130"/>
      <c r="BQ174" s="130"/>
      <c r="BR174" s="131"/>
      <c r="BS174" s="119" t="str">
        <f t="shared" ref="BS174" si="1191">IF(ISBLANK(C174),"",IF(NOT(ISNUMBER(station_number)),"NA",IF(MOD(station_number,1)=0,TEXT(station_number+X174,"0+00"),IF(NOT(MOD(station_number,1)=0),TEXT(station_number+X174,"0+00.00")))))</f>
        <v/>
      </c>
      <c r="BT174" s="119"/>
      <c r="BU174" s="119"/>
      <c r="BV174" s="119"/>
      <c r="BW174" s="119"/>
      <c r="BX174" s="120" t="str" cm="1">
        <f t="array" ref="BX174">IF(C174=FALSE,"",IF(AND(SX1_Start&lt;=X174,X174&lt;SX1_End),"Section 1",IF(AND(SX2_Start&lt;=X174,X174&lt;SX2_End),"Section 2",IF(AND(SX3_Start&lt;=X174,X174&lt;SX3_End),"Section 3",IF(AND(SX4_Start&lt;=X174,X174&lt;SX4_End),"Section 4",IF(AND(SX5_Start&lt;=X174,X174&lt;SX5_End),"Section 5",IF(AND(SX6_Start&lt;=X174,X174&lt;SX6_End),"Section 6",IF(AND(SX7_Start&lt;=X174,X174&lt;SX7_End),"Section 7",IF(AND(SX8_Start&lt;=X174,X174&lt;SX8_End),"Section 8",IF(AND(SX9_Start&lt;=X174,X174&lt;SX9_End),"Section 9",IF(AND(SX10_Start&lt;=X174,X174&lt;SX10_End),"Section 10",IF(AND(SX11_Start&lt;=X174,X174&lt;SX11_End),"Section 11",IF(AND(SX12_Start&lt;=X174,X174&lt;SX12_End),"Section 12",IF(AND(SX13_Start&lt;=X174,X174&lt;SX13_End),"Section 13",IF(AND(SX14_Start&lt;=X174,X174&lt;SX14_End),"Section 14",IF(AND(SX15_Start&lt;=X174,X174&lt;SX15_End),"Section 15",IF(AND(SX16_Start&lt;=X174,X174&lt;SX16_End),"Section 16",IF(AND(SX17_Start&lt;=X174,X174&lt;SX17_End),"Section 17",IF(AND(SX18_Start&lt;=X174,X174&lt;SX18_End),"Section 18",IF(AND(SX19_Start&lt;=X174,X174&lt;SX19_End),"Section 19",IF(AND(SX20_Start&lt;=X174,X174&lt;SX20_End),"Section 20",IF(AND(SX21_Start&lt;=X174,X174&lt;SX21_End),"Section 21",IF(AND(SX22_Start&lt;=X174,X174&lt;SX22_End),"Section 22",IF(AND(SX23_Start&lt;=X174,X174&lt;SX23_End),"Section 23",IF(AND(SX24_Start&lt;=X174,X174&lt;SX24_End),"Section 24")*IF(AND(SX25_Start&lt;=X174,X174&lt;SX25End),"Section 25")))))))))))))))))))))))))</f>
        <v/>
      </c>
      <c r="BY174" s="121"/>
      <c r="BZ174" s="121"/>
      <c r="CA174" s="121"/>
      <c r="CB174" s="121"/>
      <c r="CC174" s="121"/>
      <c r="CD174" s="121"/>
      <c r="CE174" s="121"/>
      <c r="CF174" s="121"/>
      <c r="CG174" s="121"/>
      <c r="CH174" s="122"/>
      <c r="CI174" s="123"/>
      <c r="CJ174" s="124"/>
      <c r="CK174" s="124"/>
      <c r="CL174" s="124"/>
      <c r="CM174" s="124"/>
      <c r="CN174" s="124"/>
      <c r="CO174" s="124"/>
      <c r="CP174" s="124"/>
      <c r="CQ174" s="124"/>
      <c r="CR174" s="124"/>
      <c r="CS174" s="125"/>
      <c r="CT174" s="123"/>
      <c r="CU174" s="124"/>
      <c r="CV174" s="124"/>
      <c r="CW174" s="124"/>
      <c r="CX174" s="124"/>
      <c r="CY174" s="124"/>
      <c r="CZ174" s="124"/>
      <c r="DA174" s="124"/>
      <c r="DB174" s="124"/>
      <c r="DC174" s="124"/>
      <c r="DD174" s="125"/>
      <c r="DE174" s="123"/>
      <c r="DF174" s="124"/>
      <c r="DG174" s="124"/>
      <c r="DH174" s="124"/>
      <c r="DI174" s="124"/>
      <c r="DJ174" s="124"/>
      <c r="DK174" s="124"/>
      <c r="DL174" s="124"/>
      <c r="DM174" s="124"/>
      <c r="DN174" s="125"/>
      <c r="DO174" s="126"/>
      <c r="DP174" s="127"/>
      <c r="DQ174" s="127"/>
      <c r="DR174" s="127"/>
      <c r="DS174" s="127"/>
      <c r="DT174" s="127"/>
      <c r="DU174" s="127"/>
      <c r="DV174" s="128"/>
      <c r="DW174" s="102"/>
      <c r="DX174" s="102"/>
      <c r="DY174" s="102"/>
      <c r="DZ174" s="115"/>
      <c r="EA174" s="115"/>
      <c r="EB174" s="115"/>
      <c r="EC174" s="115"/>
      <c r="ED174" s="115"/>
      <c r="EE174" s="132"/>
      <c r="EF174" s="132"/>
      <c r="EG174" s="132"/>
      <c r="EH174" s="102"/>
      <c r="EI174" s="102"/>
      <c r="EJ174" s="102"/>
      <c r="EK174" s="117" t="str">
        <f t="shared" si="929"/>
        <v/>
      </c>
      <c r="EL174" s="117"/>
      <c r="EM174" s="117"/>
      <c r="EN174" s="118"/>
      <c r="EO174" s="118"/>
      <c r="EP174" s="118"/>
      <c r="EQ174" s="102"/>
      <c r="ER174" s="102"/>
      <c r="ES174" s="102"/>
      <c r="ET174" s="102"/>
      <c r="EU174" s="20" t="str">
        <f t="shared" si="930"/>
        <v/>
      </c>
      <c r="EV174" s="26" t="str">
        <f t="shared" si="931"/>
        <v/>
      </c>
      <c r="EW174" s="22"/>
      <c r="EX174" s="22"/>
      <c r="EY174" s="23"/>
      <c r="EZ174" s="23"/>
      <c r="FA174" s="23"/>
      <c r="FB174" s="23"/>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3"/>
      <c r="GE174" s="23"/>
      <c r="GF174" s="23"/>
      <c r="GG174" s="23"/>
      <c r="GH174" s="23"/>
    </row>
    <row r="175" spans="1:190" s="25" customFormat="1" ht="57.75" customHeight="1" x14ac:dyDescent="0.25">
      <c r="A175" s="103">
        <f t="shared" si="932"/>
        <v>168</v>
      </c>
      <c r="B175" s="103"/>
      <c r="C175" s="104"/>
      <c r="D175" s="105"/>
      <c r="E175" s="105"/>
      <c r="F175" s="105"/>
      <c r="G175" s="105"/>
      <c r="H175" s="105"/>
      <c r="I175" s="105"/>
      <c r="J175" s="105"/>
      <c r="K175" s="106"/>
      <c r="L175" s="138"/>
      <c r="M175" s="138"/>
      <c r="N175" s="138"/>
      <c r="O175" s="138"/>
      <c r="P175" s="138"/>
      <c r="Q175" s="138"/>
      <c r="R175" s="138"/>
      <c r="S175" s="137"/>
      <c r="T175" s="137"/>
      <c r="U175" s="137"/>
      <c r="V175" s="137"/>
      <c r="W175" s="137"/>
      <c r="X175" s="79"/>
      <c r="Y175" s="80"/>
      <c r="Z175" s="80"/>
      <c r="AA175" s="80"/>
      <c r="AB175" s="11" t="str">
        <f t="shared" si="920"/>
        <v/>
      </c>
      <c r="AC175" s="12"/>
      <c r="AD175" s="13">
        <f t="shared" si="912"/>
        <v>0</v>
      </c>
      <c r="AE175" s="14" t="str">
        <f t="shared" ref="AE175" si="1192">IF(ISBLANK(C175),"",IF(BL175=SX1_LS,SX1_PD,IF(BL175=SX2_LS,SX2_PD,IF(BL175=SX3_LS,SX3_PD,IF(BL175=SX4_LS,SX4_PD,IF(BL175=SX5_LS,SX5_PD,IF(BL175=SX6_LS,SX6_PD,IF(BL175=SX7_LS,SX7_PD,IF(BL175=SX8_LS,SX8_PD,IF(BL175=SX9_LS,SX9_PD,IF(BL175=SX10_LS,SX10_PD,IF(BL175=SX11_LS,SX11_PD,IF(BL175=SX12_LS,SX12_PD)))))))))))))</f>
        <v/>
      </c>
      <c r="AF175" s="15" t="str">
        <f t="shared" si="922"/>
        <v>!</v>
      </c>
      <c r="AG175" s="16" t="str">
        <f t="shared" ref="AG175" si="1193">IF(ISBLANK(AC175),"",IF(AND(BL175=SX1_LS,AC175&gt;=0.5),(ROUND((PI()*AD175*AE175)/12,2)-PI()*SX1_PD),IF(AND(BL175=SX2_LS,AC175&gt;=0.5),(ROUND((PI()*AD175*AE175)/12,2)-PI()*SX2_PD),IF(AND(BL175=SX3_LS,AC175&gt;=0.5),(ROUND((PI()*AD175*AE175)/12,2)-PI()*SX3_PD),IF(AND(BL175=SX4_LS,AC175&gt;=0.5),(ROUND((PI()*AD175*AE175)/12,2)-PI()*SX4_PD),IF(AND(BL175=SX5_LS,AC175&gt;=0.5),(ROUND((PI()*AD175*AE175)/12,2)-PI()*SX5_PD),IF(AND(BL175=SX6_LS,AC175&gt;=0.5),(ROUND((PI()*AD175*AE175)/12,2)-PI()*SX6_PD),IF(AND(BL175=SX7_LS,AC175&gt;=0.5),(ROUND((PI()*AD175*AE175)/12,2)-PI()*SX7_PD),IF(AND(BL175=SX8_LS,AC175&gt;=0.5),(ROUND((PI()*AD175*AE175)/12,2)-PI()*SX8_PD),IF(AND(BL175=SX9_LS,AC175&gt;=0.5),(ROUND((PI()*AD175*AE175)/12,2)-PI()*SX9_PD),IF(AND(BL175=SX10_LS,AC175&gt;=0.5),(ROUND((PI()*AD175*AE175)/12,2)-PI()*SX10_PD),IF(AND(BL175=SX11_LS,AC175&gt;=0.5),(ROUND((PI()*AD175*AE175)/12,2)-PI()*SX11_PD),IF(AND(BL175=SX12_LS,AC175&gt;=0.5),(ROUND((PI()*AD175*AE175)/12,2)-PI()*SX12_PD),ROUND((PI()*AD175*AE175)/12,2))))))))))))))</f>
        <v/>
      </c>
      <c r="AH175" s="81"/>
      <c r="AI175" s="81"/>
      <c r="AJ175" s="81"/>
      <c r="AK175" s="81"/>
      <c r="AL175" s="81"/>
      <c r="AM175" s="81"/>
      <c r="AN175" s="81"/>
      <c r="AO175" s="81"/>
      <c r="AP175" s="17"/>
      <c r="AQ175" s="113"/>
      <c r="AR175" s="113"/>
      <c r="AS175" s="113"/>
      <c r="AT175" s="113"/>
      <c r="AU175" s="113"/>
      <c r="AV175" s="114" t="str">
        <f t="shared" ref="AV175" si="1194">IF(C175=FALSE,"",IF(C175="DNT",(AQ175/(Nominal_Pipe_Diameter*10)),IF(AQ175="NV","NV",IF(AQ175="NA","NA",IF(BE175="","",IF(BL175="SMLS",AQ175*100/BE175,AQ175*100/BD175))))))</f>
        <v/>
      </c>
      <c r="AW175" s="114"/>
      <c r="AX175" s="114"/>
      <c r="AY175" s="114"/>
      <c r="AZ175" s="114"/>
      <c r="BA175" s="114" t="str">
        <f t="shared" ref="BA175" si="1195">IF(C175=FALSE,"",IF(GW_Log_Dist="","NA",GW_Log_Dist+X175))</f>
        <v/>
      </c>
      <c r="BB175" s="114"/>
      <c r="BC175" s="114"/>
      <c r="BD175" s="18" t="str">
        <f t="shared" ref="BD175" si="1196">IF(C175=FALSE,"",IF(AND(SX1_Start&lt;=X175,X175&lt;SX1_End),((SX1_NWT*1000)),IF(AND(SX2_Start&lt;=X175,X175&lt;SX2_End),((SX2_NWT*1000)),IF(AND(SX3_Start&lt;=X175,X175&lt;SX3_End),((SX3_NWT*1000)),IF(AND(SX4_Start&lt;=X175,X175&lt;SX4_End),((SX4_NWT*1000)),IF(AND(SX5_Start&lt;=X175,X175&lt;SX5_End),((SX5_NWT*1000)),IF(AND(SX6_Start&lt;=X175,X175&lt;SX6_End),((SX6_NWT*1000)),IF(AND(SX7_Start&lt;=X175,X175&lt;SX7_End),((SX7_NWT*1000)),IF(AND(SX8_Start&lt;=X175,X175&lt;SX8_End),((SX8_NWT*1000)),IF(AND(SX9_Start&lt;=X175,X175&lt;SX9_End),((SX9_NWT*1000)),IF(AND(SX10_Start&lt;=X175,X175&lt;SX10_End),((SX10_NWT*1000)),IF(AND(SX11_Start&lt;=X175,X175&lt;SX11_End),((SX11_NWT*1000)),IF(AND(SX12_Start&lt;=X175,X175&lt;SX12_End),((SX12_NWT*1000)),IF(AND(SX13_Start&lt;=X175,X175&lt;SX13_End),((SX13_NWT*1000)),IF(AND(SX14_Start&lt;=X175,X175&lt;SX14_End),((SX14_NWT*1000)),IF(AND(SX15_Start&lt;=X175,X175&lt;SX15_End),((SX15_NWT*1000)),IF(AND(SX16_Start&lt;=X175,X175&lt;SX16_End),((SX16_NWT*1000)),IF(AND(SX17_Start&lt;=X175,X175&lt;SX17_End),((SX17_NWT*1000)),IF(AND(SX18_Start&lt;=X175,X175&lt;SX18_End),((SX18_NWT*1000)),IF(AND(SX19_Start&lt;=X175,X175&lt;SX19_End),((SX19_NWT*1000)),IF(AND(SX20_Start&lt;=X175,X175&lt;SX20_End),((SX20_NWT*1000)),IF(AND(SX21_Start&lt;=X175,X175&lt;SX21_End),((SX21_NWT*1000)),IF(AND(SX22_Start&lt;=X175,X175&lt;SX22_End),((SX22_NWT*1000)),IF(AND(SX23_Start&lt;=X175,X175&lt;SX23_End),((SX23_NWT*1000)),IF(AND(SX24_Start&lt;=X175,X175&lt;SX24_End),((SX24_NWT*1000)),IF(AND(SX25_Start&lt;=X175,X175&lt;SX25_End),((SX25_NWT*1000))))))))))))))))))))))))))))</f>
        <v/>
      </c>
      <c r="BE175" s="113"/>
      <c r="BF175" s="113"/>
      <c r="BG175" s="113"/>
      <c r="BH175" s="113"/>
      <c r="BI175" s="113"/>
      <c r="BJ175" s="113"/>
      <c r="BK175" s="113"/>
      <c r="BL175" s="19" t="str" cm="1">
        <f t="array" ref="BL175">IF(C175=FALSE,"",IF(AND(SX1_Start&lt;=X175,X175&lt;SX1_End),SX1_LS,IF(AND(SX2_Start&lt;=X175,X175&lt;SX2_End),SX2_LS,IF(AND(SX3_Start&lt;=X175,X175&lt;SX3_End),SX3_LS,IF(AND(SX4_Start&lt;=X175,X175&lt;SX4_End),SX4_LS,IF(AND(SX5_Start&lt;=X175,X175&lt;SX5_End),SX5_LS,IF(AND(SX6_Start&lt;=X175,X175&lt;SX6_End),SX6_LS,IF(AND(SX7_Start&lt;=X175,X175&lt;SX7_End),SX7_LS,IF(AND(SX8_Start&lt;=X175,X175&lt;SX8_End),SX8_LS,IF(AND(SX9_Start&lt;=X175,X175&lt;SX9_End),SX9_LS,IF(AND(SX10_Start&lt;=X175,X175&lt;SX10_End),SX10_LS,IF(AND(SX11_Start&lt;=X175,X175&lt;SX11_End),SX11_LS,IF(AND(SX12_Start&lt;=X175,X175&lt;SX12_End),SX12_LS,IF(AND(SX13_Start&lt;=X175,X175&lt;SX13_End),SX13_LS,IF(AND(SX14_Start&lt;=X175,X175&lt;SX14_End),SX14_LS,IF(AND(SX15_Start&lt;=X175,X175&lt;SX15_End),SX15_LS,IF(AND(SX16_Start&lt;=X175,X175&lt;SX16_End),SX16_LS,IF(AND(SX17_Start&lt;=X175,X175&lt;SX17_End),SX17_LS,IF(AND(SX18_Start&lt;=X175,X175&lt;SX18_End),SX18_LS,IF(AND(SX19_Start&lt;=X175,X175&lt;SX19_End),SX19_LS,IF(AND(SX20_Start&lt;=X175,X175&lt;SX20_End),SX20_LS,IF(AND(SX21_Start&lt;=X175,X175&lt;SX21_End),SX21_LS,IF(AND(SX22_Start&lt;=X175,X175&lt;SX22_End),SX22_LS,IF(AND(SX23_Start&lt;=X175,X175&lt;SX23_End),SX23_LS,IF(AND(SX24_Start&lt;=X175,X175&lt;SX24_End),SX24_LS)*IF(AND(SX25_Start&lt;=X175,X175&lt;SX25End),SX25_LS)))))))))))))))))))))))))</f>
        <v/>
      </c>
      <c r="BM175" s="129" t="str">
        <f t="shared" ref="BM175" si="1197">IF(ISBLANK(C175),"",IF(BL175=SX1_LS,SX1_LSD,IF(BL175=SX2_LS,SX2_LSD,IF(BL175=SX3_LS,SX3_LSD,IF(BL175=SX4_LS,SX4_LSD,IF(BL175=SX5_LS,SX5_LSD,IF(BL175=SX6_LS,SX6_LSD,IF(BL175=SX7_LS,SX7_LSD,IF(BL175=SX8_LS,SX8_LSD,IF(BL175=SX9_LS,SX9_LSD,IF(BL175=SX10_LS,SX10_LSD,IF(BL175=SX11_LS,SX11_LSD,IF(BL175=SX12_LS,SX12_LSD)))))))))))))</f>
        <v/>
      </c>
      <c r="BN175" s="130"/>
      <c r="BO175" s="130"/>
      <c r="BP175" s="130"/>
      <c r="BQ175" s="130"/>
      <c r="BR175" s="131"/>
      <c r="BS175" s="119" t="str">
        <f t="shared" ref="BS175" si="1198">IF(ISBLANK(C175),"",IF(NOT(ISNUMBER(station_number)),"NA",IF(MOD(station_number,1)=0,TEXT(station_number+X175,"0+00"),IF(NOT(MOD(station_number,1)=0),TEXT(station_number+X175,"0+00.00")))))</f>
        <v/>
      </c>
      <c r="BT175" s="119"/>
      <c r="BU175" s="119"/>
      <c r="BV175" s="119"/>
      <c r="BW175" s="119"/>
      <c r="BX175" s="120" t="str" cm="1">
        <f t="array" ref="BX175">IF(C175=FALSE,"",IF(AND(SX1_Start&lt;=X175,X175&lt;SX1_End),"Section 1",IF(AND(SX2_Start&lt;=X175,X175&lt;SX2_End),"Section 2",IF(AND(SX3_Start&lt;=X175,X175&lt;SX3_End),"Section 3",IF(AND(SX4_Start&lt;=X175,X175&lt;SX4_End),"Section 4",IF(AND(SX5_Start&lt;=X175,X175&lt;SX5_End),"Section 5",IF(AND(SX6_Start&lt;=X175,X175&lt;SX6_End),"Section 6",IF(AND(SX7_Start&lt;=X175,X175&lt;SX7_End),"Section 7",IF(AND(SX8_Start&lt;=X175,X175&lt;SX8_End),"Section 8",IF(AND(SX9_Start&lt;=X175,X175&lt;SX9_End),"Section 9",IF(AND(SX10_Start&lt;=X175,X175&lt;SX10_End),"Section 10",IF(AND(SX11_Start&lt;=X175,X175&lt;SX11_End),"Section 11",IF(AND(SX12_Start&lt;=X175,X175&lt;SX12_End),"Section 12",IF(AND(SX13_Start&lt;=X175,X175&lt;SX13_End),"Section 13",IF(AND(SX14_Start&lt;=X175,X175&lt;SX14_End),"Section 14",IF(AND(SX15_Start&lt;=X175,X175&lt;SX15_End),"Section 15",IF(AND(SX16_Start&lt;=X175,X175&lt;SX16_End),"Section 16",IF(AND(SX17_Start&lt;=X175,X175&lt;SX17_End),"Section 17",IF(AND(SX18_Start&lt;=X175,X175&lt;SX18_End),"Section 18",IF(AND(SX19_Start&lt;=X175,X175&lt;SX19_End),"Section 19",IF(AND(SX20_Start&lt;=X175,X175&lt;SX20_End),"Section 20",IF(AND(SX21_Start&lt;=X175,X175&lt;SX21_End),"Section 21",IF(AND(SX22_Start&lt;=X175,X175&lt;SX22_End),"Section 22",IF(AND(SX23_Start&lt;=X175,X175&lt;SX23_End),"Section 23",IF(AND(SX24_Start&lt;=X175,X175&lt;SX24_End),"Section 24")*IF(AND(SX25_Start&lt;=X175,X175&lt;SX25End),"Section 25")))))))))))))))))))))))))</f>
        <v/>
      </c>
      <c r="BY175" s="121"/>
      <c r="BZ175" s="121"/>
      <c r="CA175" s="121"/>
      <c r="CB175" s="121"/>
      <c r="CC175" s="121"/>
      <c r="CD175" s="121"/>
      <c r="CE175" s="121"/>
      <c r="CF175" s="121"/>
      <c r="CG175" s="121"/>
      <c r="CH175" s="122"/>
      <c r="CI175" s="123"/>
      <c r="CJ175" s="124"/>
      <c r="CK175" s="124"/>
      <c r="CL175" s="124"/>
      <c r="CM175" s="124"/>
      <c r="CN175" s="124"/>
      <c r="CO175" s="124"/>
      <c r="CP175" s="124"/>
      <c r="CQ175" s="124"/>
      <c r="CR175" s="124"/>
      <c r="CS175" s="125"/>
      <c r="CT175" s="123"/>
      <c r="CU175" s="124"/>
      <c r="CV175" s="124"/>
      <c r="CW175" s="124"/>
      <c r="CX175" s="124"/>
      <c r="CY175" s="124"/>
      <c r="CZ175" s="124"/>
      <c r="DA175" s="124"/>
      <c r="DB175" s="124"/>
      <c r="DC175" s="124"/>
      <c r="DD175" s="125"/>
      <c r="DE175" s="123"/>
      <c r="DF175" s="124"/>
      <c r="DG175" s="124"/>
      <c r="DH175" s="124"/>
      <c r="DI175" s="124"/>
      <c r="DJ175" s="124"/>
      <c r="DK175" s="124"/>
      <c r="DL175" s="124"/>
      <c r="DM175" s="124"/>
      <c r="DN175" s="125"/>
      <c r="DO175" s="126"/>
      <c r="DP175" s="127"/>
      <c r="DQ175" s="127"/>
      <c r="DR175" s="127"/>
      <c r="DS175" s="127"/>
      <c r="DT175" s="127"/>
      <c r="DU175" s="127"/>
      <c r="DV175" s="128"/>
      <c r="DW175" s="102"/>
      <c r="DX175" s="102"/>
      <c r="DY175" s="102"/>
      <c r="DZ175" s="115"/>
      <c r="EA175" s="115"/>
      <c r="EB175" s="115"/>
      <c r="EC175" s="115"/>
      <c r="ED175" s="115"/>
      <c r="EE175" s="132"/>
      <c r="EF175" s="132"/>
      <c r="EG175" s="132"/>
      <c r="EH175" s="102"/>
      <c r="EI175" s="102"/>
      <c r="EJ175" s="102"/>
      <c r="EK175" s="117" t="str">
        <f t="shared" si="929"/>
        <v/>
      </c>
      <c r="EL175" s="117"/>
      <c r="EM175" s="117"/>
      <c r="EN175" s="118"/>
      <c r="EO175" s="118"/>
      <c r="EP175" s="118"/>
      <c r="EQ175" s="102"/>
      <c r="ER175" s="102"/>
      <c r="ES175" s="102"/>
      <c r="ET175" s="102"/>
      <c r="EU175" s="20" t="str">
        <f t="shared" si="930"/>
        <v/>
      </c>
      <c r="EV175" s="26" t="str">
        <f t="shared" si="931"/>
        <v/>
      </c>
      <c r="EW175" s="22"/>
      <c r="EX175" s="22"/>
      <c r="EY175" s="23"/>
      <c r="EZ175" s="23"/>
      <c r="FA175" s="23"/>
      <c r="FB175" s="23"/>
      <c r="FC175" s="24"/>
      <c r="FD175" s="29"/>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3"/>
      <c r="GE175" s="23"/>
      <c r="GF175" s="23"/>
      <c r="GG175" s="23"/>
      <c r="GH175" s="23"/>
    </row>
    <row r="176" spans="1:190" s="25" customFormat="1" ht="57.75" customHeight="1" x14ac:dyDescent="0.25">
      <c r="A176" s="103">
        <f t="shared" si="932"/>
        <v>169</v>
      </c>
      <c r="B176" s="103"/>
      <c r="C176" s="104"/>
      <c r="D176" s="105"/>
      <c r="E176" s="105"/>
      <c r="F176" s="105"/>
      <c r="G176" s="105"/>
      <c r="H176" s="105"/>
      <c r="I176" s="105"/>
      <c r="J176" s="105"/>
      <c r="K176" s="106"/>
      <c r="L176" s="138"/>
      <c r="M176" s="138"/>
      <c r="N176" s="138"/>
      <c r="O176" s="138"/>
      <c r="P176" s="138"/>
      <c r="Q176" s="138"/>
      <c r="R176" s="138"/>
      <c r="S176" s="137"/>
      <c r="T176" s="137"/>
      <c r="U176" s="137"/>
      <c r="V176" s="137"/>
      <c r="W176" s="137"/>
      <c r="X176" s="79"/>
      <c r="Y176" s="80"/>
      <c r="Z176" s="80"/>
      <c r="AA176" s="80"/>
      <c r="AB176" s="11" t="str">
        <f t="shared" si="920"/>
        <v/>
      </c>
      <c r="AC176" s="12"/>
      <c r="AD176" s="13">
        <f t="shared" si="912"/>
        <v>0</v>
      </c>
      <c r="AE176" s="14" t="str">
        <f t="shared" ref="AE176" si="1199">IF(ISBLANK(C176),"",IF(BL176=SX1_LS,SX1_PD,IF(BL176=SX2_LS,SX2_PD,IF(BL176=SX3_LS,SX3_PD,IF(BL176=SX4_LS,SX4_PD,IF(BL176=SX5_LS,SX5_PD,IF(BL176=SX6_LS,SX6_PD,IF(BL176=SX7_LS,SX7_PD,IF(BL176=SX8_LS,SX8_PD,IF(BL176=SX9_LS,SX9_PD,IF(BL176=SX10_LS,SX10_PD,IF(BL176=SX11_LS,SX11_PD,IF(BL176=SX12_LS,SX12_PD)))))))))))))</f>
        <v/>
      </c>
      <c r="AF176" s="15" t="str">
        <f t="shared" si="922"/>
        <v>!</v>
      </c>
      <c r="AG176" s="16" t="str">
        <f t="shared" ref="AG176" si="1200">IF(ISBLANK(AC176),"",IF(AND(BL176=SX1_LS,AC176&gt;=0.5),(ROUND((PI()*AD176*AE176)/12,2)-PI()*SX1_PD),IF(AND(BL176=SX2_LS,AC176&gt;=0.5),(ROUND((PI()*AD176*AE176)/12,2)-PI()*SX2_PD),IF(AND(BL176=SX3_LS,AC176&gt;=0.5),(ROUND((PI()*AD176*AE176)/12,2)-PI()*SX3_PD),IF(AND(BL176=SX4_LS,AC176&gt;=0.5),(ROUND((PI()*AD176*AE176)/12,2)-PI()*SX4_PD),IF(AND(BL176=SX5_LS,AC176&gt;=0.5),(ROUND((PI()*AD176*AE176)/12,2)-PI()*SX5_PD),IF(AND(BL176=SX6_LS,AC176&gt;=0.5),(ROUND((PI()*AD176*AE176)/12,2)-PI()*SX6_PD),IF(AND(BL176=SX7_LS,AC176&gt;=0.5),(ROUND((PI()*AD176*AE176)/12,2)-PI()*SX7_PD),IF(AND(BL176=SX8_LS,AC176&gt;=0.5),(ROUND((PI()*AD176*AE176)/12,2)-PI()*SX8_PD),IF(AND(BL176=SX9_LS,AC176&gt;=0.5),(ROUND((PI()*AD176*AE176)/12,2)-PI()*SX9_PD),IF(AND(BL176=SX10_LS,AC176&gt;=0.5),(ROUND((PI()*AD176*AE176)/12,2)-PI()*SX10_PD),IF(AND(BL176=SX11_LS,AC176&gt;=0.5),(ROUND((PI()*AD176*AE176)/12,2)-PI()*SX11_PD),IF(AND(BL176=SX12_LS,AC176&gt;=0.5),(ROUND((PI()*AD176*AE176)/12,2)-PI()*SX12_PD),ROUND((PI()*AD176*AE176)/12,2))))))))))))))</f>
        <v/>
      </c>
      <c r="AH176" s="81"/>
      <c r="AI176" s="81"/>
      <c r="AJ176" s="81"/>
      <c r="AK176" s="81"/>
      <c r="AL176" s="81"/>
      <c r="AM176" s="81"/>
      <c r="AN176" s="81"/>
      <c r="AO176" s="81"/>
      <c r="AP176" s="17"/>
      <c r="AQ176" s="113"/>
      <c r="AR176" s="113"/>
      <c r="AS176" s="113"/>
      <c r="AT176" s="113"/>
      <c r="AU176" s="113"/>
      <c r="AV176" s="114" t="str">
        <f t="shared" ref="AV176" si="1201">IF(C176=FALSE,"",IF(C176="DNT",(AQ176/(Nominal_Pipe_Diameter*10)),IF(AQ176="NV","NV",IF(AQ176="NA","NA",IF(BE176="","",IF(BL176="SMLS",AQ176*100/BE176,AQ176*100/BD176))))))</f>
        <v/>
      </c>
      <c r="AW176" s="114"/>
      <c r="AX176" s="114"/>
      <c r="AY176" s="114"/>
      <c r="AZ176" s="114"/>
      <c r="BA176" s="114" t="str">
        <f t="shared" ref="BA176" si="1202">IF(C176=FALSE,"",IF(GW_Log_Dist="","NA",GW_Log_Dist+X176))</f>
        <v/>
      </c>
      <c r="BB176" s="114"/>
      <c r="BC176" s="114"/>
      <c r="BD176" s="18" t="str">
        <f t="shared" ref="BD176" si="1203">IF(C176=FALSE,"",IF(AND(SX1_Start&lt;=X176,X176&lt;SX1_End),((SX1_NWT*1000)),IF(AND(SX2_Start&lt;=X176,X176&lt;SX2_End),((SX2_NWT*1000)),IF(AND(SX3_Start&lt;=X176,X176&lt;SX3_End),((SX3_NWT*1000)),IF(AND(SX4_Start&lt;=X176,X176&lt;SX4_End),((SX4_NWT*1000)),IF(AND(SX5_Start&lt;=X176,X176&lt;SX5_End),((SX5_NWT*1000)),IF(AND(SX6_Start&lt;=X176,X176&lt;SX6_End),((SX6_NWT*1000)),IF(AND(SX7_Start&lt;=X176,X176&lt;SX7_End),((SX7_NWT*1000)),IF(AND(SX8_Start&lt;=X176,X176&lt;SX8_End),((SX8_NWT*1000)),IF(AND(SX9_Start&lt;=X176,X176&lt;SX9_End),((SX9_NWT*1000)),IF(AND(SX10_Start&lt;=X176,X176&lt;SX10_End),((SX10_NWT*1000)),IF(AND(SX11_Start&lt;=X176,X176&lt;SX11_End),((SX11_NWT*1000)),IF(AND(SX12_Start&lt;=X176,X176&lt;SX12_End),((SX12_NWT*1000)),IF(AND(SX13_Start&lt;=X176,X176&lt;SX13_End),((SX13_NWT*1000)),IF(AND(SX14_Start&lt;=X176,X176&lt;SX14_End),((SX14_NWT*1000)),IF(AND(SX15_Start&lt;=X176,X176&lt;SX15_End),((SX15_NWT*1000)),IF(AND(SX16_Start&lt;=X176,X176&lt;SX16_End),((SX16_NWT*1000)),IF(AND(SX17_Start&lt;=X176,X176&lt;SX17_End),((SX17_NWT*1000)),IF(AND(SX18_Start&lt;=X176,X176&lt;SX18_End),((SX18_NWT*1000)),IF(AND(SX19_Start&lt;=X176,X176&lt;SX19_End),((SX19_NWT*1000)),IF(AND(SX20_Start&lt;=X176,X176&lt;SX20_End),((SX20_NWT*1000)),IF(AND(SX21_Start&lt;=X176,X176&lt;SX21_End),((SX21_NWT*1000)),IF(AND(SX22_Start&lt;=X176,X176&lt;SX22_End),((SX22_NWT*1000)),IF(AND(SX23_Start&lt;=X176,X176&lt;SX23_End),((SX23_NWT*1000)),IF(AND(SX24_Start&lt;=X176,X176&lt;SX24_End),((SX24_NWT*1000)),IF(AND(SX25_Start&lt;=X176,X176&lt;SX25_End),((SX25_NWT*1000))))))))))))))))))))))))))))</f>
        <v/>
      </c>
      <c r="BE176" s="113"/>
      <c r="BF176" s="113"/>
      <c r="BG176" s="113"/>
      <c r="BH176" s="113"/>
      <c r="BI176" s="113"/>
      <c r="BJ176" s="113"/>
      <c r="BK176" s="113"/>
      <c r="BL176" s="19" t="str" cm="1">
        <f t="array" ref="BL176">IF(C176=FALSE,"",IF(AND(SX1_Start&lt;=X176,X176&lt;SX1_End),SX1_LS,IF(AND(SX2_Start&lt;=X176,X176&lt;SX2_End),SX2_LS,IF(AND(SX3_Start&lt;=X176,X176&lt;SX3_End),SX3_LS,IF(AND(SX4_Start&lt;=X176,X176&lt;SX4_End),SX4_LS,IF(AND(SX5_Start&lt;=X176,X176&lt;SX5_End),SX5_LS,IF(AND(SX6_Start&lt;=X176,X176&lt;SX6_End),SX6_LS,IF(AND(SX7_Start&lt;=X176,X176&lt;SX7_End),SX7_LS,IF(AND(SX8_Start&lt;=X176,X176&lt;SX8_End),SX8_LS,IF(AND(SX9_Start&lt;=X176,X176&lt;SX9_End),SX9_LS,IF(AND(SX10_Start&lt;=X176,X176&lt;SX10_End),SX10_LS,IF(AND(SX11_Start&lt;=X176,X176&lt;SX11_End),SX11_LS,IF(AND(SX12_Start&lt;=X176,X176&lt;SX12_End),SX12_LS,IF(AND(SX13_Start&lt;=X176,X176&lt;SX13_End),SX13_LS,IF(AND(SX14_Start&lt;=X176,X176&lt;SX14_End),SX14_LS,IF(AND(SX15_Start&lt;=X176,X176&lt;SX15_End),SX15_LS,IF(AND(SX16_Start&lt;=X176,X176&lt;SX16_End),SX16_LS,IF(AND(SX17_Start&lt;=X176,X176&lt;SX17_End),SX17_LS,IF(AND(SX18_Start&lt;=X176,X176&lt;SX18_End),SX18_LS,IF(AND(SX19_Start&lt;=X176,X176&lt;SX19_End),SX19_LS,IF(AND(SX20_Start&lt;=X176,X176&lt;SX20_End),SX20_LS,IF(AND(SX21_Start&lt;=X176,X176&lt;SX21_End),SX21_LS,IF(AND(SX22_Start&lt;=X176,X176&lt;SX22_End),SX22_LS,IF(AND(SX23_Start&lt;=X176,X176&lt;SX23_End),SX23_LS,IF(AND(SX24_Start&lt;=X176,X176&lt;SX24_End),SX24_LS)*IF(AND(SX25_Start&lt;=X176,X176&lt;SX25End),SX25_LS)))))))))))))))))))))))))</f>
        <v/>
      </c>
      <c r="BM176" s="129" t="str">
        <f t="shared" ref="BM176" si="1204">IF(ISBLANK(C176),"",IF(BL176=SX1_LS,SX1_LSD,IF(BL176=SX2_LS,SX2_LSD,IF(BL176=SX3_LS,SX3_LSD,IF(BL176=SX4_LS,SX4_LSD,IF(BL176=SX5_LS,SX5_LSD,IF(BL176=SX6_LS,SX6_LSD,IF(BL176=SX7_LS,SX7_LSD,IF(BL176=SX8_LS,SX8_LSD,IF(BL176=SX9_LS,SX9_LSD,IF(BL176=SX10_LS,SX10_LSD,IF(BL176=SX11_LS,SX11_LSD,IF(BL176=SX12_LS,SX12_LSD)))))))))))))</f>
        <v/>
      </c>
      <c r="BN176" s="130"/>
      <c r="BO176" s="130"/>
      <c r="BP176" s="130"/>
      <c r="BQ176" s="130"/>
      <c r="BR176" s="131"/>
      <c r="BS176" s="119" t="str">
        <f t="shared" ref="BS176" si="1205">IF(ISBLANK(C176),"",IF(NOT(ISNUMBER(station_number)),"NA",IF(MOD(station_number,1)=0,TEXT(station_number+X176,"0+00"),IF(NOT(MOD(station_number,1)=0),TEXT(station_number+X176,"0+00.00")))))</f>
        <v/>
      </c>
      <c r="BT176" s="119"/>
      <c r="BU176" s="119"/>
      <c r="BV176" s="119"/>
      <c r="BW176" s="119"/>
      <c r="BX176" s="120" t="str" cm="1">
        <f t="array" ref="BX176">IF(C176=FALSE,"",IF(AND(SX1_Start&lt;=X176,X176&lt;SX1_End),"Section 1",IF(AND(SX2_Start&lt;=X176,X176&lt;SX2_End),"Section 2",IF(AND(SX3_Start&lt;=X176,X176&lt;SX3_End),"Section 3",IF(AND(SX4_Start&lt;=X176,X176&lt;SX4_End),"Section 4",IF(AND(SX5_Start&lt;=X176,X176&lt;SX5_End),"Section 5",IF(AND(SX6_Start&lt;=X176,X176&lt;SX6_End),"Section 6",IF(AND(SX7_Start&lt;=X176,X176&lt;SX7_End),"Section 7",IF(AND(SX8_Start&lt;=X176,X176&lt;SX8_End),"Section 8",IF(AND(SX9_Start&lt;=X176,X176&lt;SX9_End),"Section 9",IF(AND(SX10_Start&lt;=X176,X176&lt;SX10_End),"Section 10",IF(AND(SX11_Start&lt;=X176,X176&lt;SX11_End),"Section 11",IF(AND(SX12_Start&lt;=X176,X176&lt;SX12_End),"Section 12",IF(AND(SX13_Start&lt;=X176,X176&lt;SX13_End),"Section 13",IF(AND(SX14_Start&lt;=X176,X176&lt;SX14_End),"Section 14",IF(AND(SX15_Start&lt;=X176,X176&lt;SX15_End),"Section 15",IF(AND(SX16_Start&lt;=X176,X176&lt;SX16_End),"Section 16",IF(AND(SX17_Start&lt;=X176,X176&lt;SX17_End),"Section 17",IF(AND(SX18_Start&lt;=X176,X176&lt;SX18_End),"Section 18",IF(AND(SX19_Start&lt;=X176,X176&lt;SX19_End),"Section 19",IF(AND(SX20_Start&lt;=X176,X176&lt;SX20_End),"Section 20",IF(AND(SX21_Start&lt;=X176,X176&lt;SX21_End),"Section 21",IF(AND(SX22_Start&lt;=X176,X176&lt;SX22_End),"Section 22",IF(AND(SX23_Start&lt;=X176,X176&lt;SX23_End),"Section 23",IF(AND(SX24_Start&lt;=X176,X176&lt;SX24_End),"Section 24")*IF(AND(SX25_Start&lt;=X176,X176&lt;SX25End),"Section 25")))))))))))))))))))))))))</f>
        <v/>
      </c>
      <c r="BY176" s="121"/>
      <c r="BZ176" s="121"/>
      <c r="CA176" s="121"/>
      <c r="CB176" s="121"/>
      <c r="CC176" s="121"/>
      <c r="CD176" s="121"/>
      <c r="CE176" s="121"/>
      <c r="CF176" s="121"/>
      <c r="CG176" s="121"/>
      <c r="CH176" s="122"/>
      <c r="CI176" s="123"/>
      <c r="CJ176" s="124"/>
      <c r="CK176" s="124"/>
      <c r="CL176" s="124"/>
      <c r="CM176" s="124"/>
      <c r="CN176" s="124"/>
      <c r="CO176" s="124"/>
      <c r="CP176" s="124"/>
      <c r="CQ176" s="124"/>
      <c r="CR176" s="124"/>
      <c r="CS176" s="125"/>
      <c r="CT176" s="123"/>
      <c r="CU176" s="124"/>
      <c r="CV176" s="124"/>
      <c r="CW176" s="124"/>
      <c r="CX176" s="124"/>
      <c r="CY176" s="124"/>
      <c r="CZ176" s="124"/>
      <c r="DA176" s="124"/>
      <c r="DB176" s="124"/>
      <c r="DC176" s="124"/>
      <c r="DD176" s="125"/>
      <c r="DE176" s="123"/>
      <c r="DF176" s="124"/>
      <c r="DG176" s="124"/>
      <c r="DH176" s="124"/>
      <c r="DI176" s="124"/>
      <c r="DJ176" s="124"/>
      <c r="DK176" s="124"/>
      <c r="DL176" s="124"/>
      <c r="DM176" s="124"/>
      <c r="DN176" s="125"/>
      <c r="DO176" s="126"/>
      <c r="DP176" s="127"/>
      <c r="DQ176" s="127"/>
      <c r="DR176" s="127"/>
      <c r="DS176" s="127"/>
      <c r="DT176" s="127"/>
      <c r="DU176" s="127"/>
      <c r="DV176" s="128"/>
      <c r="DW176" s="102"/>
      <c r="DX176" s="102"/>
      <c r="DY176" s="102"/>
      <c r="DZ176" s="115"/>
      <c r="EA176" s="115"/>
      <c r="EB176" s="115"/>
      <c r="EC176" s="115"/>
      <c r="ED176" s="115"/>
      <c r="EE176" s="132"/>
      <c r="EF176" s="132"/>
      <c r="EG176" s="132"/>
      <c r="EH176" s="102"/>
      <c r="EI176" s="102"/>
      <c r="EJ176" s="102"/>
      <c r="EK176" s="117" t="str">
        <f t="shared" si="929"/>
        <v/>
      </c>
      <c r="EL176" s="117"/>
      <c r="EM176" s="117"/>
      <c r="EN176" s="118"/>
      <c r="EO176" s="118"/>
      <c r="EP176" s="118"/>
      <c r="EQ176" s="102"/>
      <c r="ER176" s="102"/>
      <c r="ES176" s="102"/>
      <c r="ET176" s="102"/>
      <c r="EU176" s="20" t="str">
        <f t="shared" si="930"/>
        <v/>
      </c>
      <c r="EV176" s="26" t="str">
        <f t="shared" si="931"/>
        <v/>
      </c>
      <c r="EW176" s="22"/>
      <c r="EX176" s="22"/>
      <c r="EY176" s="23"/>
      <c r="EZ176" s="23"/>
      <c r="FA176" s="27"/>
      <c r="FB176" s="27"/>
      <c r="FC176" s="28"/>
      <c r="FD176" s="28"/>
      <c r="FE176" s="29"/>
      <c r="FF176" s="29"/>
      <c r="FG176" s="29"/>
      <c r="FH176" s="29"/>
      <c r="FI176" s="29"/>
      <c r="FJ176" s="29"/>
      <c r="FK176" s="29"/>
      <c r="FL176" s="29"/>
      <c r="FM176" s="29"/>
      <c r="FN176" s="29"/>
      <c r="FO176" s="29"/>
      <c r="FP176" s="29"/>
      <c r="FQ176" s="29"/>
      <c r="FR176" s="29"/>
      <c r="FS176" s="29"/>
      <c r="FT176" s="29"/>
      <c r="FU176" s="29"/>
      <c r="FV176" s="29"/>
      <c r="FW176" s="29"/>
      <c r="FX176" s="29"/>
      <c r="FY176" s="29"/>
      <c r="FZ176" s="29"/>
      <c r="GA176" s="29"/>
      <c r="GB176" s="29"/>
      <c r="GC176" s="23"/>
      <c r="GD176" s="23"/>
      <c r="GE176" s="23"/>
      <c r="GF176" s="23"/>
      <c r="GG176" s="23"/>
      <c r="GH176" s="23"/>
    </row>
    <row r="177" spans="1:190" s="25" customFormat="1" ht="57.75" customHeight="1" x14ac:dyDescent="0.25">
      <c r="A177" s="103">
        <f t="shared" si="932"/>
        <v>170</v>
      </c>
      <c r="B177" s="103"/>
      <c r="C177" s="104"/>
      <c r="D177" s="105"/>
      <c r="E177" s="105"/>
      <c r="F177" s="105"/>
      <c r="G177" s="105"/>
      <c r="H177" s="105"/>
      <c r="I177" s="105"/>
      <c r="J177" s="105"/>
      <c r="K177" s="106"/>
      <c r="L177" s="138"/>
      <c r="M177" s="138"/>
      <c r="N177" s="138"/>
      <c r="O177" s="138"/>
      <c r="P177" s="138"/>
      <c r="Q177" s="138"/>
      <c r="R177" s="138"/>
      <c r="S177" s="137"/>
      <c r="T177" s="137"/>
      <c r="U177" s="137"/>
      <c r="V177" s="137"/>
      <c r="W177" s="137"/>
      <c r="X177" s="79"/>
      <c r="Y177" s="80"/>
      <c r="Z177" s="80"/>
      <c r="AA177" s="80"/>
      <c r="AB177" s="11" t="str">
        <f t="shared" si="920"/>
        <v/>
      </c>
      <c r="AC177" s="12"/>
      <c r="AD177" s="13">
        <f t="shared" si="912"/>
        <v>0</v>
      </c>
      <c r="AE177" s="14" t="str">
        <f t="shared" ref="AE177" si="1206">IF(ISBLANK(C177),"",IF(BL177=SX1_LS,SX1_PD,IF(BL177=SX2_LS,SX2_PD,IF(BL177=SX3_LS,SX3_PD,IF(BL177=SX4_LS,SX4_PD,IF(BL177=SX5_LS,SX5_PD,IF(BL177=SX6_LS,SX6_PD,IF(BL177=SX7_LS,SX7_PD,IF(BL177=SX8_LS,SX8_PD,IF(BL177=SX9_LS,SX9_PD,IF(BL177=SX10_LS,SX10_PD,IF(BL177=SX11_LS,SX11_PD,IF(BL177=SX12_LS,SX12_PD)))))))))))))</f>
        <v/>
      </c>
      <c r="AF177" s="15" t="str">
        <f t="shared" si="922"/>
        <v>!</v>
      </c>
      <c r="AG177" s="16" t="str">
        <f t="shared" ref="AG177" si="1207">IF(ISBLANK(AC177),"",IF(AND(BL177=SX1_LS,AC177&gt;=0.5),(ROUND((PI()*AD177*AE177)/12,2)-PI()*SX1_PD),IF(AND(BL177=SX2_LS,AC177&gt;=0.5),(ROUND((PI()*AD177*AE177)/12,2)-PI()*SX2_PD),IF(AND(BL177=SX3_LS,AC177&gt;=0.5),(ROUND((PI()*AD177*AE177)/12,2)-PI()*SX3_PD),IF(AND(BL177=SX4_LS,AC177&gt;=0.5),(ROUND((PI()*AD177*AE177)/12,2)-PI()*SX4_PD),IF(AND(BL177=SX5_LS,AC177&gt;=0.5),(ROUND((PI()*AD177*AE177)/12,2)-PI()*SX5_PD),IF(AND(BL177=SX6_LS,AC177&gt;=0.5),(ROUND((PI()*AD177*AE177)/12,2)-PI()*SX6_PD),IF(AND(BL177=SX7_LS,AC177&gt;=0.5),(ROUND((PI()*AD177*AE177)/12,2)-PI()*SX7_PD),IF(AND(BL177=SX8_LS,AC177&gt;=0.5),(ROUND((PI()*AD177*AE177)/12,2)-PI()*SX8_PD),IF(AND(BL177=SX9_LS,AC177&gt;=0.5),(ROUND((PI()*AD177*AE177)/12,2)-PI()*SX9_PD),IF(AND(BL177=SX10_LS,AC177&gt;=0.5),(ROUND((PI()*AD177*AE177)/12,2)-PI()*SX10_PD),IF(AND(BL177=SX11_LS,AC177&gt;=0.5),(ROUND((PI()*AD177*AE177)/12,2)-PI()*SX11_PD),IF(AND(BL177=SX12_LS,AC177&gt;=0.5),(ROUND((PI()*AD177*AE177)/12,2)-PI()*SX12_PD),ROUND((PI()*AD177*AE177)/12,2))))))))))))))</f>
        <v/>
      </c>
      <c r="AH177" s="81"/>
      <c r="AI177" s="81"/>
      <c r="AJ177" s="81"/>
      <c r="AK177" s="81"/>
      <c r="AL177" s="81"/>
      <c r="AM177" s="81"/>
      <c r="AN177" s="81"/>
      <c r="AO177" s="81"/>
      <c r="AP177" s="17"/>
      <c r="AQ177" s="133"/>
      <c r="AR177" s="134"/>
      <c r="AS177" s="134"/>
      <c r="AT177" s="134"/>
      <c r="AU177" s="135"/>
      <c r="AV177" s="114" t="str">
        <f t="shared" ref="AV177" si="1208">IF(C177=FALSE,"",IF(C177="DNT",(AQ177/(Nominal_Pipe_Diameter*10)),IF(AQ177="NV","NV",IF(AQ177="NA","NA",IF(BE177="","",IF(BL177="SMLS",AQ177*100/BE177,AQ177*100/BD177))))))</f>
        <v/>
      </c>
      <c r="AW177" s="114"/>
      <c r="AX177" s="114"/>
      <c r="AY177" s="114"/>
      <c r="AZ177" s="114"/>
      <c r="BA177" s="114" t="str">
        <f t="shared" ref="BA177" si="1209">IF(C177=FALSE,"",IF(GW_Log_Dist="","NA",GW_Log_Dist+X177))</f>
        <v/>
      </c>
      <c r="BB177" s="114"/>
      <c r="BC177" s="114"/>
      <c r="BD177" s="18" t="str">
        <f t="shared" ref="BD177" si="1210">IF(C177=FALSE,"",IF(AND(SX1_Start&lt;=X177,X177&lt;SX1_End),((SX1_NWT*1000)),IF(AND(SX2_Start&lt;=X177,X177&lt;SX2_End),((SX2_NWT*1000)),IF(AND(SX3_Start&lt;=X177,X177&lt;SX3_End),((SX3_NWT*1000)),IF(AND(SX4_Start&lt;=X177,X177&lt;SX4_End),((SX4_NWT*1000)),IF(AND(SX5_Start&lt;=X177,X177&lt;SX5_End),((SX5_NWT*1000)),IF(AND(SX6_Start&lt;=X177,X177&lt;SX6_End),((SX6_NWT*1000)),IF(AND(SX7_Start&lt;=X177,X177&lt;SX7_End),((SX7_NWT*1000)),IF(AND(SX8_Start&lt;=X177,X177&lt;SX8_End),((SX8_NWT*1000)),IF(AND(SX9_Start&lt;=X177,X177&lt;SX9_End),((SX9_NWT*1000)),IF(AND(SX10_Start&lt;=X177,X177&lt;SX10_End),((SX10_NWT*1000)),IF(AND(SX11_Start&lt;=X177,X177&lt;SX11_End),((SX11_NWT*1000)),IF(AND(SX12_Start&lt;=X177,X177&lt;SX12_End),((SX12_NWT*1000)),IF(AND(SX13_Start&lt;=X177,X177&lt;SX13_End),((SX13_NWT*1000)),IF(AND(SX14_Start&lt;=X177,X177&lt;SX14_End),((SX14_NWT*1000)),IF(AND(SX15_Start&lt;=X177,X177&lt;SX15_End),((SX15_NWT*1000)),IF(AND(SX16_Start&lt;=X177,X177&lt;SX16_End),((SX16_NWT*1000)),IF(AND(SX17_Start&lt;=X177,X177&lt;SX17_End),((SX17_NWT*1000)),IF(AND(SX18_Start&lt;=X177,X177&lt;SX18_End),((SX18_NWT*1000)),IF(AND(SX19_Start&lt;=X177,X177&lt;SX19_End),((SX19_NWT*1000)),IF(AND(SX20_Start&lt;=X177,X177&lt;SX20_End),((SX20_NWT*1000)),IF(AND(SX21_Start&lt;=X177,X177&lt;SX21_End),((SX21_NWT*1000)),IF(AND(SX22_Start&lt;=X177,X177&lt;SX22_End),((SX22_NWT*1000)),IF(AND(SX23_Start&lt;=X177,X177&lt;SX23_End),((SX23_NWT*1000)),IF(AND(SX24_Start&lt;=X177,X177&lt;SX24_End),((SX24_NWT*1000)),IF(AND(SX25_Start&lt;=X177,X177&lt;SX25_End),((SX25_NWT*1000))))))))))))))))))))))))))))</f>
        <v/>
      </c>
      <c r="BE177" s="133"/>
      <c r="BF177" s="134"/>
      <c r="BG177" s="134"/>
      <c r="BH177" s="134"/>
      <c r="BI177" s="134"/>
      <c r="BJ177" s="134"/>
      <c r="BK177" s="135"/>
      <c r="BL177" s="19" t="str" cm="1">
        <f t="array" ref="BL177">IF(C177=FALSE,"",IF(AND(SX1_Start&lt;=X177,X177&lt;SX1_End),SX1_LS,IF(AND(SX2_Start&lt;=X177,X177&lt;SX2_End),SX2_LS,IF(AND(SX3_Start&lt;=X177,X177&lt;SX3_End),SX3_LS,IF(AND(SX4_Start&lt;=X177,X177&lt;SX4_End),SX4_LS,IF(AND(SX5_Start&lt;=X177,X177&lt;SX5_End),SX5_LS,IF(AND(SX6_Start&lt;=X177,X177&lt;SX6_End),SX6_LS,IF(AND(SX7_Start&lt;=X177,X177&lt;SX7_End),SX7_LS,IF(AND(SX8_Start&lt;=X177,X177&lt;SX8_End),SX8_LS,IF(AND(SX9_Start&lt;=X177,X177&lt;SX9_End),SX9_LS,IF(AND(SX10_Start&lt;=X177,X177&lt;SX10_End),SX10_LS,IF(AND(SX11_Start&lt;=X177,X177&lt;SX11_End),SX11_LS,IF(AND(SX12_Start&lt;=X177,X177&lt;SX12_End),SX12_LS,IF(AND(SX13_Start&lt;=X177,X177&lt;SX13_End),SX13_LS,IF(AND(SX14_Start&lt;=X177,X177&lt;SX14_End),SX14_LS,IF(AND(SX15_Start&lt;=X177,X177&lt;SX15_End),SX15_LS,IF(AND(SX16_Start&lt;=X177,X177&lt;SX16_End),SX16_LS,IF(AND(SX17_Start&lt;=X177,X177&lt;SX17_End),SX17_LS,IF(AND(SX18_Start&lt;=X177,X177&lt;SX18_End),SX18_LS,IF(AND(SX19_Start&lt;=X177,X177&lt;SX19_End),SX19_LS,IF(AND(SX20_Start&lt;=X177,X177&lt;SX20_End),SX20_LS,IF(AND(SX21_Start&lt;=X177,X177&lt;SX21_End),SX21_LS,IF(AND(SX22_Start&lt;=X177,X177&lt;SX22_End),SX22_LS,IF(AND(SX23_Start&lt;=X177,X177&lt;SX23_End),SX23_LS,IF(AND(SX24_Start&lt;=X177,X177&lt;SX24_End),SX24_LS)*IF(AND(SX25_Start&lt;=X177,X177&lt;SX25End),SX25_LS)))))))))))))))))))))))))</f>
        <v/>
      </c>
      <c r="BM177" s="129" t="str">
        <f t="shared" ref="BM177" si="1211">IF(ISBLANK(C177),"",IF(BL177=SX1_LS,SX1_LSD,IF(BL177=SX2_LS,SX2_LSD,IF(BL177=SX3_LS,SX3_LSD,IF(BL177=SX4_LS,SX4_LSD,IF(BL177=SX5_LS,SX5_LSD,IF(BL177=SX6_LS,SX6_LSD,IF(BL177=SX7_LS,SX7_LSD,IF(BL177=SX8_LS,SX8_LSD,IF(BL177=SX9_LS,SX9_LSD,IF(BL177=SX10_LS,SX10_LSD,IF(BL177=SX11_LS,SX11_LSD,IF(BL177=SX12_LS,SX12_LSD)))))))))))))</f>
        <v/>
      </c>
      <c r="BN177" s="130"/>
      <c r="BO177" s="130"/>
      <c r="BP177" s="130"/>
      <c r="BQ177" s="130"/>
      <c r="BR177" s="131"/>
      <c r="BS177" s="119" t="str">
        <f t="shared" ref="BS177" si="1212">IF(ISBLANK(C177),"",IF(NOT(ISNUMBER(station_number)),"NA",IF(MOD(station_number,1)=0,TEXT(station_number+X177,"0+00"),IF(NOT(MOD(station_number,1)=0),TEXT(station_number+X177,"0+00.00")))))</f>
        <v/>
      </c>
      <c r="BT177" s="119"/>
      <c r="BU177" s="119"/>
      <c r="BV177" s="119"/>
      <c r="BW177" s="119"/>
      <c r="BX177" s="120" t="str" cm="1">
        <f t="array" ref="BX177">IF(C177=FALSE,"",IF(AND(SX1_Start&lt;=X177,X177&lt;SX1_End),"Section 1",IF(AND(SX2_Start&lt;=X177,X177&lt;SX2_End),"Section 2",IF(AND(SX3_Start&lt;=X177,X177&lt;SX3_End),"Section 3",IF(AND(SX4_Start&lt;=X177,X177&lt;SX4_End),"Section 4",IF(AND(SX5_Start&lt;=X177,X177&lt;SX5_End),"Section 5",IF(AND(SX6_Start&lt;=X177,X177&lt;SX6_End),"Section 6",IF(AND(SX7_Start&lt;=X177,X177&lt;SX7_End),"Section 7",IF(AND(SX8_Start&lt;=X177,X177&lt;SX8_End),"Section 8",IF(AND(SX9_Start&lt;=X177,X177&lt;SX9_End),"Section 9",IF(AND(SX10_Start&lt;=X177,X177&lt;SX10_End),"Section 10",IF(AND(SX11_Start&lt;=X177,X177&lt;SX11_End),"Section 11",IF(AND(SX12_Start&lt;=X177,X177&lt;SX12_End),"Section 12",IF(AND(SX13_Start&lt;=X177,X177&lt;SX13_End),"Section 13",IF(AND(SX14_Start&lt;=X177,X177&lt;SX14_End),"Section 14",IF(AND(SX15_Start&lt;=X177,X177&lt;SX15_End),"Section 15",IF(AND(SX16_Start&lt;=X177,X177&lt;SX16_End),"Section 16",IF(AND(SX17_Start&lt;=X177,X177&lt;SX17_End),"Section 17",IF(AND(SX18_Start&lt;=X177,X177&lt;SX18_End),"Section 18",IF(AND(SX19_Start&lt;=X177,X177&lt;SX19_End),"Section 19",IF(AND(SX20_Start&lt;=X177,X177&lt;SX20_End),"Section 20",IF(AND(SX21_Start&lt;=X177,X177&lt;SX21_End),"Section 21",IF(AND(SX22_Start&lt;=X177,X177&lt;SX22_End),"Section 22",IF(AND(SX23_Start&lt;=X177,X177&lt;SX23_End),"Section 23",IF(AND(SX24_Start&lt;=X177,X177&lt;SX24_End),"Section 24")*IF(AND(SX25_Start&lt;=X177,X177&lt;SX25End),"Section 25")))))))))))))))))))))))))</f>
        <v/>
      </c>
      <c r="BY177" s="121"/>
      <c r="BZ177" s="121"/>
      <c r="CA177" s="121"/>
      <c r="CB177" s="121"/>
      <c r="CC177" s="121"/>
      <c r="CD177" s="121"/>
      <c r="CE177" s="121"/>
      <c r="CF177" s="121"/>
      <c r="CG177" s="121"/>
      <c r="CH177" s="122"/>
      <c r="CI177" s="123"/>
      <c r="CJ177" s="124"/>
      <c r="CK177" s="124"/>
      <c r="CL177" s="124"/>
      <c r="CM177" s="124"/>
      <c r="CN177" s="124"/>
      <c r="CO177" s="124"/>
      <c r="CP177" s="124"/>
      <c r="CQ177" s="124"/>
      <c r="CR177" s="124"/>
      <c r="CS177" s="125"/>
      <c r="CT177" s="123"/>
      <c r="CU177" s="124"/>
      <c r="CV177" s="124"/>
      <c r="CW177" s="124"/>
      <c r="CX177" s="124"/>
      <c r="CY177" s="124"/>
      <c r="CZ177" s="124"/>
      <c r="DA177" s="124"/>
      <c r="DB177" s="124"/>
      <c r="DC177" s="124"/>
      <c r="DD177" s="125"/>
      <c r="DE177" s="123"/>
      <c r="DF177" s="124"/>
      <c r="DG177" s="124"/>
      <c r="DH177" s="124"/>
      <c r="DI177" s="124"/>
      <c r="DJ177" s="124"/>
      <c r="DK177" s="124"/>
      <c r="DL177" s="124"/>
      <c r="DM177" s="124"/>
      <c r="DN177" s="125"/>
      <c r="DO177" s="126"/>
      <c r="DP177" s="127"/>
      <c r="DQ177" s="127"/>
      <c r="DR177" s="127"/>
      <c r="DS177" s="127"/>
      <c r="DT177" s="127"/>
      <c r="DU177" s="127"/>
      <c r="DV177" s="128"/>
      <c r="DW177" s="102"/>
      <c r="DX177" s="102"/>
      <c r="DY177" s="102"/>
      <c r="DZ177" s="115"/>
      <c r="EA177" s="115"/>
      <c r="EB177" s="115"/>
      <c r="EC177" s="115"/>
      <c r="ED177" s="115"/>
      <c r="EE177" s="132"/>
      <c r="EF177" s="132"/>
      <c r="EG177" s="132"/>
      <c r="EH177" s="102"/>
      <c r="EI177" s="102"/>
      <c r="EJ177" s="102"/>
      <c r="EK177" s="117" t="str">
        <f t="shared" si="929"/>
        <v/>
      </c>
      <c r="EL177" s="117"/>
      <c r="EM177" s="117"/>
      <c r="EN177" s="118"/>
      <c r="EO177" s="118"/>
      <c r="EP177" s="118"/>
      <c r="EQ177" s="102"/>
      <c r="ER177" s="102"/>
      <c r="ES177" s="102"/>
      <c r="ET177" s="102"/>
      <c r="EU177" s="20" t="str">
        <f t="shared" si="930"/>
        <v/>
      </c>
      <c r="EV177" s="26" t="str">
        <f t="shared" si="931"/>
        <v/>
      </c>
      <c r="EW177" s="22"/>
      <c r="EX177" s="22"/>
      <c r="EY177" s="23"/>
      <c r="EZ177" s="23"/>
      <c r="FA177" s="27"/>
      <c r="FB177" s="27"/>
      <c r="FC177" s="28"/>
      <c r="FD177" s="28"/>
      <c r="FE177" s="28"/>
      <c r="FF177" s="28"/>
      <c r="FG177" s="28"/>
      <c r="FH177" s="28"/>
      <c r="FI177" s="28"/>
      <c r="FJ177" s="28"/>
      <c r="FK177" s="28"/>
      <c r="FL177" s="28"/>
      <c r="FM177" s="28"/>
      <c r="FN177" s="29"/>
      <c r="FO177" s="29"/>
      <c r="FP177" s="29"/>
      <c r="FQ177" s="29"/>
      <c r="FR177" s="29"/>
      <c r="FS177" s="29"/>
      <c r="FT177" s="29"/>
      <c r="FU177" s="29"/>
      <c r="FV177" s="29"/>
      <c r="FW177" s="29"/>
      <c r="FX177" s="29"/>
      <c r="FY177" s="29"/>
      <c r="FZ177" s="29"/>
      <c r="GA177" s="29"/>
      <c r="GB177" s="29"/>
      <c r="GC177" s="23"/>
      <c r="GD177" s="23"/>
      <c r="GE177" s="23"/>
      <c r="GF177" s="23"/>
      <c r="GG177" s="23"/>
      <c r="GH177" s="23"/>
    </row>
    <row r="178" spans="1:190" s="25" customFormat="1" ht="57.75" customHeight="1" x14ac:dyDescent="0.25">
      <c r="A178" s="103">
        <f t="shared" si="932"/>
        <v>171</v>
      </c>
      <c r="B178" s="103"/>
      <c r="C178" s="104"/>
      <c r="D178" s="105"/>
      <c r="E178" s="105"/>
      <c r="F178" s="105"/>
      <c r="G178" s="105"/>
      <c r="H178" s="105"/>
      <c r="I178" s="105"/>
      <c r="J178" s="105"/>
      <c r="K178" s="106"/>
      <c r="L178" s="138"/>
      <c r="M178" s="138"/>
      <c r="N178" s="138"/>
      <c r="O178" s="138"/>
      <c r="P178" s="138"/>
      <c r="Q178" s="138"/>
      <c r="R178" s="138"/>
      <c r="S178" s="137"/>
      <c r="T178" s="137"/>
      <c r="U178" s="137"/>
      <c r="V178" s="137"/>
      <c r="W178" s="137"/>
      <c r="X178" s="79"/>
      <c r="Y178" s="80"/>
      <c r="Z178" s="80"/>
      <c r="AA178" s="80"/>
      <c r="AB178" s="11" t="str">
        <f t="shared" si="920"/>
        <v/>
      </c>
      <c r="AC178" s="12"/>
      <c r="AD178" s="13">
        <f t="shared" si="912"/>
        <v>0</v>
      </c>
      <c r="AE178" s="14" t="str">
        <f t="shared" ref="AE178" si="1213">IF(ISBLANK(C178),"",IF(BL178=SX1_LS,SX1_PD,IF(BL178=SX2_LS,SX2_PD,IF(BL178=SX3_LS,SX3_PD,IF(BL178=SX4_LS,SX4_PD,IF(BL178=SX5_LS,SX5_PD,IF(BL178=SX6_LS,SX6_PD,IF(BL178=SX7_LS,SX7_PD,IF(BL178=SX8_LS,SX8_PD,IF(BL178=SX9_LS,SX9_PD,IF(BL178=SX10_LS,SX10_PD,IF(BL178=SX11_LS,SX11_PD,IF(BL178=SX12_LS,SX12_PD)))))))))))))</f>
        <v/>
      </c>
      <c r="AF178" s="15" t="str">
        <f t="shared" si="922"/>
        <v>!</v>
      </c>
      <c r="AG178" s="16" t="str">
        <f t="shared" ref="AG178" si="1214">IF(ISBLANK(AC178),"",IF(AND(BL178=SX1_LS,AC178&gt;=0.5),(ROUND((PI()*AD178*AE178)/12,2)-PI()*SX1_PD),IF(AND(BL178=SX2_LS,AC178&gt;=0.5),(ROUND((PI()*AD178*AE178)/12,2)-PI()*SX2_PD),IF(AND(BL178=SX3_LS,AC178&gt;=0.5),(ROUND((PI()*AD178*AE178)/12,2)-PI()*SX3_PD),IF(AND(BL178=SX4_LS,AC178&gt;=0.5),(ROUND((PI()*AD178*AE178)/12,2)-PI()*SX4_PD),IF(AND(BL178=SX5_LS,AC178&gt;=0.5),(ROUND((PI()*AD178*AE178)/12,2)-PI()*SX5_PD),IF(AND(BL178=SX6_LS,AC178&gt;=0.5),(ROUND((PI()*AD178*AE178)/12,2)-PI()*SX6_PD),IF(AND(BL178=SX7_LS,AC178&gt;=0.5),(ROUND((PI()*AD178*AE178)/12,2)-PI()*SX7_PD),IF(AND(BL178=SX8_LS,AC178&gt;=0.5),(ROUND((PI()*AD178*AE178)/12,2)-PI()*SX8_PD),IF(AND(BL178=SX9_LS,AC178&gt;=0.5),(ROUND((PI()*AD178*AE178)/12,2)-PI()*SX9_PD),IF(AND(BL178=SX10_LS,AC178&gt;=0.5),(ROUND((PI()*AD178*AE178)/12,2)-PI()*SX10_PD),IF(AND(BL178=SX11_LS,AC178&gt;=0.5),(ROUND((PI()*AD178*AE178)/12,2)-PI()*SX11_PD),IF(AND(BL178=SX12_LS,AC178&gt;=0.5),(ROUND((PI()*AD178*AE178)/12,2)-PI()*SX12_PD),ROUND((PI()*AD178*AE178)/12,2))))))))))))))</f>
        <v/>
      </c>
      <c r="AH178" s="81"/>
      <c r="AI178" s="81"/>
      <c r="AJ178" s="81"/>
      <c r="AK178" s="81"/>
      <c r="AL178" s="81"/>
      <c r="AM178" s="81"/>
      <c r="AN178" s="81"/>
      <c r="AO178" s="81"/>
      <c r="AP178" s="17"/>
      <c r="AQ178" s="113"/>
      <c r="AR178" s="113"/>
      <c r="AS178" s="113"/>
      <c r="AT178" s="113"/>
      <c r="AU178" s="113"/>
      <c r="AV178" s="114" t="str">
        <f t="shared" ref="AV178" si="1215">IF(C178=FALSE,"",IF(C178="DNT",(AQ178/(Nominal_Pipe_Diameter*10)),IF(AQ178="NV","NV",IF(AQ178="NA","NA",IF(BE178="","",IF(BL178="SMLS",AQ178*100/BE178,AQ178*100/BD178))))))</f>
        <v/>
      </c>
      <c r="AW178" s="114"/>
      <c r="AX178" s="114"/>
      <c r="AY178" s="114"/>
      <c r="AZ178" s="114"/>
      <c r="BA178" s="114" t="str">
        <f t="shared" ref="BA178" si="1216">IF(C178=FALSE,"",IF(GW_Log_Dist="","NA",GW_Log_Dist+X178))</f>
        <v/>
      </c>
      <c r="BB178" s="114"/>
      <c r="BC178" s="114"/>
      <c r="BD178" s="18" t="str">
        <f t="shared" ref="BD178" si="1217">IF(C178=FALSE,"",IF(AND(SX1_Start&lt;=X178,X178&lt;SX1_End),((SX1_NWT*1000)),IF(AND(SX2_Start&lt;=X178,X178&lt;SX2_End),((SX2_NWT*1000)),IF(AND(SX3_Start&lt;=X178,X178&lt;SX3_End),((SX3_NWT*1000)),IF(AND(SX4_Start&lt;=X178,X178&lt;SX4_End),((SX4_NWT*1000)),IF(AND(SX5_Start&lt;=X178,X178&lt;SX5_End),((SX5_NWT*1000)),IF(AND(SX6_Start&lt;=X178,X178&lt;SX6_End),((SX6_NWT*1000)),IF(AND(SX7_Start&lt;=X178,X178&lt;SX7_End),((SX7_NWT*1000)),IF(AND(SX8_Start&lt;=X178,X178&lt;SX8_End),((SX8_NWT*1000)),IF(AND(SX9_Start&lt;=X178,X178&lt;SX9_End),((SX9_NWT*1000)),IF(AND(SX10_Start&lt;=X178,X178&lt;SX10_End),((SX10_NWT*1000)),IF(AND(SX11_Start&lt;=X178,X178&lt;SX11_End),((SX11_NWT*1000)),IF(AND(SX12_Start&lt;=X178,X178&lt;SX12_End),((SX12_NWT*1000)),IF(AND(SX13_Start&lt;=X178,X178&lt;SX13_End),((SX13_NWT*1000)),IF(AND(SX14_Start&lt;=X178,X178&lt;SX14_End),((SX14_NWT*1000)),IF(AND(SX15_Start&lt;=X178,X178&lt;SX15_End),((SX15_NWT*1000)),IF(AND(SX16_Start&lt;=X178,X178&lt;SX16_End),((SX16_NWT*1000)),IF(AND(SX17_Start&lt;=X178,X178&lt;SX17_End),((SX17_NWT*1000)),IF(AND(SX18_Start&lt;=X178,X178&lt;SX18_End),((SX18_NWT*1000)),IF(AND(SX19_Start&lt;=X178,X178&lt;SX19_End),((SX19_NWT*1000)),IF(AND(SX20_Start&lt;=X178,X178&lt;SX20_End),((SX20_NWT*1000)),IF(AND(SX21_Start&lt;=X178,X178&lt;SX21_End),((SX21_NWT*1000)),IF(AND(SX22_Start&lt;=X178,X178&lt;SX22_End),((SX22_NWT*1000)),IF(AND(SX23_Start&lt;=X178,X178&lt;SX23_End),((SX23_NWT*1000)),IF(AND(SX24_Start&lt;=X178,X178&lt;SX24_End),((SX24_NWT*1000)),IF(AND(SX25_Start&lt;=X178,X178&lt;SX25_End),((SX25_NWT*1000))))))))))))))))))))))))))))</f>
        <v/>
      </c>
      <c r="BE178" s="113"/>
      <c r="BF178" s="113"/>
      <c r="BG178" s="113"/>
      <c r="BH178" s="113"/>
      <c r="BI178" s="113"/>
      <c r="BJ178" s="113"/>
      <c r="BK178" s="113"/>
      <c r="BL178" s="19" t="str" cm="1">
        <f t="array" ref="BL178">IF(C178=FALSE,"",IF(AND(SX1_Start&lt;=X178,X178&lt;SX1_End),SX1_LS,IF(AND(SX2_Start&lt;=X178,X178&lt;SX2_End),SX2_LS,IF(AND(SX3_Start&lt;=X178,X178&lt;SX3_End),SX3_LS,IF(AND(SX4_Start&lt;=X178,X178&lt;SX4_End),SX4_LS,IF(AND(SX5_Start&lt;=X178,X178&lt;SX5_End),SX5_LS,IF(AND(SX6_Start&lt;=X178,X178&lt;SX6_End),SX6_LS,IF(AND(SX7_Start&lt;=X178,X178&lt;SX7_End),SX7_LS,IF(AND(SX8_Start&lt;=X178,X178&lt;SX8_End),SX8_LS,IF(AND(SX9_Start&lt;=X178,X178&lt;SX9_End),SX9_LS,IF(AND(SX10_Start&lt;=X178,X178&lt;SX10_End),SX10_LS,IF(AND(SX11_Start&lt;=X178,X178&lt;SX11_End),SX11_LS,IF(AND(SX12_Start&lt;=X178,X178&lt;SX12_End),SX12_LS,IF(AND(SX13_Start&lt;=X178,X178&lt;SX13_End),SX13_LS,IF(AND(SX14_Start&lt;=X178,X178&lt;SX14_End),SX14_LS,IF(AND(SX15_Start&lt;=X178,X178&lt;SX15_End),SX15_LS,IF(AND(SX16_Start&lt;=X178,X178&lt;SX16_End),SX16_LS,IF(AND(SX17_Start&lt;=X178,X178&lt;SX17_End),SX17_LS,IF(AND(SX18_Start&lt;=X178,X178&lt;SX18_End),SX18_LS,IF(AND(SX19_Start&lt;=X178,X178&lt;SX19_End),SX19_LS,IF(AND(SX20_Start&lt;=X178,X178&lt;SX20_End),SX20_LS,IF(AND(SX21_Start&lt;=X178,X178&lt;SX21_End),SX21_LS,IF(AND(SX22_Start&lt;=X178,X178&lt;SX22_End),SX22_LS,IF(AND(SX23_Start&lt;=X178,X178&lt;SX23_End),SX23_LS,IF(AND(SX24_Start&lt;=X178,X178&lt;SX24_End),SX24_LS)*IF(AND(SX25_Start&lt;=X178,X178&lt;SX25End),SX25_LS)))))))))))))))))))))))))</f>
        <v/>
      </c>
      <c r="BM178" s="129" t="str">
        <f t="shared" ref="BM178" si="1218">IF(ISBLANK(C178),"",IF(BL178=SX1_LS,SX1_LSD,IF(BL178=SX2_LS,SX2_LSD,IF(BL178=SX3_LS,SX3_LSD,IF(BL178=SX4_LS,SX4_LSD,IF(BL178=SX5_LS,SX5_LSD,IF(BL178=SX6_LS,SX6_LSD,IF(BL178=SX7_LS,SX7_LSD,IF(BL178=SX8_LS,SX8_LSD,IF(BL178=SX9_LS,SX9_LSD,IF(BL178=SX10_LS,SX10_LSD,IF(BL178=SX11_LS,SX11_LSD,IF(BL178=SX12_LS,SX12_LSD)))))))))))))</f>
        <v/>
      </c>
      <c r="BN178" s="130"/>
      <c r="BO178" s="130"/>
      <c r="BP178" s="130"/>
      <c r="BQ178" s="130"/>
      <c r="BR178" s="131"/>
      <c r="BS178" s="119" t="str">
        <f t="shared" ref="BS178" si="1219">IF(ISBLANK(C178),"",IF(NOT(ISNUMBER(station_number)),"NA",IF(MOD(station_number,1)=0,TEXT(station_number+X178,"0+00"),IF(NOT(MOD(station_number,1)=0),TEXT(station_number+X178,"0+00.00")))))</f>
        <v/>
      </c>
      <c r="BT178" s="119"/>
      <c r="BU178" s="119"/>
      <c r="BV178" s="119"/>
      <c r="BW178" s="119"/>
      <c r="BX178" s="120" t="str" cm="1">
        <f t="array" ref="BX178">IF(C178=FALSE,"",IF(AND(SX1_Start&lt;=X178,X178&lt;SX1_End),"Section 1",IF(AND(SX2_Start&lt;=X178,X178&lt;SX2_End),"Section 2",IF(AND(SX3_Start&lt;=X178,X178&lt;SX3_End),"Section 3",IF(AND(SX4_Start&lt;=X178,X178&lt;SX4_End),"Section 4",IF(AND(SX5_Start&lt;=X178,X178&lt;SX5_End),"Section 5",IF(AND(SX6_Start&lt;=X178,X178&lt;SX6_End),"Section 6",IF(AND(SX7_Start&lt;=X178,X178&lt;SX7_End),"Section 7",IF(AND(SX8_Start&lt;=X178,X178&lt;SX8_End),"Section 8",IF(AND(SX9_Start&lt;=X178,X178&lt;SX9_End),"Section 9",IF(AND(SX10_Start&lt;=X178,X178&lt;SX10_End),"Section 10",IF(AND(SX11_Start&lt;=X178,X178&lt;SX11_End),"Section 11",IF(AND(SX12_Start&lt;=X178,X178&lt;SX12_End),"Section 12",IF(AND(SX13_Start&lt;=X178,X178&lt;SX13_End),"Section 13",IF(AND(SX14_Start&lt;=X178,X178&lt;SX14_End),"Section 14",IF(AND(SX15_Start&lt;=X178,X178&lt;SX15_End),"Section 15",IF(AND(SX16_Start&lt;=X178,X178&lt;SX16_End),"Section 16",IF(AND(SX17_Start&lt;=X178,X178&lt;SX17_End),"Section 17",IF(AND(SX18_Start&lt;=X178,X178&lt;SX18_End),"Section 18",IF(AND(SX19_Start&lt;=X178,X178&lt;SX19_End),"Section 19",IF(AND(SX20_Start&lt;=X178,X178&lt;SX20_End),"Section 20",IF(AND(SX21_Start&lt;=X178,X178&lt;SX21_End),"Section 21",IF(AND(SX22_Start&lt;=X178,X178&lt;SX22_End),"Section 22",IF(AND(SX23_Start&lt;=X178,X178&lt;SX23_End),"Section 23",IF(AND(SX24_Start&lt;=X178,X178&lt;SX24_End),"Section 24")*IF(AND(SX25_Start&lt;=X178,X178&lt;SX25End),"Section 25")))))))))))))))))))))))))</f>
        <v/>
      </c>
      <c r="BY178" s="121"/>
      <c r="BZ178" s="121"/>
      <c r="CA178" s="121"/>
      <c r="CB178" s="121"/>
      <c r="CC178" s="121"/>
      <c r="CD178" s="121"/>
      <c r="CE178" s="121"/>
      <c r="CF178" s="121"/>
      <c r="CG178" s="121"/>
      <c r="CH178" s="122"/>
      <c r="CI178" s="123"/>
      <c r="CJ178" s="124"/>
      <c r="CK178" s="124"/>
      <c r="CL178" s="124"/>
      <c r="CM178" s="124"/>
      <c r="CN178" s="124"/>
      <c r="CO178" s="124"/>
      <c r="CP178" s="124"/>
      <c r="CQ178" s="124"/>
      <c r="CR178" s="124"/>
      <c r="CS178" s="125"/>
      <c r="CT178" s="123"/>
      <c r="CU178" s="124"/>
      <c r="CV178" s="124"/>
      <c r="CW178" s="124"/>
      <c r="CX178" s="124"/>
      <c r="CY178" s="124"/>
      <c r="CZ178" s="124"/>
      <c r="DA178" s="124"/>
      <c r="DB178" s="124"/>
      <c r="DC178" s="124"/>
      <c r="DD178" s="125"/>
      <c r="DE178" s="123"/>
      <c r="DF178" s="124"/>
      <c r="DG178" s="124"/>
      <c r="DH178" s="124"/>
      <c r="DI178" s="124"/>
      <c r="DJ178" s="124"/>
      <c r="DK178" s="124"/>
      <c r="DL178" s="124"/>
      <c r="DM178" s="124"/>
      <c r="DN178" s="125"/>
      <c r="DO178" s="126"/>
      <c r="DP178" s="127"/>
      <c r="DQ178" s="127"/>
      <c r="DR178" s="127"/>
      <c r="DS178" s="127"/>
      <c r="DT178" s="127"/>
      <c r="DU178" s="127"/>
      <c r="DV178" s="128"/>
      <c r="DW178" s="102"/>
      <c r="DX178" s="102"/>
      <c r="DY178" s="102"/>
      <c r="DZ178" s="115"/>
      <c r="EA178" s="115"/>
      <c r="EB178" s="115"/>
      <c r="EC178" s="115"/>
      <c r="ED178" s="115"/>
      <c r="EE178" s="132"/>
      <c r="EF178" s="132"/>
      <c r="EG178" s="132"/>
      <c r="EH178" s="102"/>
      <c r="EI178" s="102"/>
      <c r="EJ178" s="102"/>
      <c r="EK178" s="117" t="str">
        <f t="shared" si="929"/>
        <v/>
      </c>
      <c r="EL178" s="117"/>
      <c r="EM178" s="117"/>
      <c r="EN178" s="118"/>
      <c r="EO178" s="118"/>
      <c r="EP178" s="118"/>
      <c r="EQ178" s="102"/>
      <c r="ER178" s="102"/>
      <c r="ES178" s="102"/>
      <c r="ET178" s="102"/>
      <c r="EU178" s="20" t="str">
        <f t="shared" si="930"/>
        <v/>
      </c>
      <c r="EV178" s="26" t="str">
        <f t="shared" si="931"/>
        <v/>
      </c>
      <c r="EW178" s="22"/>
      <c r="EX178" s="22"/>
      <c r="EY178" s="23"/>
      <c r="EZ178" s="23"/>
      <c r="FA178" s="27"/>
      <c r="FB178" s="27"/>
      <c r="FC178" s="28"/>
      <c r="FD178" s="28"/>
      <c r="FE178" s="28"/>
      <c r="FF178" s="28"/>
      <c r="FG178" s="28"/>
      <c r="FH178" s="28"/>
      <c r="FI178" s="28"/>
      <c r="FJ178" s="28"/>
      <c r="FK178" s="28"/>
      <c r="FL178" s="28"/>
      <c r="FM178" s="28"/>
      <c r="FN178" s="29"/>
      <c r="FO178" s="29"/>
      <c r="FP178" s="29"/>
      <c r="FQ178" s="29"/>
      <c r="FR178" s="29"/>
      <c r="FS178" s="29"/>
      <c r="FT178" s="29"/>
      <c r="FU178" s="29"/>
      <c r="FV178" s="29"/>
      <c r="FW178" s="29"/>
      <c r="FX178" s="29"/>
      <c r="FY178" s="29"/>
      <c r="FZ178" s="29"/>
      <c r="GA178" s="29"/>
      <c r="GB178" s="29"/>
      <c r="GC178" s="23"/>
      <c r="GD178" s="23"/>
      <c r="GE178" s="23"/>
      <c r="GF178" s="23"/>
      <c r="GG178" s="23"/>
      <c r="GH178" s="23"/>
    </row>
    <row r="179" spans="1:190" s="25" customFormat="1" ht="57.75" customHeight="1" x14ac:dyDescent="0.25">
      <c r="A179" s="103">
        <f t="shared" si="932"/>
        <v>172</v>
      </c>
      <c r="B179" s="103"/>
      <c r="C179" s="104"/>
      <c r="D179" s="105"/>
      <c r="E179" s="105"/>
      <c r="F179" s="105"/>
      <c r="G179" s="105"/>
      <c r="H179" s="105"/>
      <c r="I179" s="105"/>
      <c r="J179" s="105"/>
      <c r="K179" s="106"/>
      <c r="L179" s="138"/>
      <c r="M179" s="138"/>
      <c r="N179" s="138"/>
      <c r="O179" s="138"/>
      <c r="P179" s="138"/>
      <c r="Q179" s="138"/>
      <c r="R179" s="138"/>
      <c r="S179" s="137"/>
      <c r="T179" s="137"/>
      <c r="U179" s="137"/>
      <c r="V179" s="137"/>
      <c r="W179" s="137"/>
      <c r="X179" s="79"/>
      <c r="Y179" s="80"/>
      <c r="Z179" s="80"/>
      <c r="AA179" s="80"/>
      <c r="AB179" s="11" t="str">
        <f t="shared" si="920"/>
        <v/>
      </c>
      <c r="AC179" s="12"/>
      <c r="AD179" s="13">
        <f t="shared" si="912"/>
        <v>0</v>
      </c>
      <c r="AE179" s="14" t="str">
        <f t="shared" ref="AE179" si="1220">IF(ISBLANK(C179),"",IF(BL179=SX1_LS,SX1_PD,IF(BL179=SX2_LS,SX2_PD,IF(BL179=SX3_LS,SX3_PD,IF(BL179=SX4_LS,SX4_PD,IF(BL179=SX5_LS,SX5_PD,IF(BL179=SX6_LS,SX6_PD,IF(BL179=SX7_LS,SX7_PD,IF(BL179=SX8_LS,SX8_PD,IF(BL179=SX9_LS,SX9_PD,IF(BL179=SX10_LS,SX10_PD,IF(BL179=SX11_LS,SX11_PD,IF(BL179=SX12_LS,SX12_PD)))))))))))))</f>
        <v/>
      </c>
      <c r="AF179" s="15" t="str">
        <f t="shared" si="922"/>
        <v>!</v>
      </c>
      <c r="AG179" s="16" t="str">
        <f t="shared" ref="AG179" si="1221">IF(ISBLANK(AC179),"",IF(AND(BL179=SX1_LS,AC179&gt;=0.5),(ROUND((PI()*AD179*AE179)/12,2)-PI()*SX1_PD),IF(AND(BL179=SX2_LS,AC179&gt;=0.5),(ROUND((PI()*AD179*AE179)/12,2)-PI()*SX2_PD),IF(AND(BL179=SX3_LS,AC179&gt;=0.5),(ROUND((PI()*AD179*AE179)/12,2)-PI()*SX3_PD),IF(AND(BL179=SX4_LS,AC179&gt;=0.5),(ROUND((PI()*AD179*AE179)/12,2)-PI()*SX4_PD),IF(AND(BL179=SX5_LS,AC179&gt;=0.5),(ROUND((PI()*AD179*AE179)/12,2)-PI()*SX5_PD),IF(AND(BL179=SX6_LS,AC179&gt;=0.5),(ROUND((PI()*AD179*AE179)/12,2)-PI()*SX6_PD),IF(AND(BL179=SX7_LS,AC179&gt;=0.5),(ROUND((PI()*AD179*AE179)/12,2)-PI()*SX7_PD),IF(AND(BL179=SX8_LS,AC179&gt;=0.5),(ROUND((PI()*AD179*AE179)/12,2)-PI()*SX8_PD),IF(AND(BL179=SX9_LS,AC179&gt;=0.5),(ROUND((PI()*AD179*AE179)/12,2)-PI()*SX9_PD),IF(AND(BL179=SX10_LS,AC179&gt;=0.5),(ROUND((PI()*AD179*AE179)/12,2)-PI()*SX10_PD),IF(AND(BL179=SX11_LS,AC179&gt;=0.5),(ROUND((PI()*AD179*AE179)/12,2)-PI()*SX11_PD),IF(AND(BL179=SX12_LS,AC179&gt;=0.5),(ROUND((PI()*AD179*AE179)/12,2)-PI()*SX12_PD),ROUND((PI()*AD179*AE179)/12,2))))))))))))))</f>
        <v/>
      </c>
      <c r="AH179" s="81"/>
      <c r="AI179" s="81"/>
      <c r="AJ179" s="81"/>
      <c r="AK179" s="81"/>
      <c r="AL179" s="81"/>
      <c r="AM179" s="81"/>
      <c r="AN179" s="81"/>
      <c r="AO179" s="81"/>
      <c r="AP179" s="17"/>
      <c r="AQ179" s="113"/>
      <c r="AR179" s="113"/>
      <c r="AS179" s="113"/>
      <c r="AT179" s="113"/>
      <c r="AU179" s="113"/>
      <c r="AV179" s="114" t="str">
        <f t="shared" ref="AV179" si="1222">IF(C179=FALSE,"",IF(C179="DNT",(AQ179/(Nominal_Pipe_Diameter*10)),IF(AQ179="NV","NV",IF(AQ179="NA","NA",IF(BE179="","",IF(BL179="SMLS",AQ179*100/BE179,AQ179*100/BD179))))))</f>
        <v/>
      </c>
      <c r="AW179" s="114"/>
      <c r="AX179" s="114"/>
      <c r="AY179" s="114"/>
      <c r="AZ179" s="114"/>
      <c r="BA179" s="114" t="str">
        <f t="shared" ref="BA179" si="1223">IF(C179=FALSE,"",IF(GW_Log_Dist="","NA",GW_Log_Dist+X179))</f>
        <v/>
      </c>
      <c r="BB179" s="114"/>
      <c r="BC179" s="114"/>
      <c r="BD179" s="18" t="str">
        <f t="shared" ref="BD179" si="1224">IF(C179=FALSE,"",IF(AND(SX1_Start&lt;=X179,X179&lt;SX1_End),((SX1_NWT*1000)),IF(AND(SX2_Start&lt;=X179,X179&lt;SX2_End),((SX2_NWT*1000)),IF(AND(SX3_Start&lt;=X179,X179&lt;SX3_End),((SX3_NWT*1000)),IF(AND(SX4_Start&lt;=X179,X179&lt;SX4_End),((SX4_NWT*1000)),IF(AND(SX5_Start&lt;=X179,X179&lt;SX5_End),((SX5_NWT*1000)),IF(AND(SX6_Start&lt;=X179,X179&lt;SX6_End),((SX6_NWT*1000)),IF(AND(SX7_Start&lt;=X179,X179&lt;SX7_End),((SX7_NWT*1000)),IF(AND(SX8_Start&lt;=X179,X179&lt;SX8_End),((SX8_NWT*1000)),IF(AND(SX9_Start&lt;=X179,X179&lt;SX9_End),((SX9_NWT*1000)),IF(AND(SX10_Start&lt;=X179,X179&lt;SX10_End),((SX10_NWT*1000)),IF(AND(SX11_Start&lt;=X179,X179&lt;SX11_End),((SX11_NWT*1000)),IF(AND(SX12_Start&lt;=X179,X179&lt;SX12_End),((SX12_NWT*1000)),IF(AND(SX13_Start&lt;=X179,X179&lt;SX13_End),((SX13_NWT*1000)),IF(AND(SX14_Start&lt;=X179,X179&lt;SX14_End),((SX14_NWT*1000)),IF(AND(SX15_Start&lt;=X179,X179&lt;SX15_End),((SX15_NWT*1000)),IF(AND(SX16_Start&lt;=X179,X179&lt;SX16_End),((SX16_NWT*1000)),IF(AND(SX17_Start&lt;=X179,X179&lt;SX17_End),((SX17_NWT*1000)),IF(AND(SX18_Start&lt;=X179,X179&lt;SX18_End),((SX18_NWT*1000)),IF(AND(SX19_Start&lt;=X179,X179&lt;SX19_End),((SX19_NWT*1000)),IF(AND(SX20_Start&lt;=X179,X179&lt;SX20_End),((SX20_NWT*1000)),IF(AND(SX21_Start&lt;=X179,X179&lt;SX21_End),((SX21_NWT*1000)),IF(AND(SX22_Start&lt;=X179,X179&lt;SX22_End),((SX22_NWT*1000)),IF(AND(SX23_Start&lt;=X179,X179&lt;SX23_End),((SX23_NWT*1000)),IF(AND(SX24_Start&lt;=X179,X179&lt;SX24_End),((SX24_NWT*1000)),IF(AND(SX25_Start&lt;=X179,X179&lt;SX25_End),((SX25_NWT*1000))))))))))))))))))))))))))))</f>
        <v/>
      </c>
      <c r="BE179" s="113"/>
      <c r="BF179" s="113"/>
      <c r="BG179" s="113"/>
      <c r="BH179" s="113"/>
      <c r="BI179" s="113"/>
      <c r="BJ179" s="113"/>
      <c r="BK179" s="113"/>
      <c r="BL179" s="19" t="str" cm="1">
        <f t="array" ref="BL179">IF(C179=FALSE,"",IF(AND(SX1_Start&lt;=X179,X179&lt;SX1_End),SX1_LS,IF(AND(SX2_Start&lt;=X179,X179&lt;SX2_End),SX2_LS,IF(AND(SX3_Start&lt;=X179,X179&lt;SX3_End),SX3_LS,IF(AND(SX4_Start&lt;=X179,X179&lt;SX4_End),SX4_LS,IF(AND(SX5_Start&lt;=X179,X179&lt;SX5_End),SX5_LS,IF(AND(SX6_Start&lt;=X179,X179&lt;SX6_End),SX6_LS,IF(AND(SX7_Start&lt;=X179,X179&lt;SX7_End),SX7_LS,IF(AND(SX8_Start&lt;=X179,X179&lt;SX8_End),SX8_LS,IF(AND(SX9_Start&lt;=X179,X179&lt;SX9_End),SX9_LS,IF(AND(SX10_Start&lt;=X179,X179&lt;SX10_End),SX10_LS,IF(AND(SX11_Start&lt;=X179,X179&lt;SX11_End),SX11_LS,IF(AND(SX12_Start&lt;=X179,X179&lt;SX12_End),SX12_LS,IF(AND(SX13_Start&lt;=X179,X179&lt;SX13_End),SX13_LS,IF(AND(SX14_Start&lt;=X179,X179&lt;SX14_End),SX14_LS,IF(AND(SX15_Start&lt;=X179,X179&lt;SX15_End),SX15_LS,IF(AND(SX16_Start&lt;=X179,X179&lt;SX16_End),SX16_LS,IF(AND(SX17_Start&lt;=X179,X179&lt;SX17_End),SX17_LS,IF(AND(SX18_Start&lt;=X179,X179&lt;SX18_End),SX18_LS,IF(AND(SX19_Start&lt;=X179,X179&lt;SX19_End),SX19_LS,IF(AND(SX20_Start&lt;=X179,X179&lt;SX20_End),SX20_LS,IF(AND(SX21_Start&lt;=X179,X179&lt;SX21_End),SX21_LS,IF(AND(SX22_Start&lt;=X179,X179&lt;SX22_End),SX22_LS,IF(AND(SX23_Start&lt;=X179,X179&lt;SX23_End),SX23_LS,IF(AND(SX24_Start&lt;=X179,X179&lt;SX24_End),SX24_LS)*IF(AND(SX25_Start&lt;=X179,X179&lt;SX25End),SX25_LS)))))))))))))))))))))))))</f>
        <v/>
      </c>
      <c r="BM179" s="129" t="str">
        <f t="shared" ref="BM179" si="1225">IF(ISBLANK(C179),"",IF(BL179=SX1_LS,SX1_LSD,IF(BL179=SX2_LS,SX2_LSD,IF(BL179=SX3_LS,SX3_LSD,IF(BL179=SX4_LS,SX4_LSD,IF(BL179=SX5_LS,SX5_LSD,IF(BL179=SX6_LS,SX6_LSD,IF(BL179=SX7_LS,SX7_LSD,IF(BL179=SX8_LS,SX8_LSD,IF(BL179=SX9_LS,SX9_LSD,IF(BL179=SX10_LS,SX10_LSD,IF(BL179=SX11_LS,SX11_LSD,IF(BL179=SX12_LS,SX12_LSD)))))))))))))</f>
        <v/>
      </c>
      <c r="BN179" s="130"/>
      <c r="BO179" s="130"/>
      <c r="BP179" s="130"/>
      <c r="BQ179" s="130"/>
      <c r="BR179" s="131"/>
      <c r="BS179" s="119" t="str">
        <f t="shared" ref="BS179" si="1226">IF(ISBLANK(C179),"",IF(NOT(ISNUMBER(station_number)),"NA",IF(MOD(station_number,1)=0,TEXT(station_number+X179,"0+00"),IF(NOT(MOD(station_number,1)=0),TEXT(station_number+X179,"0+00.00")))))</f>
        <v/>
      </c>
      <c r="BT179" s="119"/>
      <c r="BU179" s="119"/>
      <c r="BV179" s="119"/>
      <c r="BW179" s="119"/>
      <c r="BX179" s="120" t="str" cm="1">
        <f t="array" ref="BX179">IF(C179=FALSE,"",IF(AND(SX1_Start&lt;=X179,X179&lt;SX1_End),"Section 1",IF(AND(SX2_Start&lt;=X179,X179&lt;SX2_End),"Section 2",IF(AND(SX3_Start&lt;=X179,X179&lt;SX3_End),"Section 3",IF(AND(SX4_Start&lt;=X179,X179&lt;SX4_End),"Section 4",IF(AND(SX5_Start&lt;=X179,X179&lt;SX5_End),"Section 5",IF(AND(SX6_Start&lt;=X179,X179&lt;SX6_End),"Section 6",IF(AND(SX7_Start&lt;=X179,X179&lt;SX7_End),"Section 7",IF(AND(SX8_Start&lt;=X179,X179&lt;SX8_End),"Section 8",IF(AND(SX9_Start&lt;=X179,X179&lt;SX9_End),"Section 9",IF(AND(SX10_Start&lt;=X179,X179&lt;SX10_End),"Section 10",IF(AND(SX11_Start&lt;=X179,X179&lt;SX11_End),"Section 11",IF(AND(SX12_Start&lt;=X179,X179&lt;SX12_End),"Section 12",IF(AND(SX13_Start&lt;=X179,X179&lt;SX13_End),"Section 13",IF(AND(SX14_Start&lt;=X179,X179&lt;SX14_End),"Section 14",IF(AND(SX15_Start&lt;=X179,X179&lt;SX15_End),"Section 15",IF(AND(SX16_Start&lt;=X179,X179&lt;SX16_End),"Section 16",IF(AND(SX17_Start&lt;=X179,X179&lt;SX17_End),"Section 17",IF(AND(SX18_Start&lt;=X179,X179&lt;SX18_End),"Section 18",IF(AND(SX19_Start&lt;=X179,X179&lt;SX19_End),"Section 19",IF(AND(SX20_Start&lt;=X179,X179&lt;SX20_End),"Section 20",IF(AND(SX21_Start&lt;=X179,X179&lt;SX21_End),"Section 21",IF(AND(SX22_Start&lt;=X179,X179&lt;SX22_End),"Section 22",IF(AND(SX23_Start&lt;=X179,X179&lt;SX23_End),"Section 23",IF(AND(SX24_Start&lt;=X179,X179&lt;SX24_End),"Section 24")*IF(AND(SX25_Start&lt;=X179,X179&lt;SX25End),"Section 25")))))))))))))))))))))))))</f>
        <v/>
      </c>
      <c r="BY179" s="121"/>
      <c r="BZ179" s="121"/>
      <c r="CA179" s="121"/>
      <c r="CB179" s="121"/>
      <c r="CC179" s="121"/>
      <c r="CD179" s="121"/>
      <c r="CE179" s="121"/>
      <c r="CF179" s="121"/>
      <c r="CG179" s="121"/>
      <c r="CH179" s="122"/>
      <c r="CI179" s="123"/>
      <c r="CJ179" s="124"/>
      <c r="CK179" s="124"/>
      <c r="CL179" s="124"/>
      <c r="CM179" s="124"/>
      <c r="CN179" s="124"/>
      <c r="CO179" s="124"/>
      <c r="CP179" s="124"/>
      <c r="CQ179" s="124"/>
      <c r="CR179" s="124"/>
      <c r="CS179" s="125"/>
      <c r="CT179" s="123"/>
      <c r="CU179" s="124"/>
      <c r="CV179" s="124"/>
      <c r="CW179" s="124"/>
      <c r="CX179" s="124"/>
      <c r="CY179" s="124"/>
      <c r="CZ179" s="124"/>
      <c r="DA179" s="124"/>
      <c r="DB179" s="124"/>
      <c r="DC179" s="124"/>
      <c r="DD179" s="125"/>
      <c r="DE179" s="123"/>
      <c r="DF179" s="124"/>
      <c r="DG179" s="124"/>
      <c r="DH179" s="124"/>
      <c r="DI179" s="124"/>
      <c r="DJ179" s="124"/>
      <c r="DK179" s="124"/>
      <c r="DL179" s="124"/>
      <c r="DM179" s="124"/>
      <c r="DN179" s="125"/>
      <c r="DO179" s="126"/>
      <c r="DP179" s="127"/>
      <c r="DQ179" s="127"/>
      <c r="DR179" s="127"/>
      <c r="DS179" s="127"/>
      <c r="DT179" s="127"/>
      <c r="DU179" s="127"/>
      <c r="DV179" s="128"/>
      <c r="DW179" s="102"/>
      <c r="DX179" s="102"/>
      <c r="DY179" s="102"/>
      <c r="DZ179" s="115"/>
      <c r="EA179" s="115"/>
      <c r="EB179" s="115"/>
      <c r="EC179" s="115"/>
      <c r="ED179" s="115"/>
      <c r="EE179" s="132"/>
      <c r="EF179" s="132"/>
      <c r="EG179" s="132"/>
      <c r="EH179" s="102"/>
      <c r="EI179" s="102"/>
      <c r="EJ179" s="102"/>
      <c r="EK179" s="117" t="str">
        <f t="shared" si="929"/>
        <v/>
      </c>
      <c r="EL179" s="117"/>
      <c r="EM179" s="117"/>
      <c r="EN179" s="118"/>
      <c r="EO179" s="118"/>
      <c r="EP179" s="118"/>
      <c r="EQ179" s="102"/>
      <c r="ER179" s="102"/>
      <c r="ES179" s="102"/>
      <c r="ET179" s="102"/>
      <c r="EU179" s="20" t="str">
        <f t="shared" si="930"/>
        <v/>
      </c>
      <c r="EV179" s="26" t="str">
        <f t="shared" si="931"/>
        <v/>
      </c>
      <c r="EW179" s="22"/>
      <c r="EX179" s="22"/>
      <c r="EY179" s="23"/>
      <c r="EZ179" s="23"/>
      <c r="FA179" s="27"/>
      <c r="FB179" s="27"/>
      <c r="FC179" s="29"/>
      <c r="FD179" s="28"/>
      <c r="FE179" s="28"/>
      <c r="FF179" s="28"/>
      <c r="FG179" s="28"/>
      <c r="FH179" s="28"/>
      <c r="FI179" s="28"/>
      <c r="FJ179" s="28"/>
      <c r="FK179" s="28"/>
      <c r="FL179" s="28"/>
      <c r="FM179" s="28"/>
      <c r="FN179" s="29"/>
      <c r="FO179" s="29"/>
      <c r="FP179" s="29"/>
      <c r="FQ179" s="29"/>
      <c r="FR179" s="29"/>
      <c r="FS179" s="29"/>
      <c r="FT179" s="29"/>
      <c r="FU179" s="29"/>
      <c r="FV179" s="29"/>
      <c r="FW179" s="29"/>
      <c r="FX179" s="29"/>
      <c r="FY179" s="29"/>
      <c r="FZ179" s="29"/>
      <c r="GA179" s="29"/>
      <c r="GB179" s="29"/>
      <c r="GC179" s="23"/>
      <c r="GD179" s="23"/>
      <c r="GE179" s="23"/>
      <c r="GF179" s="23"/>
      <c r="GG179" s="23"/>
      <c r="GH179" s="23"/>
    </row>
    <row r="180" spans="1:190" s="25" customFormat="1" ht="57.75" customHeight="1" x14ac:dyDescent="0.25">
      <c r="A180" s="103">
        <f t="shared" si="932"/>
        <v>173</v>
      </c>
      <c r="B180" s="103"/>
      <c r="C180" s="104"/>
      <c r="D180" s="105"/>
      <c r="E180" s="105"/>
      <c r="F180" s="105"/>
      <c r="G180" s="105"/>
      <c r="H180" s="105"/>
      <c r="I180" s="105"/>
      <c r="J180" s="105"/>
      <c r="K180" s="106"/>
      <c r="L180" s="138"/>
      <c r="M180" s="138"/>
      <c r="N180" s="138"/>
      <c r="O180" s="138"/>
      <c r="P180" s="138"/>
      <c r="Q180" s="138"/>
      <c r="R180" s="138"/>
      <c r="S180" s="137"/>
      <c r="T180" s="137"/>
      <c r="U180" s="137"/>
      <c r="V180" s="137"/>
      <c r="W180" s="137"/>
      <c r="X180" s="79"/>
      <c r="Y180" s="80"/>
      <c r="Z180" s="80"/>
      <c r="AA180" s="80"/>
      <c r="AB180" s="11" t="str">
        <f t="shared" si="920"/>
        <v/>
      </c>
      <c r="AC180" s="12"/>
      <c r="AD180" s="13">
        <f t="shared" si="912"/>
        <v>0</v>
      </c>
      <c r="AE180" s="14" t="str">
        <f t="shared" ref="AE180" si="1227">IF(ISBLANK(C180),"",IF(BL180=SX1_LS,SX1_PD,IF(BL180=SX2_LS,SX2_PD,IF(BL180=SX3_LS,SX3_PD,IF(BL180=SX4_LS,SX4_PD,IF(BL180=SX5_LS,SX5_PD,IF(BL180=SX6_LS,SX6_PD,IF(BL180=SX7_LS,SX7_PD,IF(BL180=SX8_LS,SX8_PD,IF(BL180=SX9_LS,SX9_PD,IF(BL180=SX10_LS,SX10_PD,IF(BL180=SX11_LS,SX11_PD,IF(BL180=SX12_LS,SX12_PD)))))))))))))</f>
        <v/>
      </c>
      <c r="AF180" s="15" t="str">
        <f t="shared" si="922"/>
        <v>!</v>
      </c>
      <c r="AG180" s="16" t="str">
        <f t="shared" ref="AG180" si="1228">IF(ISBLANK(AC180),"",IF(AND(BL180=SX1_LS,AC180&gt;=0.5),(ROUND((PI()*AD180*AE180)/12,2)-PI()*SX1_PD),IF(AND(BL180=SX2_LS,AC180&gt;=0.5),(ROUND((PI()*AD180*AE180)/12,2)-PI()*SX2_PD),IF(AND(BL180=SX3_LS,AC180&gt;=0.5),(ROUND((PI()*AD180*AE180)/12,2)-PI()*SX3_PD),IF(AND(BL180=SX4_LS,AC180&gt;=0.5),(ROUND((PI()*AD180*AE180)/12,2)-PI()*SX4_PD),IF(AND(BL180=SX5_LS,AC180&gt;=0.5),(ROUND((PI()*AD180*AE180)/12,2)-PI()*SX5_PD),IF(AND(BL180=SX6_LS,AC180&gt;=0.5),(ROUND((PI()*AD180*AE180)/12,2)-PI()*SX6_PD),IF(AND(BL180=SX7_LS,AC180&gt;=0.5),(ROUND((PI()*AD180*AE180)/12,2)-PI()*SX7_PD),IF(AND(BL180=SX8_LS,AC180&gt;=0.5),(ROUND((PI()*AD180*AE180)/12,2)-PI()*SX8_PD),IF(AND(BL180=SX9_LS,AC180&gt;=0.5),(ROUND((PI()*AD180*AE180)/12,2)-PI()*SX9_PD),IF(AND(BL180=SX10_LS,AC180&gt;=0.5),(ROUND((PI()*AD180*AE180)/12,2)-PI()*SX10_PD),IF(AND(BL180=SX11_LS,AC180&gt;=0.5),(ROUND((PI()*AD180*AE180)/12,2)-PI()*SX11_PD),IF(AND(BL180=SX12_LS,AC180&gt;=0.5),(ROUND((PI()*AD180*AE180)/12,2)-PI()*SX12_PD),ROUND((PI()*AD180*AE180)/12,2))))))))))))))</f>
        <v/>
      </c>
      <c r="AH180" s="81"/>
      <c r="AI180" s="81"/>
      <c r="AJ180" s="81"/>
      <c r="AK180" s="81"/>
      <c r="AL180" s="81"/>
      <c r="AM180" s="81"/>
      <c r="AN180" s="81"/>
      <c r="AO180" s="81"/>
      <c r="AP180" s="17"/>
      <c r="AQ180" s="113"/>
      <c r="AR180" s="113"/>
      <c r="AS180" s="113"/>
      <c r="AT180" s="113"/>
      <c r="AU180" s="113"/>
      <c r="AV180" s="114" t="str">
        <f t="shared" ref="AV180" si="1229">IF(C180=FALSE,"",IF(C180="DNT",(AQ180/(Nominal_Pipe_Diameter*10)),IF(AQ180="NV","NV",IF(AQ180="NA","NA",IF(BE180="","",IF(BL180="SMLS",AQ180*100/BE180,AQ180*100/BD180))))))</f>
        <v/>
      </c>
      <c r="AW180" s="114"/>
      <c r="AX180" s="114"/>
      <c r="AY180" s="114"/>
      <c r="AZ180" s="114"/>
      <c r="BA180" s="114" t="str">
        <f t="shared" ref="BA180" si="1230">IF(C180=FALSE,"",IF(GW_Log_Dist="","NA",GW_Log_Dist+X180))</f>
        <v/>
      </c>
      <c r="BB180" s="114"/>
      <c r="BC180" s="114"/>
      <c r="BD180" s="18" t="str">
        <f t="shared" ref="BD180" si="1231">IF(C180=FALSE,"",IF(AND(SX1_Start&lt;=X180,X180&lt;SX1_End),((SX1_NWT*1000)),IF(AND(SX2_Start&lt;=X180,X180&lt;SX2_End),((SX2_NWT*1000)),IF(AND(SX3_Start&lt;=X180,X180&lt;SX3_End),((SX3_NWT*1000)),IF(AND(SX4_Start&lt;=X180,X180&lt;SX4_End),((SX4_NWT*1000)),IF(AND(SX5_Start&lt;=X180,X180&lt;SX5_End),((SX5_NWT*1000)),IF(AND(SX6_Start&lt;=X180,X180&lt;SX6_End),((SX6_NWT*1000)),IF(AND(SX7_Start&lt;=X180,X180&lt;SX7_End),((SX7_NWT*1000)),IF(AND(SX8_Start&lt;=X180,X180&lt;SX8_End),((SX8_NWT*1000)),IF(AND(SX9_Start&lt;=X180,X180&lt;SX9_End),((SX9_NWT*1000)),IF(AND(SX10_Start&lt;=X180,X180&lt;SX10_End),((SX10_NWT*1000)),IF(AND(SX11_Start&lt;=X180,X180&lt;SX11_End),((SX11_NWT*1000)),IF(AND(SX12_Start&lt;=X180,X180&lt;SX12_End),((SX12_NWT*1000)),IF(AND(SX13_Start&lt;=X180,X180&lt;SX13_End),((SX13_NWT*1000)),IF(AND(SX14_Start&lt;=X180,X180&lt;SX14_End),((SX14_NWT*1000)),IF(AND(SX15_Start&lt;=X180,X180&lt;SX15_End),((SX15_NWT*1000)),IF(AND(SX16_Start&lt;=X180,X180&lt;SX16_End),((SX16_NWT*1000)),IF(AND(SX17_Start&lt;=X180,X180&lt;SX17_End),((SX17_NWT*1000)),IF(AND(SX18_Start&lt;=X180,X180&lt;SX18_End),((SX18_NWT*1000)),IF(AND(SX19_Start&lt;=X180,X180&lt;SX19_End),((SX19_NWT*1000)),IF(AND(SX20_Start&lt;=X180,X180&lt;SX20_End),((SX20_NWT*1000)),IF(AND(SX21_Start&lt;=X180,X180&lt;SX21_End),((SX21_NWT*1000)),IF(AND(SX22_Start&lt;=X180,X180&lt;SX22_End),((SX22_NWT*1000)),IF(AND(SX23_Start&lt;=X180,X180&lt;SX23_End),((SX23_NWT*1000)),IF(AND(SX24_Start&lt;=X180,X180&lt;SX24_End),((SX24_NWT*1000)),IF(AND(SX25_Start&lt;=X180,X180&lt;SX25_End),((SX25_NWT*1000))))))))))))))))))))))))))))</f>
        <v/>
      </c>
      <c r="BE180" s="113"/>
      <c r="BF180" s="113"/>
      <c r="BG180" s="113"/>
      <c r="BH180" s="113"/>
      <c r="BI180" s="113"/>
      <c r="BJ180" s="113"/>
      <c r="BK180" s="113"/>
      <c r="BL180" s="19" t="str" cm="1">
        <f t="array" ref="BL180">IF(C180=FALSE,"",IF(AND(SX1_Start&lt;=X180,X180&lt;SX1_End),SX1_LS,IF(AND(SX2_Start&lt;=X180,X180&lt;SX2_End),SX2_LS,IF(AND(SX3_Start&lt;=X180,X180&lt;SX3_End),SX3_LS,IF(AND(SX4_Start&lt;=X180,X180&lt;SX4_End),SX4_LS,IF(AND(SX5_Start&lt;=X180,X180&lt;SX5_End),SX5_LS,IF(AND(SX6_Start&lt;=X180,X180&lt;SX6_End),SX6_LS,IF(AND(SX7_Start&lt;=X180,X180&lt;SX7_End),SX7_LS,IF(AND(SX8_Start&lt;=X180,X180&lt;SX8_End),SX8_LS,IF(AND(SX9_Start&lt;=X180,X180&lt;SX9_End),SX9_LS,IF(AND(SX10_Start&lt;=X180,X180&lt;SX10_End),SX10_LS,IF(AND(SX11_Start&lt;=X180,X180&lt;SX11_End),SX11_LS,IF(AND(SX12_Start&lt;=X180,X180&lt;SX12_End),SX12_LS,IF(AND(SX13_Start&lt;=X180,X180&lt;SX13_End),SX13_LS,IF(AND(SX14_Start&lt;=X180,X180&lt;SX14_End),SX14_LS,IF(AND(SX15_Start&lt;=X180,X180&lt;SX15_End),SX15_LS,IF(AND(SX16_Start&lt;=X180,X180&lt;SX16_End),SX16_LS,IF(AND(SX17_Start&lt;=X180,X180&lt;SX17_End),SX17_LS,IF(AND(SX18_Start&lt;=X180,X180&lt;SX18_End),SX18_LS,IF(AND(SX19_Start&lt;=X180,X180&lt;SX19_End),SX19_LS,IF(AND(SX20_Start&lt;=X180,X180&lt;SX20_End),SX20_LS,IF(AND(SX21_Start&lt;=X180,X180&lt;SX21_End),SX21_LS,IF(AND(SX22_Start&lt;=X180,X180&lt;SX22_End),SX22_LS,IF(AND(SX23_Start&lt;=X180,X180&lt;SX23_End),SX23_LS,IF(AND(SX24_Start&lt;=X180,X180&lt;SX24_End),SX24_LS)*IF(AND(SX25_Start&lt;=X180,X180&lt;SX25End),SX25_LS)))))))))))))))))))))))))</f>
        <v/>
      </c>
      <c r="BM180" s="129" t="str">
        <f t="shared" ref="BM180" si="1232">IF(ISBLANK(C180),"",IF(BL180=SX1_LS,SX1_LSD,IF(BL180=SX2_LS,SX2_LSD,IF(BL180=SX3_LS,SX3_LSD,IF(BL180=SX4_LS,SX4_LSD,IF(BL180=SX5_LS,SX5_LSD,IF(BL180=SX6_LS,SX6_LSD,IF(BL180=SX7_LS,SX7_LSD,IF(BL180=SX8_LS,SX8_LSD,IF(BL180=SX9_LS,SX9_LSD,IF(BL180=SX10_LS,SX10_LSD,IF(BL180=SX11_LS,SX11_LSD,IF(BL180=SX12_LS,SX12_LSD)))))))))))))</f>
        <v/>
      </c>
      <c r="BN180" s="130"/>
      <c r="BO180" s="130"/>
      <c r="BP180" s="130"/>
      <c r="BQ180" s="130"/>
      <c r="BR180" s="131"/>
      <c r="BS180" s="119" t="str">
        <f t="shared" ref="BS180" si="1233">IF(ISBLANK(C180),"",IF(NOT(ISNUMBER(station_number)),"NA",IF(MOD(station_number,1)=0,TEXT(station_number+X180,"0+00"),IF(NOT(MOD(station_number,1)=0),TEXT(station_number+X180,"0+00.00")))))</f>
        <v/>
      </c>
      <c r="BT180" s="119"/>
      <c r="BU180" s="119"/>
      <c r="BV180" s="119"/>
      <c r="BW180" s="119"/>
      <c r="BX180" s="120" t="str" cm="1">
        <f t="array" ref="BX180">IF(C180=FALSE,"",IF(AND(SX1_Start&lt;=X180,X180&lt;SX1_End),"Section 1",IF(AND(SX2_Start&lt;=X180,X180&lt;SX2_End),"Section 2",IF(AND(SX3_Start&lt;=X180,X180&lt;SX3_End),"Section 3",IF(AND(SX4_Start&lt;=X180,X180&lt;SX4_End),"Section 4",IF(AND(SX5_Start&lt;=X180,X180&lt;SX5_End),"Section 5",IF(AND(SX6_Start&lt;=X180,X180&lt;SX6_End),"Section 6",IF(AND(SX7_Start&lt;=X180,X180&lt;SX7_End),"Section 7",IF(AND(SX8_Start&lt;=X180,X180&lt;SX8_End),"Section 8",IF(AND(SX9_Start&lt;=X180,X180&lt;SX9_End),"Section 9",IF(AND(SX10_Start&lt;=X180,X180&lt;SX10_End),"Section 10",IF(AND(SX11_Start&lt;=X180,X180&lt;SX11_End),"Section 11",IF(AND(SX12_Start&lt;=X180,X180&lt;SX12_End),"Section 12",IF(AND(SX13_Start&lt;=X180,X180&lt;SX13_End),"Section 13",IF(AND(SX14_Start&lt;=X180,X180&lt;SX14_End),"Section 14",IF(AND(SX15_Start&lt;=X180,X180&lt;SX15_End),"Section 15",IF(AND(SX16_Start&lt;=X180,X180&lt;SX16_End),"Section 16",IF(AND(SX17_Start&lt;=X180,X180&lt;SX17_End),"Section 17",IF(AND(SX18_Start&lt;=X180,X180&lt;SX18_End),"Section 18",IF(AND(SX19_Start&lt;=X180,X180&lt;SX19_End),"Section 19",IF(AND(SX20_Start&lt;=X180,X180&lt;SX20_End),"Section 20",IF(AND(SX21_Start&lt;=X180,X180&lt;SX21_End),"Section 21",IF(AND(SX22_Start&lt;=X180,X180&lt;SX22_End),"Section 22",IF(AND(SX23_Start&lt;=X180,X180&lt;SX23_End),"Section 23",IF(AND(SX24_Start&lt;=X180,X180&lt;SX24_End),"Section 24")*IF(AND(SX25_Start&lt;=X180,X180&lt;SX25End),"Section 25")))))))))))))))))))))))))</f>
        <v/>
      </c>
      <c r="BY180" s="121"/>
      <c r="BZ180" s="121"/>
      <c r="CA180" s="121"/>
      <c r="CB180" s="121"/>
      <c r="CC180" s="121"/>
      <c r="CD180" s="121"/>
      <c r="CE180" s="121"/>
      <c r="CF180" s="121"/>
      <c r="CG180" s="121"/>
      <c r="CH180" s="122"/>
      <c r="CI180" s="123"/>
      <c r="CJ180" s="124"/>
      <c r="CK180" s="124"/>
      <c r="CL180" s="124"/>
      <c r="CM180" s="124"/>
      <c r="CN180" s="124"/>
      <c r="CO180" s="124"/>
      <c r="CP180" s="124"/>
      <c r="CQ180" s="124"/>
      <c r="CR180" s="124"/>
      <c r="CS180" s="125"/>
      <c r="CT180" s="123"/>
      <c r="CU180" s="124"/>
      <c r="CV180" s="124"/>
      <c r="CW180" s="124"/>
      <c r="CX180" s="124"/>
      <c r="CY180" s="124"/>
      <c r="CZ180" s="124"/>
      <c r="DA180" s="124"/>
      <c r="DB180" s="124"/>
      <c r="DC180" s="124"/>
      <c r="DD180" s="125"/>
      <c r="DE180" s="123"/>
      <c r="DF180" s="124"/>
      <c r="DG180" s="124"/>
      <c r="DH180" s="124"/>
      <c r="DI180" s="124"/>
      <c r="DJ180" s="124"/>
      <c r="DK180" s="124"/>
      <c r="DL180" s="124"/>
      <c r="DM180" s="124"/>
      <c r="DN180" s="125"/>
      <c r="DO180" s="126"/>
      <c r="DP180" s="127"/>
      <c r="DQ180" s="127"/>
      <c r="DR180" s="127"/>
      <c r="DS180" s="127"/>
      <c r="DT180" s="127"/>
      <c r="DU180" s="127"/>
      <c r="DV180" s="128"/>
      <c r="DW180" s="102"/>
      <c r="DX180" s="102"/>
      <c r="DY180" s="102"/>
      <c r="DZ180" s="115"/>
      <c r="EA180" s="115"/>
      <c r="EB180" s="115"/>
      <c r="EC180" s="115"/>
      <c r="ED180" s="115"/>
      <c r="EE180" s="132"/>
      <c r="EF180" s="132"/>
      <c r="EG180" s="132"/>
      <c r="EH180" s="102"/>
      <c r="EI180" s="102"/>
      <c r="EJ180" s="102"/>
      <c r="EK180" s="117" t="str">
        <f t="shared" si="929"/>
        <v/>
      </c>
      <c r="EL180" s="117"/>
      <c r="EM180" s="117"/>
      <c r="EN180" s="118"/>
      <c r="EO180" s="118"/>
      <c r="EP180" s="118"/>
      <c r="EQ180" s="102"/>
      <c r="ER180" s="102"/>
      <c r="ES180" s="102"/>
      <c r="ET180" s="102"/>
      <c r="EU180" s="20" t="str">
        <f t="shared" si="930"/>
        <v/>
      </c>
      <c r="EV180" s="26" t="str">
        <f t="shared" si="931"/>
        <v/>
      </c>
      <c r="EW180" s="22"/>
      <c r="EX180" s="22"/>
      <c r="EY180" s="23"/>
      <c r="EZ180" s="23"/>
      <c r="FA180" s="27"/>
      <c r="FB180" s="27"/>
      <c r="FC180" s="28"/>
      <c r="FD180" s="28"/>
      <c r="FE180" s="28"/>
      <c r="FF180" s="28"/>
      <c r="FG180" s="28"/>
      <c r="FH180" s="28"/>
      <c r="FI180" s="28"/>
      <c r="FJ180" s="28"/>
      <c r="FK180" s="28"/>
      <c r="FL180" s="28"/>
      <c r="FM180" s="28"/>
      <c r="FN180" s="29"/>
      <c r="FO180" s="29"/>
      <c r="FP180" s="29"/>
      <c r="FQ180" s="29"/>
      <c r="FR180" s="29"/>
      <c r="FS180" s="29"/>
      <c r="FT180" s="29"/>
      <c r="FU180" s="29"/>
      <c r="FV180" s="29"/>
      <c r="FW180" s="29"/>
      <c r="FX180" s="29"/>
      <c r="FY180" s="29"/>
      <c r="FZ180" s="29"/>
      <c r="GA180" s="29"/>
      <c r="GB180" s="29"/>
      <c r="GC180" s="23"/>
      <c r="GD180" s="23"/>
      <c r="GE180" s="23"/>
      <c r="GF180" s="23"/>
      <c r="GG180" s="23"/>
      <c r="GH180" s="23"/>
    </row>
    <row r="181" spans="1:190" s="25" customFormat="1" ht="57.75" customHeight="1" x14ac:dyDescent="0.25">
      <c r="A181" s="103">
        <f t="shared" si="932"/>
        <v>174</v>
      </c>
      <c r="B181" s="103"/>
      <c r="C181" s="104"/>
      <c r="D181" s="105"/>
      <c r="E181" s="105"/>
      <c r="F181" s="105"/>
      <c r="G181" s="105"/>
      <c r="H181" s="105"/>
      <c r="I181" s="105"/>
      <c r="J181" s="105"/>
      <c r="K181" s="106"/>
      <c r="L181" s="138"/>
      <c r="M181" s="138"/>
      <c r="N181" s="138"/>
      <c r="O181" s="138"/>
      <c r="P181" s="138"/>
      <c r="Q181" s="138"/>
      <c r="R181" s="138"/>
      <c r="S181" s="137"/>
      <c r="T181" s="137"/>
      <c r="U181" s="137"/>
      <c r="V181" s="137"/>
      <c r="W181" s="137"/>
      <c r="X181" s="79"/>
      <c r="Y181" s="80"/>
      <c r="Z181" s="80"/>
      <c r="AA181" s="80"/>
      <c r="AB181" s="11" t="str">
        <f t="shared" si="920"/>
        <v/>
      </c>
      <c r="AC181" s="12"/>
      <c r="AD181" s="13">
        <f t="shared" si="912"/>
        <v>0</v>
      </c>
      <c r="AE181" s="14" t="str">
        <f t="shared" ref="AE181" si="1234">IF(ISBLANK(C181),"",IF(BL181=SX1_LS,SX1_PD,IF(BL181=SX2_LS,SX2_PD,IF(BL181=SX3_LS,SX3_PD,IF(BL181=SX4_LS,SX4_PD,IF(BL181=SX5_LS,SX5_PD,IF(BL181=SX6_LS,SX6_PD,IF(BL181=SX7_LS,SX7_PD,IF(BL181=SX8_LS,SX8_PD,IF(BL181=SX9_LS,SX9_PD,IF(BL181=SX10_LS,SX10_PD,IF(BL181=SX11_LS,SX11_PD,IF(BL181=SX12_LS,SX12_PD)))))))))))))</f>
        <v/>
      </c>
      <c r="AF181" s="15" t="str">
        <f t="shared" si="922"/>
        <v>!</v>
      </c>
      <c r="AG181" s="16" t="str">
        <f t="shared" ref="AG181" si="1235">IF(ISBLANK(AC181),"",IF(AND(BL181=SX1_LS,AC181&gt;=0.5),(ROUND((PI()*AD181*AE181)/12,2)-PI()*SX1_PD),IF(AND(BL181=SX2_LS,AC181&gt;=0.5),(ROUND((PI()*AD181*AE181)/12,2)-PI()*SX2_PD),IF(AND(BL181=SX3_LS,AC181&gt;=0.5),(ROUND((PI()*AD181*AE181)/12,2)-PI()*SX3_PD),IF(AND(BL181=SX4_LS,AC181&gt;=0.5),(ROUND((PI()*AD181*AE181)/12,2)-PI()*SX4_PD),IF(AND(BL181=SX5_LS,AC181&gt;=0.5),(ROUND((PI()*AD181*AE181)/12,2)-PI()*SX5_PD),IF(AND(BL181=SX6_LS,AC181&gt;=0.5),(ROUND((PI()*AD181*AE181)/12,2)-PI()*SX6_PD),IF(AND(BL181=SX7_LS,AC181&gt;=0.5),(ROUND((PI()*AD181*AE181)/12,2)-PI()*SX7_PD),IF(AND(BL181=SX8_LS,AC181&gt;=0.5),(ROUND((PI()*AD181*AE181)/12,2)-PI()*SX8_PD),IF(AND(BL181=SX9_LS,AC181&gt;=0.5),(ROUND((PI()*AD181*AE181)/12,2)-PI()*SX9_PD),IF(AND(BL181=SX10_LS,AC181&gt;=0.5),(ROUND((PI()*AD181*AE181)/12,2)-PI()*SX10_PD),IF(AND(BL181=SX11_LS,AC181&gt;=0.5),(ROUND((PI()*AD181*AE181)/12,2)-PI()*SX11_PD),IF(AND(BL181=SX12_LS,AC181&gt;=0.5),(ROUND((PI()*AD181*AE181)/12,2)-PI()*SX12_PD),ROUND((PI()*AD181*AE181)/12,2))))))))))))))</f>
        <v/>
      </c>
      <c r="AH181" s="81"/>
      <c r="AI181" s="81"/>
      <c r="AJ181" s="81"/>
      <c r="AK181" s="81"/>
      <c r="AL181" s="81"/>
      <c r="AM181" s="81"/>
      <c r="AN181" s="81"/>
      <c r="AO181" s="81"/>
      <c r="AP181" s="17"/>
      <c r="AQ181" s="133"/>
      <c r="AR181" s="134"/>
      <c r="AS181" s="134"/>
      <c r="AT181" s="134"/>
      <c r="AU181" s="135"/>
      <c r="AV181" s="114" t="str">
        <f t="shared" ref="AV181" si="1236">IF(C181=FALSE,"",IF(C181="DNT",(AQ181/(Nominal_Pipe_Diameter*10)),IF(AQ181="NV","NV",IF(AQ181="NA","NA",IF(BE181="","",IF(BL181="SMLS",AQ181*100/BE181,AQ181*100/BD181))))))</f>
        <v/>
      </c>
      <c r="AW181" s="114"/>
      <c r="AX181" s="114"/>
      <c r="AY181" s="114"/>
      <c r="AZ181" s="114"/>
      <c r="BA181" s="114" t="str">
        <f t="shared" ref="BA181" si="1237">IF(C181=FALSE,"",IF(GW_Log_Dist="","NA",GW_Log_Dist+X181))</f>
        <v/>
      </c>
      <c r="BB181" s="114"/>
      <c r="BC181" s="114"/>
      <c r="BD181" s="18" t="str">
        <f t="shared" ref="BD181" si="1238">IF(C181=FALSE,"",IF(AND(SX1_Start&lt;=X181,X181&lt;SX1_End),((SX1_NWT*1000)),IF(AND(SX2_Start&lt;=X181,X181&lt;SX2_End),((SX2_NWT*1000)),IF(AND(SX3_Start&lt;=X181,X181&lt;SX3_End),((SX3_NWT*1000)),IF(AND(SX4_Start&lt;=X181,X181&lt;SX4_End),((SX4_NWT*1000)),IF(AND(SX5_Start&lt;=X181,X181&lt;SX5_End),((SX5_NWT*1000)),IF(AND(SX6_Start&lt;=X181,X181&lt;SX6_End),((SX6_NWT*1000)),IF(AND(SX7_Start&lt;=X181,X181&lt;SX7_End),((SX7_NWT*1000)),IF(AND(SX8_Start&lt;=X181,X181&lt;SX8_End),((SX8_NWT*1000)),IF(AND(SX9_Start&lt;=X181,X181&lt;SX9_End),((SX9_NWT*1000)),IF(AND(SX10_Start&lt;=X181,X181&lt;SX10_End),((SX10_NWT*1000)),IF(AND(SX11_Start&lt;=X181,X181&lt;SX11_End),((SX11_NWT*1000)),IF(AND(SX12_Start&lt;=X181,X181&lt;SX12_End),((SX12_NWT*1000)),IF(AND(SX13_Start&lt;=X181,X181&lt;SX13_End),((SX13_NWT*1000)),IF(AND(SX14_Start&lt;=X181,X181&lt;SX14_End),((SX14_NWT*1000)),IF(AND(SX15_Start&lt;=X181,X181&lt;SX15_End),((SX15_NWT*1000)),IF(AND(SX16_Start&lt;=X181,X181&lt;SX16_End),((SX16_NWT*1000)),IF(AND(SX17_Start&lt;=X181,X181&lt;SX17_End),((SX17_NWT*1000)),IF(AND(SX18_Start&lt;=X181,X181&lt;SX18_End),((SX18_NWT*1000)),IF(AND(SX19_Start&lt;=X181,X181&lt;SX19_End),((SX19_NWT*1000)),IF(AND(SX20_Start&lt;=X181,X181&lt;SX20_End),((SX20_NWT*1000)),IF(AND(SX21_Start&lt;=X181,X181&lt;SX21_End),((SX21_NWT*1000)),IF(AND(SX22_Start&lt;=X181,X181&lt;SX22_End),((SX22_NWT*1000)),IF(AND(SX23_Start&lt;=X181,X181&lt;SX23_End),((SX23_NWT*1000)),IF(AND(SX24_Start&lt;=X181,X181&lt;SX24_End),((SX24_NWT*1000)),IF(AND(SX25_Start&lt;=X181,X181&lt;SX25_End),((SX25_NWT*1000))))))))))))))))))))))))))))</f>
        <v/>
      </c>
      <c r="BE181" s="113"/>
      <c r="BF181" s="113"/>
      <c r="BG181" s="113"/>
      <c r="BH181" s="113"/>
      <c r="BI181" s="113"/>
      <c r="BJ181" s="113"/>
      <c r="BK181" s="113"/>
      <c r="BL181" s="19" t="str" cm="1">
        <f t="array" ref="BL181">IF(C181=FALSE,"",IF(AND(SX1_Start&lt;=X181,X181&lt;SX1_End),SX1_LS,IF(AND(SX2_Start&lt;=X181,X181&lt;SX2_End),SX2_LS,IF(AND(SX3_Start&lt;=X181,X181&lt;SX3_End),SX3_LS,IF(AND(SX4_Start&lt;=X181,X181&lt;SX4_End),SX4_LS,IF(AND(SX5_Start&lt;=X181,X181&lt;SX5_End),SX5_LS,IF(AND(SX6_Start&lt;=X181,X181&lt;SX6_End),SX6_LS,IF(AND(SX7_Start&lt;=X181,X181&lt;SX7_End),SX7_LS,IF(AND(SX8_Start&lt;=X181,X181&lt;SX8_End),SX8_LS,IF(AND(SX9_Start&lt;=X181,X181&lt;SX9_End),SX9_LS,IF(AND(SX10_Start&lt;=X181,X181&lt;SX10_End),SX10_LS,IF(AND(SX11_Start&lt;=X181,X181&lt;SX11_End),SX11_LS,IF(AND(SX12_Start&lt;=X181,X181&lt;SX12_End),SX12_LS,IF(AND(SX13_Start&lt;=X181,X181&lt;SX13_End),SX13_LS,IF(AND(SX14_Start&lt;=X181,X181&lt;SX14_End),SX14_LS,IF(AND(SX15_Start&lt;=X181,X181&lt;SX15_End),SX15_LS,IF(AND(SX16_Start&lt;=X181,X181&lt;SX16_End),SX16_LS,IF(AND(SX17_Start&lt;=X181,X181&lt;SX17_End),SX17_LS,IF(AND(SX18_Start&lt;=X181,X181&lt;SX18_End),SX18_LS,IF(AND(SX19_Start&lt;=X181,X181&lt;SX19_End),SX19_LS,IF(AND(SX20_Start&lt;=X181,X181&lt;SX20_End),SX20_LS,IF(AND(SX21_Start&lt;=X181,X181&lt;SX21_End),SX21_LS,IF(AND(SX22_Start&lt;=X181,X181&lt;SX22_End),SX22_LS,IF(AND(SX23_Start&lt;=X181,X181&lt;SX23_End),SX23_LS,IF(AND(SX24_Start&lt;=X181,X181&lt;SX24_End),SX24_LS)*IF(AND(SX25_Start&lt;=X181,X181&lt;SX25End),SX25_LS)))))))))))))))))))))))))</f>
        <v/>
      </c>
      <c r="BM181" s="129" t="str">
        <f t="shared" ref="BM181" si="1239">IF(ISBLANK(C181),"",IF(BL181=SX1_LS,SX1_LSD,IF(BL181=SX2_LS,SX2_LSD,IF(BL181=SX3_LS,SX3_LSD,IF(BL181=SX4_LS,SX4_LSD,IF(BL181=SX5_LS,SX5_LSD,IF(BL181=SX6_LS,SX6_LSD,IF(BL181=SX7_LS,SX7_LSD,IF(BL181=SX8_LS,SX8_LSD,IF(BL181=SX9_LS,SX9_LSD,IF(BL181=SX10_LS,SX10_LSD,IF(BL181=SX11_LS,SX11_LSD,IF(BL181=SX12_LS,SX12_LSD)))))))))))))</f>
        <v/>
      </c>
      <c r="BN181" s="130"/>
      <c r="BO181" s="130"/>
      <c r="BP181" s="130"/>
      <c r="BQ181" s="130"/>
      <c r="BR181" s="131"/>
      <c r="BS181" s="119" t="str">
        <f t="shared" ref="BS181" si="1240">IF(ISBLANK(C181),"",IF(NOT(ISNUMBER(station_number)),"NA",IF(MOD(station_number,1)=0,TEXT(station_number+X181,"0+00"),IF(NOT(MOD(station_number,1)=0),TEXT(station_number+X181,"0+00.00")))))</f>
        <v/>
      </c>
      <c r="BT181" s="119"/>
      <c r="BU181" s="119"/>
      <c r="BV181" s="119"/>
      <c r="BW181" s="119"/>
      <c r="BX181" s="120" t="str" cm="1">
        <f t="array" ref="BX181">IF(C181=FALSE,"",IF(AND(SX1_Start&lt;=X181,X181&lt;SX1_End),"Section 1",IF(AND(SX2_Start&lt;=X181,X181&lt;SX2_End),"Section 2",IF(AND(SX3_Start&lt;=X181,X181&lt;SX3_End),"Section 3",IF(AND(SX4_Start&lt;=X181,X181&lt;SX4_End),"Section 4",IF(AND(SX5_Start&lt;=X181,X181&lt;SX5_End),"Section 5",IF(AND(SX6_Start&lt;=X181,X181&lt;SX6_End),"Section 6",IF(AND(SX7_Start&lt;=X181,X181&lt;SX7_End),"Section 7",IF(AND(SX8_Start&lt;=X181,X181&lt;SX8_End),"Section 8",IF(AND(SX9_Start&lt;=X181,X181&lt;SX9_End),"Section 9",IF(AND(SX10_Start&lt;=X181,X181&lt;SX10_End),"Section 10",IF(AND(SX11_Start&lt;=X181,X181&lt;SX11_End),"Section 11",IF(AND(SX12_Start&lt;=X181,X181&lt;SX12_End),"Section 12",IF(AND(SX13_Start&lt;=X181,X181&lt;SX13_End),"Section 13",IF(AND(SX14_Start&lt;=X181,X181&lt;SX14_End),"Section 14",IF(AND(SX15_Start&lt;=X181,X181&lt;SX15_End),"Section 15",IF(AND(SX16_Start&lt;=X181,X181&lt;SX16_End),"Section 16",IF(AND(SX17_Start&lt;=X181,X181&lt;SX17_End),"Section 17",IF(AND(SX18_Start&lt;=X181,X181&lt;SX18_End),"Section 18",IF(AND(SX19_Start&lt;=X181,X181&lt;SX19_End),"Section 19",IF(AND(SX20_Start&lt;=X181,X181&lt;SX20_End),"Section 20",IF(AND(SX21_Start&lt;=X181,X181&lt;SX21_End),"Section 21",IF(AND(SX22_Start&lt;=X181,X181&lt;SX22_End),"Section 22",IF(AND(SX23_Start&lt;=X181,X181&lt;SX23_End),"Section 23",IF(AND(SX24_Start&lt;=X181,X181&lt;SX24_End),"Section 24")*IF(AND(SX25_Start&lt;=X181,X181&lt;SX25End),"Section 25")))))))))))))))))))))))))</f>
        <v/>
      </c>
      <c r="BY181" s="121"/>
      <c r="BZ181" s="121"/>
      <c r="CA181" s="121"/>
      <c r="CB181" s="121"/>
      <c r="CC181" s="121"/>
      <c r="CD181" s="121"/>
      <c r="CE181" s="121"/>
      <c r="CF181" s="121"/>
      <c r="CG181" s="121"/>
      <c r="CH181" s="122"/>
      <c r="CI181" s="123"/>
      <c r="CJ181" s="124"/>
      <c r="CK181" s="124"/>
      <c r="CL181" s="124"/>
      <c r="CM181" s="124"/>
      <c r="CN181" s="124"/>
      <c r="CO181" s="124"/>
      <c r="CP181" s="124"/>
      <c r="CQ181" s="124"/>
      <c r="CR181" s="124"/>
      <c r="CS181" s="125"/>
      <c r="CT181" s="123"/>
      <c r="CU181" s="124"/>
      <c r="CV181" s="124"/>
      <c r="CW181" s="124"/>
      <c r="CX181" s="124"/>
      <c r="CY181" s="124"/>
      <c r="CZ181" s="124"/>
      <c r="DA181" s="124"/>
      <c r="DB181" s="124"/>
      <c r="DC181" s="124"/>
      <c r="DD181" s="125"/>
      <c r="DE181" s="123"/>
      <c r="DF181" s="124"/>
      <c r="DG181" s="124"/>
      <c r="DH181" s="124"/>
      <c r="DI181" s="124"/>
      <c r="DJ181" s="124"/>
      <c r="DK181" s="124"/>
      <c r="DL181" s="124"/>
      <c r="DM181" s="124"/>
      <c r="DN181" s="125"/>
      <c r="DO181" s="126"/>
      <c r="DP181" s="127"/>
      <c r="DQ181" s="127"/>
      <c r="DR181" s="127"/>
      <c r="DS181" s="127"/>
      <c r="DT181" s="127"/>
      <c r="DU181" s="127"/>
      <c r="DV181" s="128"/>
      <c r="DW181" s="102"/>
      <c r="DX181" s="102"/>
      <c r="DY181" s="102"/>
      <c r="DZ181" s="115"/>
      <c r="EA181" s="115"/>
      <c r="EB181" s="115"/>
      <c r="EC181" s="115"/>
      <c r="ED181" s="115"/>
      <c r="EE181" s="132"/>
      <c r="EF181" s="132"/>
      <c r="EG181" s="132"/>
      <c r="EH181" s="102"/>
      <c r="EI181" s="102"/>
      <c r="EJ181" s="102"/>
      <c r="EK181" s="117" t="str">
        <f t="shared" si="929"/>
        <v/>
      </c>
      <c r="EL181" s="117"/>
      <c r="EM181" s="117"/>
      <c r="EN181" s="118"/>
      <c r="EO181" s="118"/>
      <c r="EP181" s="118"/>
      <c r="EQ181" s="102"/>
      <c r="ER181" s="102"/>
      <c r="ES181" s="102"/>
      <c r="ET181" s="102"/>
      <c r="EU181" s="20" t="str">
        <f t="shared" si="930"/>
        <v/>
      </c>
      <c r="EV181" s="26" t="str">
        <f t="shared" si="931"/>
        <v/>
      </c>
      <c r="EW181" s="22"/>
      <c r="EX181" s="22"/>
      <c r="EY181" s="23"/>
      <c r="EZ181" s="23"/>
      <c r="FA181" s="27"/>
      <c r="FB181" s="27"/>
      <c r="FC181" s="28"/>
      <c r="FD181" s="28"/>
      <c r="FE181" s="28"/>
      <c r="FF181" s="28"/>
      <c r="FG181" s="28"/>
      <c r="FH181" s="28"/>
      <c r="FI181" s="28"/>
      <c r="FJ181" s="28"/>
      <c r="FK181" s="28"/>
      <c r="FL181" s="28"/>
      <c r="FM181" s="28"/>
      <c r="FN181" s="29"/>
      <c r="FO181" s="29"/>
      <c r="FP181" s="29"/>
      <c r="FQ181" s="29"/>
      <c r="FR181" s="29"/>
      <c r="FS181" s="29"/>
      <c r="FT181" s="29"/>
      <c r="FU181" s="29"/>
      <c r="FV181" s="29"/>
      <c r="FW181" s="29"/>
      <c r="FX181" s="29"/>
      <c r="FY181" s="29"/>
      <c r="FZ181" s="29"/>
      <c r="GA181" s="29"/>
      <c r="GB181" s="29"/>
      <c r="GC181" s="23"/>
      <c r="GD181" s="23"/>
      <c r="GE181" s="23"/>
      <c r="GF181" s="23"/>
      <c r="GG181" s="23"/>
      <c r="GH181" s="23"/>
    </row>
    <row r="182" spans="1:190" s="25" customFormat="1" ht="57.75" customHeight="1" x14ac:dyDescent="0.25">
      <c r="A182" s="103">
        <f t="shared" si="932"/>
        <v>175</v>
      </c>
      <c r="B182" s="103"/>
      <c r="C182" s="104"/>
      <c r="D182" s="105"/>
      <c r="E182" s="105"/>
      <c r="F182" s="105"/>
      <c r="G182" s="105"/>
      <c r="H182" s="105"/>
      <c r="I182" s="105"/>
      <c r="J182" s="105"/>
      <c r="K182" s="106"/>
      <c r="L182" s="138"/>
      <c r="M182" s="138"/>
      <c r="N182" s="138"/>
      <c r="O182" s="138"/>
      <c r="P182" s="138"/>
      <c r="Q182" s="138"/>
      <c r="R182" s="138"/>
      <c r="S182" s="137"/>
      <c r="T182" s="137"/>
      <c r="U182" s="137"/>
      <c r="V182" s="137"/>
      <c r="W182" s="137"/>
      <c r="X182" s="79"/>
      <c r="Y182" s="80"/>
      <c r="Z182" s="80"/>
      <c r="AA182" s="80"/>
      <c r="AB182" s="11" t="str">
        <f t="shared" si="920"/>
        <v/>
      </c>
      <c r="AC182" s="12"/>
      <c r="AD182" s="13">
        <f t="shared" si="912"/>
        <v>0</v>
      </c>
      <c r="AE182" s="14" t="str">
        <f t="shared" ref="AE182" si="1241">IF(ISBLANK(C182),"",IF(BL182=SX1_LS,SX1_PD,IF(BL182=SX2_LS,SX2_PD,IF(BL182=SX3_LS,SX3_PD,IF(BL182=SX4_LS,SX4_PD,IF(BL182=SX5_LS,SX5_PD,IF(BL182=SX6_LS,SX6_PD,IF(BL182=SX7_LS,SX7_PD,IF(BL182=SX8_LS,SX8_PD,IF(BL182=SX9_LS,SX9_PD,IF(BL182=SX10_LS,SX10_PD,IF(BL182=SX11_LS,SX11_PD,IF(BL182=SX12_LS,SX12_PD)))))))))))))</f>
        <v/>
      </c>
      <c r="AF182" s="15" t="str">
        <f t="shared" si="922"/>
        <v>!</v>
      </c>
      <c r="AG182" s="16" t="str">
        <f t="shared" ref="AG182" si="1242">IF(ISBLANK(AC182),"",IF(AND(BL182=SX1_LS,AC182&gt;=0.5),(ROUND((PI()*AD182*AE182)/12,2)-PI()*SX1_PD),IF(AND(BL182=SX2_LS,AC182&gt;=0.5),(ROUND((PI()*AD182*AE182)/12,2)-PI()*SX2_PD),IF(AND(BL182=SX3_LS,AC182&gt;=0.5),(ROUND((PI()*AD182*AE182)/12,2)-PI()*SX3_PD),IF(AND(BL182=SX4_LS,AC182&gt;=0.5),(ROUND((PI()*AD182*AE182)/12,2)-PI()*SX4_PD),IF(AND(BL182=SX5_LS,AC182&gt;=0.5),(ROUND((PI()*AD182*AE182)/12,2)-PI()*SX5_PD),IF(AND(BL182=SX6_LS,AC182&gt;=0.5),(ROUND((PI()*AD182*AE182)/12,2)-PI()*SX6_PD),IF(AND(BL182=SX7_LS,AC182&gt;=0.5),(ROUND((PI()*AD182*AE182)/12,2)-PI()*SX7_PD),IF(AND(BL182=SX8_LS,AC182&gt;=0.5),(ROUND((PI()*AD182*AE182)/12,2)-PI()*SX8_PD),IF(AND(BL182=SX9_LS,AC182&gt;=0.5),(ROUND((PI()*AD182*AE182)/12,2)-PI()*SX9_PD),IF(AND(BL182=SX10_LS,AC182&gt;=0.5),(ROUND((PI()*AD182*AE182)/12,2)-PI()*SX10_PD),IF(AND(BL182=SX11_LS,AC182&gt;=0.5),(ROUND((PI()*AD182*AE182)/12,2)-PI()*SX11_PD),IF(AND(BL182=SX12_LS,AC182&gt;=0.5),(ROUND((PI()*AD182*AE182)/12,2)-PI()*SX12_PD),ROUND((PI()*AD182*AE182)/12,2))))))))))))))</f>
        <v/>
      </c>
      <c r="AH182" s="81"/>
      <c r="AI182" s="81"/>
      <c r="AJ182" s="81"/>
      <c r="AK182" s="81"/>
      <c r="AL182" s="81"/>
      <c r="AM182" s="81"/>
      <c r="AN182" s="81"/>
      <c r="AO182" s="81"/>
      <c r="AP182" s="17"/>
      <c r="AQ182" s="113"/>
      <c r="AR182" s="113"/>
      <c r="AS182" s="113"/>
      <c r="AT182" s="113"/>
      <c r="AU182" s="113"/>
      <c r="AV182" s="114" t="str">
        <f t="shared" ref="AV182" si="1243">IF(C182=FALSE,"",IF(C182="DNT",(AQ182/(Nominal_Pipe_Diameter*10)),IF(AQ182="NV","NV",IF(AQ182="NA","NA",IF(BE182="","",IF(BL182="SMLS",AQ182*100/BE182,AQ182*100/BD182))))))</f>
        <v/>
      </c>
      <c r="AW182" s="114"/>
      <c r="AX182" s="114"/>
      <c r="AY182" s="114"/>
      <c r="AZ182" s="114"/>
      <c r="BA182" s="114" t="str">
        <f t="shared" ref="BA182" si="1244">IF(C182=FALSE,"",IF(GW_Log_Dist="","NA",GW_Log_Dist+X182))</f>
        <v/>
      </c>
      <c r="BB182" s="114"/>
      <c r="BC182" s="114"/>
      <c r="BD182" s="18" t="str">
        <f t="shared" ref="BD182" si="1245">IF(C182=FALSE,"",IF(AND(SX1_Start&lt;=X182,X182&lt;SX1_End),((SX1_NWT*1000)),IF(AND(SX2_Start&lt;=X182,X182&lt;SX2_End),((SX2_NWT*1000)),IF(AND(SX3_Start&lt;=X182,X182&lt;SX3_End),((SX3_NWT*1000)),IF(AND(SX4_Start&lt;=X182,X182&lt;SX4_End),((SX4_NWT*1000)),IF(AND(SX5_Start&lt;=X182,X182&lt;SX5_End),((SX5_NWT*1000)),IF(AND(SX6_Start&lt;=X182,X182&lt;SX6_End),((SX6_NWT*1000)),IF(AND(SX7_Start&lt;=X182,X182&lt;SX7_End),((SX7_NWT*1000)),IF(AND(SX8_Start&lt;=X182,X182&lt;SX8_End),((SX8_NWT*1000)),IF(AND(SX9_Start&lt;=X182,X182&lt;SX9_End),((SX9_NWT*1000)),IF(AND(SX10_Start&lt;=X182,X182&lt;SX10_End),((SX10_NWT*1000)),IF(AND(SX11_Start&lt;=X182,X182&lt;SX11_End),((SX11_NWT*1000)),IF(AND(SX12_Start&lt;=X182,X182&lt;SX12_End),((SX12_NWT*1000)),IF(AND(SX13_Start&lt;=X182,X182&lt;SX13_End),((SX13_NWT*1000)),IF(AND(SX14_Start&lt;=X182,X182&lt;SX14_End),((SX14_NWT*1000)),IF(AND(SX15_Start&lt;=X182,X182&lt;SX15_End),((SX15_NWT*1000)),IF(AND(SX16_Start&lt;=X182,X182&lt;SX16_End),((SX16_NWT*1000)),IF(AND(SX17_Start&lt;=X182,X182&lt;SX17_End),((SX17_NWT*1000)),IF(AND(SX18_Start&lt;=X182,X182&lt;SX18_End),((SX18_NWT*1000)),IF(AND(SX19_Start&lt;=X182,X182&lt;SX19_End),((SX19_NWT*1000)),IF(AND(SX20_Start&lt;=X182,X182&lt;SX20_End),((SX20_NWT*1000)),IF(AND(SX21_Start&lt;=X182,X182&lt;SX21_End),((SX21_NWT*1000)),IF(AND(SX22_Start&lt;=X182,X182&lt;SX22_End),((SX22_NWT*1000)),IF(AND(SX23_Start&lt;=X182,X182&lt;SX23_End),((SX23_NWT*1000)),IF(AND(SX24_Start&lt;=X182,X182&lt;SX24_End),((SX24_NWT*1000)),IF(AND(SX25_Start&lt;=X182,X182&lt;SX25_End),((SX25_NWT*1000))))))))))))))))))))))))))))</f>
        <v/>
      </c>
      <c r="BE182" s="113"/>
      <c r="BF182" s="113"/>
      <c r="BG182" s="113"/>
      <c r="BH182" s="113"/>
      <c r="BI182" s="113"/>
      <c r="BJ182" s="113"/>
      <c r="BK182" s="113"/>
      <c r="BL182" s="19" t="str" cm="1">
        <f t="array" ref="BL182">IF(C182=FALSE,"",IF(AND(SX1_Start&lt;=X182,X182&lt;SX1_End),SX1_LS,IF(AND(SX2_Start&lt;=X182,X182&lt;SX2_End),SX2_LS,IF(AND(SX3_Start&lt;=X182,X182&lt;SX3_End),SX3_LS,IF(AND(SX4_Start&lt;=X182,X182&lt;SX4_End),SX4_LS,IF(AND(SX5_Start&lt;=X182,X182&lt;SX5_End),SX5_LS,IF(AND(SX6_Start&lt;=X182,X182&lt;SX6_End),SX6_LS,IF(AND(SX7_Start&lt;=X182,X182&lt;SX7_End),SX7_LS,IF(AND(SX8_Start&lt;=X182,X182&lt;SX8_End),SX8_LS,IF(AND(SX9_Start&lt;=X182,X182&lt;SX9_End),SX9_LS,IF(AND(SX10_Start&lt;=X182,X182&lt;SX10_End),SX10_LS,IF(AND(SX11_Start&lt;=X182,X182&lt;SX11_End),SX11_LS,IF(AND(SX12_Start&lt;=X182,X182&lt;SX12_End),SX12_LS,IF(AND(SX13_Start&lt;=X182,X182&lt;SX13_End),SX13_LS,IF(AND(SX14_Start&lt;=X182,X182&lt;SX14_End),SX14_LS,IF(AND(SX15_Start&lt;=X182,X182&lt;SX15_End),SX15_LS,IF(AND(SX16_Start&lt;=X182,X182&lt;SX16_End),SX16_LS,IF(AND(SX17_Start&lt;=X182,X182&lt;SX17_End),SX17_LS,IF(AND(SX18_Start&lt;=X182,X182&lt;SX18_End),SX18_LS,IF(AND(SX19_Start&lt;=X182,X182&lt;SX19_End),SX19_LS,IF(AND(SX20_Start&lt;=X182,X182&lt;SX20_End),SX20_LS,IF(AND(SX21_Start&lt;=X182,X182&lt;SX21_End),SX21_LS,IF(AND(SX22_Start&lt;=X182,X182&lt;SX22_End),SX22_LS,IF(AND(SX23_Start&lt;=X182,X182&lt;SX23_End),SX23_LS,IF(AND(SX24_Start&lt;=X182,X182&lt;SX24_End),SX24_LS)*IF(AND(SX25_Start&lt;=X182,X182&lt;SX25End),SX25_LS)))))))))))))))))))))))))</f>
        <v/>
      </c>
      <c r="BM182" s="129" t="str">
        <f t="shared" ref="BM182" si="1246">IF(ISBLANK(C182),"",IF(BL182=SX1_LS,SX1_LSD,IF(BL182=SX2_LS,SX2_LSD,IF(BL182=SX3_LS,SX3_LSD,IF(BL182=SX4_LS,SX4_LSD,IF(BL182=SX5_LS,SX5_LSD,IF(BL182=SX6_LS,SX6_LSD,IF(BL182=SX7_LS,SX7_LSD,IF(BL182=SX8_LS,SX8_LSD,IF(BL182=SX9_LS,SX9_LSD,IF(BL182=SX10_LS,SX10_LSD,IF(BL182=SX11_LS,SX11_LSD,IF(BL182=SX12_LS,SX12_LSD)))))))))))))</f>
        <v/>
      </c>
      <c r="BN182" s="130"/>
      <c r="BO182" s="130"/>
      <c r="BP182" s="130"/>
      <c r="BQ182" s="130"/>
      <c r="BR182" s="131"/>
      <c r="BS182" s="119" t="str">
        <f t="shared" ref="BS182" si="1247">IF(ISBLANK(C182),"",IF(NOT(ISNUMBER(station_number)),"NA",IF(MOD(station_number,1)=0,TEXT(station_number+X182,"0+00"),IF(NOT(MOD(station_number,1)=0),TEXT(station_number+X182,"0+00.00")))))</f>
        <v/>
      </c>
      <c r="BT182" s="119"/>
      <c r="BU182" s="119"/>
      <c r="BV182" s="119"/>
      <c r="BW182" s="119"/>
      <c r="BX182" s="120" t="str" cm="1">
        <f t="array" ref="BX182">IF(C182=FALSE,"",IF(AND(SX1_Start&lt;=X182,X182&lt;SX1_End),"Section 1",IF(AND(SX2_Start&lt;=X182,X182&lt;SX2_End),"Section 2",IF(AND(SX3_Start&lt;=X182,X182&lt;SX3_End),"Section 3",IF(AND(SX4_Start&lt;=X182,X182&lt;SX4_End),"Section 4",IF(AND(SX5_Start&lt;=X182,X182&lt;SX5_End),"Section 5",IF(AND(SX6_Start&lt;=X182,X182&lt;SX6_End),"Section 6",IF(AND(SX7_Start&lt;=X182,X182&lt;SX7_End),"Section 7",IF(AND(SX8_Start&lt;=X182,X182&lt;SX8_End),"Section 8",IF(AND(SX9_Start&lt;=X182,X182&lt;SX9_End),"Section 9",IF(AND(SX10_Start&lt;=X182,X182&lt;SX10_End),"Section 10",IF(AND(SX11_Start&lt;=X182,X182&lt;SX11_End),"Section 11",IF(AND(SX12_Start&lt;=X182,X182&lt;SX12_End),"Section 12",IF(AND(SX13_Start&lt;=X182,X182&lt;SX13_End),"Section 13",IF(AND(SX14_Start&lt;=X182,X182&lt;SX14_End),"Section 14",IF(AND(SX15_Start&lt;=X182,X182&lt;SX15_End),"Section 15",IF(AND(SX16_Start&lt;=X182,X182&lt;SX16_End),"Section 16",IF(AND(SX17_Start&lt;=X182,X182&lt;SX17_End),"Section 17",IF(AND(SX18_Start&lt;=X182,X182&lt;SX18_End),"Section 18",IF(AND(SX19_Start&lt;=X182,X182&lt;SX19_End),"Section 19",IF(AND(SX20_Start&lt;=X182,X182&lt;SX20_End),"Section 20",IF(AND(SX21_Start&lt;=X182,X182&lt;SX21_End),"Section 21",IF(AND(SX22_Start&lt;=X182,X182&lt;SX22_End),"Section 22",IF(AND(SX23_Start&lt;=X182,X182&lt;SX23_End),"Section 23",IF(AND(SX24_Start&lt;=X182,X182&lt;SX24_End),"Section 24")*IF(AND(SX25_Start&lt;=X182,X182&lt;SX25End),"Section 25")))))))))))))))))))))))))</f>
        <v/>
      </c>
      <c r="BY182" s="121"/>
      <c r="BZ182" s="121"/>
      <c r="CA182" s="121"/>
      <c r="CB182" s="121"/>
      <c r="CC182" s="121"/>
      <c r="CD182" s="121"/>
      <c r="CE182" s="121"/>
      <c r="CF182" s="121"/>
      <c r="CG182" s="121"/>
      <c r="CH182" s="122"/>
      <c r="CI182" s="123"/>
      <c r="CJ182" s="124"/>
      <c r="CK182" s="124"/>
      <c r="CL182" s="124"/>
      <c r="CM182" s="124"/>
      <c r="CN182" s="124"/>
      <c r="CO182" s="124"/>
      <c r="CP182" s="124"/>
      <c r="CQ182" s="124"/>
      <c r="CR182" s="124"/>
      <c r="CS182" s="125"/>
      <c r="CT182" s="123"/>
      <c r="CU182" s="124"/>
      <c r="CV182" s="124"/>
      <c r="CW182" s="124"/>
      <c r="CX182" s="124"/>
      <c r="CY182" s="124"/>
      <c r="CZ182" s="124"/>
      <c r="DA182" s="124"/>
      <c r="DB182" s="124"/>
      <c r="DC182" s="124"/>
      <c r="DD182" s="125"/>
      <c r="DE182" s="123"/>
      <c r="DF182" s="124"/>
      <c r="DG182" s="124"/>
      <c r="DH182" s="124"/>
      <c r="DI182" s="124"/>
      <c r="DJ182" s="124"/>
      <c r="DK182" s="124"/>
      <c r="DL182" s="124"/>
      <c r="DM182" s="124"/>
      <c r="DN182" s="125"/>
      <c r="DO182" s="126"/>
      <c r="DP182" s="127"/>
      <c r="DQ182" s="127"/>
      <c r="DR182" s="127"/>
      <c r="DS182" s="127"/>
      <c r="DT182" s="127"/>
      <c r="DU182" s="127"/>
      <c r="DV182" s="128"/>
      <c r="DW182" s="102"/>
      <c r="DX182" s="102"/>
      <c r="DY182" s="102"/>
      <c r="DZ182" s="115"/>
      <c r="EA182" s="115"/>
      <c r="EB182" s="115"/>
      <c r="EC182" s="115"/>
      <c r="ED182" s="115"/>
      <c r="EE182" s="132"/>
      <c r="EF182" s="132"/>
      <c r="EG182" s="132"/>
      <c r="EH182" s="102"/>
      <c r="EI182" s="102"/>
      <c r="EJ182" s="102"/>
      <c r="EK182" s="117" t="str">
        <f t="shared" si="929"/>
        <v/>
      </c>
      <c r="EL182" s="117"/>
      <c r="EM182" s="117"/>
      <c r="EN182" s="118"/>
      <c r="EO182" s="118"/>
      <c r="EP182" s="118"/>
      <c r="EQ182" s="102"/>
      <c r="ER182" s="102"/>
      <c r="ES182" s="102"/>
      <c r="ET182" s="102"/>
      <c r="EU182" s="20" t="str">
        <f t="shared" si="930"/>
        <v/>
      </c>
      <c r="EV182" s="26" t="str">
        <f t="shared" si="931"/>
        <v/>
      </c>
      <c r="EW182" s="22"/>
      <c r="EX182" s="22"/>
      <c r="EY182" s="23"/>
      <c r="EZ182" s="23"/>
      <c r="FA182" s="27"/>
      <c r="FB182" s="27"/>
      <c r="FC182" s="28"/>
      <c r="FD182" s="28"/>
      <c r="FE182" s="28"/>
      <c r="FF182" s="28"/>
      <c r="FG182" s="28"/>
      <c r="FH182" s="28"/>
      <c r="FI182" s="28"/>
      <c r="FJ182" s="28"/>
      <c r="FK182" s="28"/>
      <c r="FL182" s="28"/>
      <c r="FM182" s="28"/>
      <c r="FN182" s="29"/>
      <c r="FO182" s="29"/>
      <c r="FP182" s="29"/>
      <c r="FQ182" s="29"/>
      <c r="FR182" s="29"/>
      <c r="FS182" s="29"/>
      <c r="FT182" s="29"/>
      <c r="FU182" s="29"/>
      <c r="FV182" s="29"/>
      <c r="FW182" s="29"/>
      <c r="FX182" s="29"/>
      <c r="FY182" s="29"/>
      <c r="FZ182" s="29"/>
      <c r="GA182" s="29"/>
      <c r="GB182" s="29"/>
      <c r="GC182" s="23"/>
      <c r="GD182" s="23"/>
      <c r="GE182" s="23"/>
      <c r="GF182" s="23"/>
      <c r="GG182" s="23"/>
      <c r="GH182" s="23"/>
    </row>
    <row r="183" spans="1:190" s="25" customFormat="1" ht="57.75" customHeight="1" x14ac:dyDescent="0.25">
      <c r="A183" s="103">
        <f t="shared" si="932"/>
        <v>176</v>
      </c>
      <c r="B183" s="103"/>
      <c r="C183" s="104"/>
      <c r="D183" s="105"/>
      <c r="E183" s="105"/>
      <c r="F183" s="105"/>
      <c r="G183" s="105"/>
      <c r="H183" s="105"/>
      <c r="I183" s="105"/>
      <c r="J183" s="105"/>
      <c r="K183" s="106"/>
      <c r="L183" s="140"/>
      <c r="M183" s="140"/>
      <c r="N183" s="140"/>
      <c r="O183" s="140"/>
      <c r="P183" s="140"/>
      <c r="Q183" s="140"/>
      <c r="R183" s="140"/>
      <c r="S183" s="141"/>
      <c r="T183" s="141"/>
      <c r="U183" s="141"/>
      <c r="V183" s="141"/>
      <c r="W183" s="141"/>
      <c r="X183" s="79"/>
      <c r="Y183" s="80"/>
      <c r="Z183" s="80"/>
      <c r="AA183" s="80"/>
      <c r="AB183" s="11" t="str">
        <f t="shared" si="920"/>
        <v/>
      </c>
      <c r="AC183" s="12"/>
      <c r="AD183" s="13">
        <f t="shared" si="912"/>
        <v>0</v>
      </c>
      <c r="AE183" s="14" t="str">
        <f t="shared" ref="AE183" si="1248">IF(ISBLANK(C183),"",IF(BL183=SX1_LS,SX1_PD,IF(BL183=SX2_LS,SX2_PD,IF(BL183=SX3_LS,SX3_PD,IF(BL183=SX4_LS,SX4_PD,IF(BL183=SX5_LS,SX5_PD,IF(BL183=SX6_LS,SX6_PD,IF(BL183=SX7_LS,SX7_PD,IF(BL183=SX8_LS,SX8_PD,IF(BL183=SX9_LS,SX9_PD,IF(BL183=SX10_LS,SX10_PD,IF(BL183=SX11_LS,SX11_PD,IF(BL183=SX12_LS,SX12_PD)))))))))))))</f>
        <v/>
      </c>
      <c r="AF183" s="15" t="str">
        <f t="shared" si="922"/>
        <v>!</v>
      </c>
      <c r="AG183" s="16" t="str">
        <f t="shared" ref="AG183" si="1249">IF(ISBLANK(AC183),"",IF(AND(BL183=SX1_LS,AC183&gt;=0.5),(ROUND((PI()*AD183*AE183)/12,2)-PI()*SX1_PD),IF(AND(BL183=SX2_LS,AC183&gt;=0.5),(ROUND((PI()*AD183*AE183)/12,2)-PI()*SX2_PD),IF(AND(BL183=SX3_LS,AC183&gt;=0.5),(ROUND((PI()*AD183*AE183)/12,2)-PI()*SX3_PD),IF(AND(BL183=SX4_LS,AC183&gt;=0.5),(ROUND((PI()*AD183*AE183)/12,2)-PI()*SX4_PD),IF(AND(BL183=SX5_LS,AC183&gt;=0.5),(ROUND((PI()*AD183*AE183)/12,2)-PI()*SX5_PD),IF(AND(BL183=SX6_LS,AC183&gt;=0.5),(ROUND((PI()*AD183*AE183)/12,2)-PI()*SX6_PD),IF(AND(BL183=SX7_LS,AC183&gt;=0.5),(ROUND((PI()*AD183*AE183)/12,2)-PI()*SX7_PD),IF(AND(BL183=SX8_LS,AC183&gt;=0.5),(ROUND((PI()*AD183*AE183)/12,2)-PI()*SX8_PD),IF(AND(BL183=SX9_LS,AC183&gt;=0.5),(ROUND((PI()*AD183*AE183)/12,2)-PI()*SX9_PD),IF(AND(BL183=SX10_LS,AC183&gt;=0.5),(ROUND((PI()*AD183*AE183)/12,2)-PI()*SX10_PD),IF(AND(BL183=SX11_LS,AC183&gt;=0.5),(ROUND((PI()*AD183*AE183)/12,2)-PI()*SX11_PD),IF(AND(BL183=SX12_LS,AC183&gt;=0.5),(ROUND((PI()*AD183*AE183)/12,2)-PI()*SX12_PD),ROUND((PI()*AD183*AE183)/12,2))))))))))))))</f>
        <v/>
      </c>
      <c r="AH183" s="136"/>
      <c r="AI183" s="136"/>
      <c r="AJ183" s="136"/>
      <c r="AK183" s="136"/>
      <c r="AL183" s="136"/>
      <c r="AM183" s="136"/>
      <c r="AN183" s="136"/>
      <c r="AO183" s="136"/>
      <c r="AP183" s="17"/>
      <c r="AQ183" s="133"/>
      <c r="AR183" s="134"/>
      <c r="AS183" s="134"/>
      <c r="AT183" s="134"/>
      <c r="AU183" s="135"/>
      <c r="AV183" s="114" t="str">
        <f t="shared" ref="AV183" si="1250">IF(C183=FALSE,"",IF(C183="DNT",(AQ183/(Nominal_Pipe_Diameter*10)),IF(AQ183="NV","NV",IF(AQ183="NA","NA",IF(BE183="","",IF(BL183="SMLS",AQ183*100/BE183,AQ183*100/BD183))))))</f>
        <v/>
      </c>
      <c r="AW183" s="114"/>
      <c r="AX183" s="114"/>
      <c r="AY183" s="114"/>
      <c r="AZ183" s="114"/>
      <c r="BA183" s="114" t="str">
        <f t="shared" ref="BA183" si="1251">IF(C183=FALSE,"",IF(GW_Log_Dist="","NA",GW_Log_Dist+X183))</f>
        <v/>
      </c>
      <c r="BB183" s="114"/>
      <c r="BC183" s="114"/>
      <c r="BD183" s="18" t="str">
        <f t="shared" ref="BD183" si="1252">IF(C183=FALSE,"",IF(AND(SX1_Start&lt;=X183,X183&lt;SX1_End),((SX1_NWT*1000)),IF(AND(SX2_Start&lt;=X183,X183&lt;SX2_End),((SX2_NWT*1000)),IF(AND(SX3_Start&lt;=X183,X183&lt;SX3_End),((SX3_NWT*1000)),IF(AND(SX4_Start&lt;=X183,X183&lt;SX4_End),((SX4_NWT*1000)),IF(AND(SX5_Start&lt;=X183,X183&lt;SX5_End),((SX5_NWT*1000)),IF(AND(SX6_Start&lt;=X183,X183&lt;SX6_End),((SX6_NWT*1000)),IF(AND(SX7_Start&lt;=X183,X183&lt;SX7_End),((SX7_NWT*1000)),IF(AND(SX8_Start&lt;=X183,X183&lt;SX8_End),((SX8_NWT*1000)),IF(AND(SX9_Start&lt;=X183,X183&lt;SX9_End),((SX9_NWT*1000)),IF(AND(SX10_Start&lt;=X183,X183&lt;SX10_End),((SX10_NWT*1000)),IF(AND(SX11_Start&lt;=X183,X183&lt;SX11_End),((SX11_NWT*1000)),IF(AND(SX12_Start&lt;=X183,X183&lt;SX12_End),((SX12_NWT*1000)),IF(AND(SX13_Start&lt;=X183,X183&lt;SX13_End),((SX13_NWT*1000)),IF(AND(SX14_Start&lt;=X183,X183&lt;SX14_End),((SX14_NWT*1000)),IF(AND(SX15_Start&lt;=X183,X183&lt;SX15_End),((SX15_NWT*1000)),IF(AND(SX16_Start&lt;=X183,X183&lt;SX16_End),((SX16_NWT*1000)),IF(AND(SX17_Start&lt;=X183,X183&lt;SX17_End),((SX17_NWT*1000)),IF(AND(SX18_Start&lt;=X183,X183&lt;SX18_End),((SX18_NWT*1000)),IF(AND(SX19_Start&lt;=X183,X183&lt;SX19_End),((SX19_NWT*1000)),IF(AND(SX20_Start&lt;=X183,X183&lt;SX20_End),((SX20_NWT*1000)),IF(AND(SX21_Start&lt;=X183,X183&lt;SX21_End),((SX21_NWT*1000)),IF(AND(SX22_Start&lt;=X183,X183&lt;SX22_End),((SX22_NWT*1000)),IF(AND(SX23_Start&lt;=X183,X183&lt;SX23_End),((SX23_NWT*1000)),IF(AND(SX24_Start&lt;=X183,X183&lt;SX24_End),((SX24_NWT*1000)),IF(AND(SX25_Start&lt;=X183,X183&lt;SX25_End),((SX25_NWT*1000))))))))))))))))))))))))))))</f>
        <v/>
      </c>
      <c r="BE183" s="113"/>
      <c r="BF183" s="113"/>
      <c r="BG183" s="113"/>
      <c r="BH183" s="113"/>
      <c r="BI183" s="113"/>
      <c r="BJ183" s="113"/>
      <c r="BK183" s="113"/>
      <c r="BL183" s="19" t="str" cm="1">
        <f t="array" ref="BL183">IF(C183=FALSE,"",IF(AND(SX1_Start&lt;=X183,X183&lt;SX1_End),SX1_LS,IF(AND(SX2_Start&lt;=X183,X183&lt;SX2_End),SX2_LS,IF(AND(SX3_Start&lt;=X183,X183&lt;SX3_End),SX3_LS,IF(AND(SX4_Start&lt;=X183,X183&lt;SX4_End),SX4_LS,IF(AND(SX5_Start&lt;=X183,X183&lt;SX5_End),SX5_LS,IF(AND(SX6_Start&lt;=X183,X183&lt;SX6_End),SX6_LS,IF(AND(SX7_Start&lt;=X183,X183&lt;SX7_End),SX7_LS,IF(AND(SX8_Start&lt;=X183,X183&lt;SX8_End),SX8_LS,IF(AND(SX9_Start&lt;=X183,X183&lt;SX9_End),SX9_LS,IF(AND(SX10_Start&lt;=X183,X183&lt;SX10_End),SX10_LS,IF(AND(SX11_Start&lt;=X183,X183&lt;SX11_End),SX11_LS,IF(AND(SX12_Start&lt;=X183,X183&lt;SX12_End),SX12_LS,IF(AND(SX13_Start&lt;=X183,X183&lt;SX13_End),SX13_LS,IF(AND(SX14_Start&lt;=X183,X183&lt;SX14_End),SX14_LS,IF(AND(SX15_Start&lt;=X183,X183&lt;SX15_End),SX15_LS,IF(AND(SX16_Start&lt;=X183,X183&lt;SX16_End),SX16_LS,IF(AND(SX17_Start&lt;=X183,X183&lt;SX17_End),SX17_LS,IF(AND(SX18_Start&lt;=X183,X183&lt;SX18_End),SX18_LS,IF(AND(SX19_Start&lt;=X183,X183&lt;SX19_End),SX19_LS,IF(AND(SX20_Start&lt;=X183,X183&lt;SX20_End),SX20_LS,IF(AND(SX21_Start&lt;=X183,X183&lt;SX21_End),SX21_LS,IF(AND(SX22_Start&lt;=X183,X183&lt;SX22_End),SX22_LS,IF(AND(SX23_Start&lt;=X183,X183&lt;SX23_End),SX23_LS,IF(AND(SX24_Start&lt;=X183,X183&lt;SX24_End),SX24_LS)*IF(AND(SX25_Start&lt;=X183,X183&lt;SX25End),SX25_LS)))))))))))))))))))))))))</f>
        <v/>
      </c>
      <c r="BM183" s="129" t="str">
        <f t="shared" ref="BM183" si="1253">IF(ISBLANK(C183),"",IF(BL183=SX1_LS,SX1_LSD,IF(BL183=SX2_LS,SX2_LSD,IF(BL183=SX3_LS,SX3_LSD,IF(BL183=SX4_LS,SX4_LSD,IF(BL183=SX5_LS,SX5_LSD,IF(BL183=SX6_LS,SX6_LSD,IF(BL183=SX7_LS,SX7_LSD,IF(BL183=SX8_LS,SX8_LSD,IF(BL183=SX9_LS,SX9_LSD,IF(BL183=SX10_LS,SX10_LSD,IF(BL183=SX11_LS,SX11_LSD,IF(BL183=SX12_LS,SX12_LSD)))))))))))))</f>
        <v/>
      </c>
      <c r="BN183" s="130"/>
      <c r="BO183" s="130"/>
      <c r="BP183" s="130"/>
      <c r="BQ183" s="130"/>
      <c r="BR183" s="131"/>
      <c r="BS183" s="119" t="str">
        <f t="shared" ref="BS183" si="1254">IF(ISBLANK(C183),"",IF(NOT(ISNUMBER(station_number)),"NA",IF(MOD(station_number,1)=0,TEXT(station_number+X183,"0+00"),IF(NOT(MOD(station_number,1)=0),TEXT(station_number+X183,"0+00.00")))))</f>
        <v/>
      </c>
      <c r="BT183" s="119"/>
      <c r="BU183" s="119"/>
      <c r="BV183" s="119"/>
      <c r="BW183" s="119"/>
      <c r="BX183" s="120" t="str" cm="1">
        <f t="array" ref="BX183">IF(C183=FALSE,"",IF(AND(SX1_Start&lt;=X183,X183&lt;SX1_End),"Section 1",IF(AND(SX2_Start&lt;=X183,X183&lt;SX2_End),"Section 2",IF(AND(SX3_Start&lt;=X183,X183&lt;SX3_End),"Section 3",IF(AND(SX4_Start&lt;=X183,X183&lt;SX4_End),"Section 4",IF(AND(SX5_Start&lt;=X183,X183&lt;SX5_End),"Section 5",IF(AND(SX6_Start&lt;=X183,X183&lt;SX6_End),"Section 6",IF(AND(SX7_Start&lt;=X183,X183&lt;SX7_End),"Section 7",IF(AND(SX8_Start&lt;=X183,X183&lt;SX8_End),"Section 8",IF(AND(SX9_Start&lt;=X183,X183&lt;SX9_End),"Section 9",IF(AND(SX10_Start&lt;=X183,X183&lt;SX10_End),"Section 10",IF(AND(SX11_Start&lt;=X183,X183&lt;SX11_End),"Section 11",IF(AND(SX12_Start&lt;=X183,X183&lt;SX12_End),"Section 12",IF(AND(SX13_Start&lt;=X183,X183&lt;SX13_End),"Section 13",IF(AND(SX14_Start&lt;=X183,X183&lt;SX14_End),"Section 14",IF(AND(SX15_Start&lt;=X183,X183&lt;SX15_End),"Section 15",IF(AND(SX16_Start&lt;=X183,X183&lt;SX16_End),"Section 16",IF(AND(SX17_Start&lt;=X183,X183&lt;SX17_End),"Section 17",IF(AND(SX18_Start&lt;=X183,X183&lt;SX18_End),"Section 18",IF(AND(SX19_Start&lt;=X183,X183&lt;SX19_End),"Section 19",IF(AND(SX20_Start&lt;=X183,X183&lt;SX20_End),"Section 20",IF(AND(SX21_Start&lt;=X183,X183&lt;SX21_End),"Section 21",IF(AND(SX22_Start&lt;=X183,X183&lt;SX22_End),"Section 22",IF(AND(SX23_Start&lt;=X183,X183&lt;SX23_End),"Section 23",IF(AND(SX24_Start&lt;=X183,X183&lt;SX24_End),"Section 24")*IF(AND(SX25_Start&lt;=X183,X183&lt;SX25End),"Section 25")))))))))))))))))))))))))</f>
        <v/>
      </c>
      <c r="BY183" s="121"/>
      <c r="BZ183" s="121"/>
      <c r="CA183" s="121"/>
      <c r="CB183" s="121"/>
      <c r="CC183" s="121"/>
      <c r="CD183" s="121"/>
      <c r="CE183" s="121"/>
      <c r="CF183" s="121"/>
      <c r="CG183" s="121"/>
      <c r="CH183" s="122"/>
      <c r="CI183" s="123"/>
      <c r="CJ183" s="124"/>
      <c r="CK183" s="124"/>
      <c r="CL183" s="124"/>
      <c r="CM183" s="124"/>
      <c r="CN183" s="124"/>
      <c r="CO183" s="124"/>
      <c r="CP183" s="124"/>
      <c r="CQ183" s="124"/>
      <c r="CR183" s="124"/>
      <c r="CS183" s="125"/>
      <c r="CT183" s="123"/>
      <c r="CU183" s="124"/>
      <c r="CV183" s="124"/>
      <c r="CW183" s="124"/>
      <c r="CX183" s="124"/>
      <c r="CY183" s="124"/>
      <c r="CZ183" s="124"/>
      <c r="DA183" s="124"/>
      <c r="DB183" s="124"/>
      <c r="DC183" s="124"/>
      <c r="DD183" s="125"/>
      <c r="DE183" s="123"/>
      <c r="DF183" s="124"/>
      <c r="DG183" s="124"/>
      <c r="DH183" s="124"/>
      <c r="DI183" s="124"/>
      <c r="DJ183" s="124"/>
      <c r="DK183" s="124"/>
      <c r="DL183" s="124"/>
      <c r="DM183" s="124"/>
      <c r="DN183" s="125"/>
      <c r="DO183" s="126"/>
      <c r="DP183" s="127"/>
      <c r="DQ183" s="127"/>
      <c r="DR183" s="127"/>
      <c r="DS183" s="127"/>
      <c r="DT183" s="127"/>
      <c r="DU183" s="127"/>
      <c r="DV183" s="128"/>
      <c r="DW183" s="102"/>
      <c r="DX183" s="102"/>
      <c r="DY183" s="102"/>
      <c r="DZ183" s="115"/>
      <c r="EA183" s="115"/>
      <c r="EB183" s="115"/>
      <c r="EC183" s="115"/>
      <c r="ED183" s="115"/>
      <c r="EE183" s="132"/>
      <c r="EF183" s="132"/>
      <c r="EG183" s="132"/>
      <c r="EH183" s="102"/>
      <c r="EI183" s="102"/>
      <c r="EJ183" s="102"/>
      <c r="EK183" s="117" t="str">
        <f t="shared" si="929"/>
        <v/>
      </c>
      <c r="EL183" s="117"/>
      <c r="EM183" s="117"/>
      <c r="EN183" s="118"/>
      <c r="EO183" s="118"/>
      <c r="EP183" s="118"/>
      <c r="EQ183" s="102"/>
      <c r="ER183" s="102"/>
      <c r="ES183" s="102"/>
      <c r="ET183" s="102"/>
      <c r="EU183" s="20" t="str">
        <f t="shared" si="930"/>
        <v/>
      </c>
      <c r="EV183" s="26" t="str">
        <f t="shared" si="931"/>
        <v/>
      </c>
      <c r="EW183" s="22"/>
      <c r="EX183" s="22"/>
      <c r="EY183" s="23"/>
      <c r="EZ183" s="23"/>
      <c r="FA183" s="23"/>
      <c r="FB183" s="23"/>
      <c r="FC183" s="28"/>
      <c r="FD183" s="28"/>
      <c r="FE183" s="28"/>
      <c r="FF183" s="28"/>
      <c r="FG183" s="28"/>
      <c r="FH183" s="28"/>
      <c r="FI183" s="28"/>
      <c r="FJ183" s="28"/>
      <c r="FK183" s="28"/>
      <c r="FL183" s="28"/>
      <c r="FM183" s="28"/>
      <c r="FN183" s="29"/>
      <c r="FO183" s="29"/>
      <c r="FP183" s="29"/>
      <c r="FQ183" s="29"/>
      <c r="FR183" s="29"/>
      <c r="FS183" s="29"/>
      <c r="FT183" s="29"/>
      <c r="FU183" s="29"/>
      <c r="FV183" s="29"/>
      <c r="FW183" s="29"/>
      <c r="FX183" s="29"/>
      <c r="FY183" s="29"/>
      <c r="FZ183" s="29"/>
      <c r="GA183" s="29"/>
      <c r="GB183" s="29"/>
      <c r="GC183" s="23"/>
      <c r="GD183" s="23"/>
      <c r="GE183" s="23"/>
      <c r="GF183" s="23"/>
      <c r="GG183" s="23"/>
      <c r="GH183" s="23"/>
    </row>
    <row r="184" spans="1:190" s="25" customFormat="1" ht="57.75" customHeight="1" x14ac:dyDescent="0.25">
      <c r="A184" s="103">
        <f t="shared" si="932"/>
        <v>177</v>
      </c>
      <c r="B184" s="103"/>
      <c r="C184" s="104"/>
      <c r="D184" s="105"/>
      <c r="E184" s="105"/>
      <c r="F184" s="105"/>
      <c r="G184" s="105"/>
      <c r="H184" s="105"/>
      <c r="I184" s="105"/>
      <c r="J184" s="105"/>
      <c r="K184" s="106"/>
      <c r="L184" s="138"/>
      <c r="M184" s="138"/>
      <c r="N184" s="138"/>
      <c r="O184" s="138"/>
      <c r="P184" s="138"/>
      <c r="Q184" s="138"/>
      <c r="R184" s="138"/>
      <c r="S184" s="137"/>
      <c r="T184" s="137"/>
      <c r="U184" s="137"/>
      <c r="V184" s="137"/>
      <c r="W184" s="137"/>
      <c r="X184" s="79"/>
      <c r="Y184" s="80"/>
      <c r="Z184" s="80"/>
      <c r="AA184" s="80"/>
      <c r="AB184" s="11" t="str">
        <f t="shared" si="920"/>
        <v/>
      </c>
      <c r="AC184" s="12"/>
      <c r="AD184" s="13">
        <f t="shared" si="912"/>
        <v>0</v>
      </c>
      <c r="AE184" s="14" t="str">
        <f t="shared" ref="AE184" si="1255">IF(ISBLANK(C184),"",IF(BL184=SX1_LS,SX1_PD,IF(BL184=SX2_LS,SX2_PD,IF(BL184=SX3_LS,SX3_PD,IF(BL184=SX4_LS,SX4_PD,IF(BL184=SX5_LS,SX5_PD,IF(BL184=SX6_LS,SX6_PD,IF(BL184=SX7_LS,SX7_PD,IF(BL184=SX8_LS,SX8_PD,IF(BL184=SX9_LS,SX9_PD,IF(BL184=SX10_LS,SX10_PD,IF(BL184=SX11_LS,SX11_PD,IF(BL184=SX12_LS,SX12_PD)))))))))))))</f>
        <v/>
      </c>
      <c r="AF184" s="15" t="str">
        <f t="shared" si="922"/>
        <v>!</v>
      </c>
      <c r="AG184" s="16" t="str">
        <f t="shared" ref="AG184" si="1256">IF(ISBLANK(AC184),"",IF(AND(BL184=SX1_LS,AC184&gt;=0.5),(ROUND((PI()*AD184*AE184)/12,2)-PI()*SX1_PD),IF(AND(BL184=SX2_LS,AC184&gt;=0.5),(ROUND((PI()*AD184*AE184)/12,2)-PI()*SX2_PD),IF(AND(BL184=SX3_LS,AC184&gt;=0.5),(ROUND((PI()*AD184*AE184)/12,2)-PI()*SX3_PD),IF(AND(BL184=SX4_LS,AC184&gt;=0.5),(ROUND((PI()*AD184*AE184)/12,2)-PI()*SX4_PD),IF(AND(BL184=SX5_LS,AC184&gt;=0.5),(ROUND((PI()*AD184*AE184)/12,2)-PI()*SX5_PD),IF(AND(BL184=SX6_LS,AC184&gt;=0.5),(ROUND((PI()*AD184*AE184)/12,2)-PI()*SX6_PD),IF(AND(BL184=SX7_LS,AC184&gt;=0.5),(ROUND((PI()*AD184*AE184)/12,2)-PI()*SX7_PD),IF(AND(BL184=SX8_LS,AC184&gt;=0.5),(ROUND((PI()*AD184*AE184)/12,2)-PI()*SX8_PD),IF(AND(BL184=SX9_LS,AC184&gt;=0.5),(ROUND((PI()*AD184*AE184)/12,2)-PI()*SX9_PD),IF(AND(BL184=SX10_LS,AC184&gt;=0.5),(ROUND((PI()*AD184*AE184)/12,2)-PI()*SX10_PD),IF(AND(BL184=SX11_LS,AC184&gt;=0.5),(ROUND((PI()*AD184*AE184)/12,2)-PI()*SX11_PD),IF(AND(BL184=SX12_LS,AC184&gt;=0.5),(ROUND((PI()*AD184*AE184)/12,2)-PI()*SX12_PD),ROUND((PI()*AD184*AE184)/12,2))))))))))))))</f>
        <v/>
      </c>
      <c r="AH184" s="81"/>
      <c r="AI184" s="81"/>
      <c r="AJ184" s="81"/>
      <c r="AK184" s="81"/>
      <c r="AL184" s="81"/>
      <c r="AM184" s="81"/>
      <c r="AN184" s="81"/>
      <c r="AO184" s="81"/>
      <c r="AP184" s="17"/>
      <c r="AQ184" s="113"/>
      <c r="AR184" s="113"/>
      <c r="AS184" s="113"/>
      <c r="AT184" s="113"/>
      <c r="AU184" s="113"/>
      <c r="AV184" s="114" t="str">
        <f t="shared" ref="AV184" si="1257">IF(C184=FALSE,"",IF(C184="DNT",(AQ184/(Nominal_Pipe_Diameter*10)),IF(AQ184="NV","NV",IF(AQ184="NA","NA",IF(BE184="","",IF(BL184="SMLS",AQ184*100/BE184,AQ184*100/BD184))))))</f>
        <v/>
      </c>
      <c r="AW184" s="114"/>
      <c r="AX184" s="114"/>
      <c r="AY184" s="114"/>
      <c r="AZ184" s="114"/>
      <c r="BA184" s="114" t="str">
        <f t="shared" ref="BA184" si="1258">IF(C184=FALSE,"",IF(GW_Log_Dist="","NA",GW_Log_Dist+X184))</f>
        <v/>
      </c>
      <c r="BB184" s="114"/>
      <c r="BC184" s="114"/>
      <c r="BD184" s="18" t="str">
        <f t="shared" ref="BD184" si="1259">IF(C184=FALSE,"",IF(AND(SX1_Start&lt;=X184,X184&lt;SX1_End),((SX1_NWT*1000)),IF(AND(SX2_Start&lt;=X184,X184&lt;SX2_End),((SX2_NWT*1000)),IF(AND(SX3_Start&lt;=X184,X184&lt;SX3_End),((SX3_NWT*1000)),IF(AND(SX4_Start&lt;=X184,X184&lt;SX4_End),((SX4_NWT*1000)),IF(AND(SX5_Start&lt;=X184,X184&lt;SX5_End),((SX5_NWT*1000)),IF(AND(SX6_Start&lt;=X184,X184&lt;SX6_End),((SX6_NWT*1000)),IF(AND(SX7_Start&lt;=X184,X184&lt;SX7_End),((SX7_NWT*1000)),IF(AND(SX8_Start&lt;=X184,X184&lt;SX8_End),((SX8_NWT*1000)),IF(AND(SX9_Start&lt;=X184,X184&lt;SX9_End),((SX9_NWT*1000)),IF(AND(SX10_Start&lt;=X184,X184&lt;SX10_End),((SX10_NWT*1000)),IF(AND(SX11_Start&lt;=X184,X184&lt;SX11_End),((SX11_NWT*1000)),IF(AND(SX12_Start&lt;=X184,X184&lt;SX12_End),((SX12_NWT*1000)),IF(AND(SX13_Start&lt;=X184,X184&lt;SX13_End),((SX13_NWT*1000)),IF(AND(SX14_Start&lt;=X184,X184&lt;SX14_End),((SX14_NWT*1000)),IF(AND(SX15_Start&lt;=X184,X184&lt;SX15_End),((SX15_NWT*1000)),IF(AND(SX16_Start&lt;=X184,X184&lt;SX16_End),((SX16_NWT*1000)),IF(AND(SX17_Start&lt;=X184,X184&lt;SX17_End),((SX17_NWT*1000)),IF(AND(SX18_Start&lt;=X184,X184&lt;SX18_End),((SX18_NWT*1000)),IF(AND(SX19_Start&lt;=X184,X184&lt;SX19_End),((SX19_NWT*1000)),IF(AND(SX20_Start&lt;=X184,X184&lt;SX20_End),((SX20_NWT*1000)),IF(AND(SX21_Start&lt;=X184,X184&lt;SX21_End),((SX21_NWT*1000)),IF(AND(SX22_Start&lt;=X184,X184&lt;SX22_End),((SX22_NWT*1000)),IF(AND(SX23_Start&lt;=X184,X184&lt;SX23_End),((SX23_NWT*1000)),IF(AND(SX24_Start&lt;=X184,X184&lt;SX24_End),((SX24_NWT*1000)),IF(AND(SX25_Start&lt;=X184,X184&lt;SX25_End),((SX25_NWT*1000))))))))))))))))))))))))))))</f>
        <v/>
      </c>
      <c r="BE184" s="113"/>
      <c r="BF184" s="113"/>
      <c r="BG184" s="113"/>
      <c r="BH184" s="113"/>
      <c r="BI184" s="113"/>
      <c r="BJ184" s="113"/>
      <c r="BK184" s="113"/>
      <c r="BL184" s="19" t="str" cm="1">
        <f t="array" ref="BL184">IF(C184=FALSE,"",IF(AND(SX1_Start&lt;=X184,X184&lt;SX1_End),SX1_LS,IF(AND(SX2_Start&lt;=X184,X184&lt;SX2_End),SX2_LS,IF(AND(SX3_Start&lt;=X184,X184&lt;SX3_End),SX3_LS,IF(AND(SX4_Start&lt;=X184,X184&lt;SX4_End),SX4_LS,IF(AND(SX5_Start&lt;=X184,X184&lt;SX5_End),SX5_LS,IF(AND(SX6_Start&lt;=X184,X184&lt;SX6_End),SX6_LS,IF(AND(SX7_Start&lt;=X184,X184&lt;SX7_End),SX7_LS,IF(AND(SX8_Start&lt;=X184,X184&lt;SX8_End),SX8_LS,IF(AND(SX9_Start&lt;=X184,X184&lt;SX9_End),SX9_LS,IF(AND(SX10_Start&lt;=X184,X184&lt;SX10_End),SX10_LS,IF(AND(SX11_Start&lt;=X184,X184&lt;SX11_End),SX11_LS,IF(AND(SX12_Start&lt;=X184,X184&lt;SX12_End),SX12_LS,IF(AND(SX13_Start&lt;=X184,X184&lt;SX13_End),SX13_LS,IF(AND(SX14_Start&lt;=X184,X184&lt;SX14_End),SX14_LS,IF(AND(SX15_Start&lt;=X184,X184&lt;SX15_End),SX15_LS,IF(AND(SX16_Start&lt;=X184,X184&lt;SX16_End),SX16_LS,IF(AND(SX17_Start&lt;=X184,X184&lt;SX17_End),SX17_LS,IF(AND(SX18_Start&lt;=X184,X184&lt;SX18_End),SX18_LS,IF(AND(SX19_Start&lt;=X184,X184&lt;SX19_End),SX19_LS,IF(AND(SX20_Start&lt;=X184,X184&lt;SX20_End),SX20_LS,IF(AND(SX21_Start&lt;=X184,X184&lt;SX21_End),SX21_LS,IF(AND(SX22_Start&lt;=X184,X184&lt;SX22_End),SX22_LS,IF(AND(SX23_Start&lt;=X184,X184&lt;SX23_End),SX23_LS,IF(AND(SX24_Start&lt;=X184,X184&lt;SX24_End),SX24_LS)*IF(AND(SX25_Start&lt;=X184,X184&lt;SX25End),SX25_LS)))))))))))))))))))))))))</f>
        <v/>
      </c>
      <c r="BM184" s="129" t="str">
        <f t="shared" ref="BM184" si="1260">IF(ISBLANK(C184),"",IF(BL184=SX1_LS,SX1_LSD,IF(BL184=SX2_LS,SX2_LSD,IF(BL184=SX3_LS,SX3_LSD,IF(BL184=SX4_LS,SX4_LSD,IF(BL184=SX5_LS,SX5_LSD,IF(BL184=SX6_LS,SX6_LSD,IF(BL184=SX7_LS,SX7_LSD,IF(BL184=SX8_LS,SX8_LSD,IF(BL184=SX9_LS,SX9_LSD,IF(BL184=SX10_LS,SX10_LSD,IF(BL184=SX11_LS,SX11_LSD,IF(BL184=SX12_LS,SX12_LSD)))))))))))))</f>
        <v/>
      </c>
      <c r="BN184" s="130"/>
      <c r="BO184" s="130"/>
      <c r="BP184" s="130"/>
      <c r="BQ184" s="130"/>
      <c r="BR184" s="131"/>
      <c r="BS184" s="119" t="str">
        <f t="shared" ref="BS184" si="1261">IF(ISBLANK(C184),"",IF(NOT(ISNUMBER(station_number)),"NA",IF(MOD(station_number,1)=0,TEXT(station_number+X184,"0+00"),IF(NOT(MOD(station_number,1)=0),TEXT(station_number+X184,"0+00.00")))))</f>
        <v/>
      </c>
      <c r="BT184" s="119"/>
      <c r="BU184" s="119"/>
      <c r="BV184" s="119"/>
      <c r="BW184" s="119"/>
      <c r="BX184" s="120" t="str" cm="1">
        <f t="array" ref="BX184">IF(C184=FALSE,"",IF(AND(SX1_Start&lt;=X184,X184&lt;SX1_End),"Section 1",IF(AND(SX2_Start&lt;=X184,X184&lt;SX2_End),"Section 2",IF(AND(SX3_Start&lt;=X184,X184&lt;SX3_End),"Section 3",IF(AND(SX4_Start&lt;=X184,X184&lt;SX4_End),"Section 4",IF(AND(SX5_Start&lt;=X184,X184&lt;SX5_End),"Section 5",IF(AND(SX6_Start&lt;=X184,X184&lt;SX6_End),"Section 6",IF(AND(SX7_Start&lt;=X184,X184&lt;SX7_End),"Section 7",IF(AND(SX8_Start&lt;=X184,X184&lt;SX8_End),"Section 8",IF(AND(SX9_Start&lt;=X184,X184&lt;SX9_End),"Section 9",IF(AND(SX10_Start&lt;=X184,X184&lt;SX10_End),"Section 10",IF(AND(SX11_Start&lt;=X184,X184&lt;SX11_End),"Section 11",IF(AND(SX12_Start&lt;=X184,X184&lt;SX12_End),"Section 12",IF(AND(SX13_Start&lt;=X184,X184&lt;SX13_End),"Section 13",IF(AND(SX14_Start&lt;=X184,X184&lt;SX14_End),"Section 14",IF(AND(SX15_Start&lt;=X184,X184&lt;SX15_End),"Section 15",IF(AND(SX16_Start&lt;=X184,X184&lt;SX16_End),"Section 16",IF(AND(SX17_Start&lt;=X184,X184&lt;SX17_End),"Section 17",IF(AND(SX18_Start&lt;=X184,X184&lt;SX18_End),"Section 18",IF(AND(SX19_Start&lt;=X184,X184&lt;SX19_End),"Section 19",IF(AND(SX20_Start&lt;=X184,X184&lt;SX20_End),"Section 20",IF(AND(SX21_Start&lt;=X184,X184&lt;SX21_End),"Section 21",IF(AND(SX22_Start&lt;=X184,X184&lt;SX22_End),"Section 22",IF(AND(SX23_Start&lt;=X184,X184&lt;SX23_End),"Section 23",IF(AND(SX24_Start&lt;=X184,X184&lt;SX24_End),"Section 24")*IF(AND(SX25_Start&lt;=X184,X184&lt;SX25End),"Section 25")))))))))))))))))))))))))</f>
        <v/>
      </c>
      <c r="BY184" s="121"/>
      <c r="BZ184" s="121"/>
      <c r="CA184" s="121"/>
      <c r="CB184" s="121"/>
      <c r="CC184" s="121"/>
      <c r="CD184" s="121"/>
      <c r="CE184" s="121"/>
      <c r="CF184" s="121"/>
      <c r="CG184" s="121"/>
      <c r="CH184" s="122"/>
      <c r="CI184" s="123"/>
      <c r="CJ184" s="124"/>
      <c r="CK184" s="124"/>
      <c r="CL184" s="124"/>
      <c r="CM184" s="124"/>
      <c r="CN184" s="124"/>
      <c r="CO184" s="124"/>
      <c r="CP184" s="124"/>
      <c r="CQ184" s="124"/>
      <c r="CR184" s="124"/>
      <c r="CS184" s="125"/>
      <c r="CT184" s="123"/>
      <c r="CU184" s="124"/>
      <c r="CV184" s="124"/>
      <c r="CW184" s="124"/>
      <c r="CX184" s="124"/>
      <c r="CY184" s="124"/>
      <c r="CZ184" s="124"/>
      <c r="DA184" s="124"/>
      <c r="DB184" s="124"/>
      <c r="DC184" s="124"/>
      <c r="DD184" s="125"/>
      <c r="DE184" s="123"/>
      <c r="DF184" s="124"/>
      <c r="DG184" s="124"/>
      <c r="DH184" s="124"/>
      <c r="DI184" s="124"/>
      <c r="DJ184" s="124"/>
      <c r="DK184" s="124"/>
      <c r="DL184" s="124"/>
      <c r="DM184" s="124"/>
      <c r="DN184" s="125"/>
      <c r="DO184" s="126"/>
      <c r="DP184" s="127"/>
      <c r="DQ184" s="127"/>
      <c r="DR184" s="127"/>
      <c r="DS184" s="127"/>
      <c r="DT184" s="127"/>
      <c r="DU184" s="127"/>
      <c r="DV184" s="128"/>
      <c r="DW184" s="102"/>
      <c r="DX184" s="102"/>
      <c r="DY184" s="102"/>
      <c r="DZ184" s="115"/>
      <c r="EA184" s="115"/>
      <c r="EB184" s="115"/>
      <c r="EC184" s="115"/>
      <c r="ED184" s="115"/>
      <c r="EE184" s="132"/>
      <c r="EF184" s="132"/>
      <c r="EG184" s="132"/>
      <c r="EH184" s="102"/>
      <c r="EI184" s="102"/>
      <c r="EJ184" s="102"/>
      <c r="EK184" s="117" t="str">
        <f t="shared" si="929"/>
        <v/>
      </c>
      <c r="EL184" s="117"/>
      <c r="EM184" s="117"/>
      <c r="EN184" s="118"/>
      <c r="EO184" s="118"/>
      <c r="EP184" s="118"/>
      <c r="EQ184" s="102"/>
      <c r="ER184" s="102"/>
      <c r="ES184" s="102"/>
      <c r="ET184" s="102"/>
      <c r="EU184" s="20" t="str">
        <f t="shared" si="930"/>
        <v/>
      </c>
      <c r="EV184" s="26" t="str">
        <f t="shared" si="931"/>
        <v/>
      </c>
      <c r="EW184" s="22"/>
      <c r="EX184" s="22"/>
      <c r="EY184" s="23"/>
      <c r="EZ184" s="23"/>
      <c r="FA184" s="23"/>
      <c r="FB184" s="23"/>
      <c r="FC184" s="28"/>
      <c r="FD184" s="28"/>
      <c r="FE184" s="28"/>
      <c r="FF184" s="28"/>
      <c r="FG184" s="28"/>
      <c r="FH184" s="28"/>
      <c r="FI184" s="28"/>
      <c r="FJ184" s="28"/>
      <c r="FK184" s="28"/>
      <c r="FL184" s="28"/>
      <c r="FM184" s="28"/>
      <c r="FN184" s="29"/>
      <c r="FO184" s="29"/>
      <c r="FP184" s="29"/>
      <c r="FQ184" s="29"/>
      <c r="FR184" s="29"/>
      <c r="FS184" s="29"/>
      <c r="FT184" s="29"/>
      <c r="FU184" s="29"/>
      <c r="FV184" s="29"/>
      <c r="FW184" s="29"/>
      <c r="FX184" s="29"/>
      <c r="FY184" s="29"/>
      <c r="FZ184" s="29"/>
      <c r="GA184" s="29"/>
      <c r="GB184" s="29"/>
      <c r="GC184" s="23"/>
      <c r="GD184" s="23"/>
      <c r="GE184" s="23"/>
      <c r="GF184" s="23"/>
      <c r="GG184" s="23"/>
      <c r="GH184" s="23"/>
    </row>
    <row r="185" spans="1:190" s="25" customFormat="1" ht="57.75" customHeight="1" x14ac:dyDescent="0.25">
      <c r="A185" s="103">
        <f t="shared" si="932"/>
        <v>178</v>
      </c>
      <c r="B185" s="103"/>
      <c r="C185" s="104"/>
      <c r="D185" s="105"/>
      <c r="E185" s="105"/>
      <c r="F185" s="105"/>
      <c r="G185" s="105"/>
      <c r="H185" s="105"/>
      <c r="I185" s="105"/>
      <c r="J185" s="105"/>
      <c r="K185" s="106"/>
      <c r="L185" s="138"/>
      <c r="M185" s="138"/>
      <c r="N185" s="138"/>
      <c r="O185" s="138"/>
      <c r="P185" s="138"/>
      <c r="Q185" s="138"/>
      <c r="R185" s="138"/>
      <c r="S185" s="137"/>
      <c r="T185" s="137"/>
      <c r="U185" s="137"/>
      <c r="V185" s="137"/>
      <c r="W185" s="137"/>
      <c r="X185" s="79"/>
      <c r="Y185" s="80"/>
      <c r="Z185" s="80"/>
      <c r="AA185" s="80"/>
      <c r="AB185" s="11" t="str">
        <f t="shared" si="920"/>
        <v/>
      </c>
      <c r="AC185" s="12"/>
      <c r="AD185" s="13">
        <f t="shared" si="912"/>
        <v>0</v>
      </c>
      <c r="AE185" s="14" t="str">
        <f t="shared" ref="AE185" si="1262">IF(ISBLANK(C185),"",IF(BL185=SX1_LS,SX1_PD,IF(BL185=SX2_LS,SX2_PD,IF(BL185=SX3_LS,SX3_PD,IF(BL185=SX4_LS,SX4_PD,IF(BL185=SX5_LS,SX5_PD,IF(BL185=SX6_LS,SX6_PD,IF(BL185=SX7_LS,SX7_PD,IF(BL185=SX8_LS,SX8_PD,IF(BL185=SX9_LS,SX9_PD,IF(BL185=SX10_LS,SX10_PD,IF(BL185=SX11_LS,SX11_PD,IF(BL185=SX12_LS,SX12_PD)))))))))))))</f>
        <v/>
      </c>
      <c r="AF185" s="15" t="str">
        <f t="shared" si="922"/>
        <v>!</v>
      </c>
      <c r="AG185" s="16" t="str">
        <f t="shared" ref="AG185" si="1263">IF(ISBLANK(AC185),"",IF(AND(BL185=SX1_LS,AC185&gt;=0.5),(ROUND((PI()*AD185*AE185)/12,2)-PI()*SX1_PD),IF(AND(BL185=SX2_LS,AC185&gt;=0.5),(ROUND((PI()*AD185*AE185)/12,2)-PI()*SX2_PD),IF(AND(BL185=SX3_LS,AC185&gt;=0.5),(ROUND((PI()*AD185*AE185)/12,2)-PI()*SX3_PD),IF(AND(BL185=SX4_LS,AC185&gt;=0.5),(ROUND((PI()*AD185*AE185)/12,2)-PI()*SX4_PD),IF(AND(BL185=SX5_LS,AC185&gt;=0.5),(ROUND((PI()*AD185*AE185)/12,2)-PI()*SX5_PD),IF(AND(BL185=SX6_LS,AC185&gt;=0.5),(ROUND((PI()*AD185*AE185)/12,2)-PI()*SX6_PD),IF(AND(BL185=SX7_LS,AC185&gt;=0.5),(ROUND((PI()*AD185*AE185)/12,2)-PI()*SX7_PD),IF(AND(BL185=SX8_LS,AC185&gt;=0.5),(ROUND((PI()*AD185*AE185)/12,2)-PI()*SX8_PD),IF(AND(BL185=SX9_LS,AC185&gt;=0.5),(ROUND((PI()*AD185*AE185)/12,2)-PI()*SX9_PD),IF(AND(BL185=SX10_LS,AC185&gt;=0.5),(ROUND((PI()*AD185*AE185)/12,2)-PI()*SX10_PD),IF(AND(BL185=SX11_LS,AC185&gt;=0.5),(ROUND((PI()*AD185*AE185)/12,2)-PI()*SX11_PD),IF(AND(BL185=SX12_LS,AC185&gt;=0.5),(ROUND((PI()*AD185*AE185)/12,2)-PI()*SX12_PD),ROUND((PI()*AD185*AE185)/12,2))))))))))))))</f>
        <v/>
      </c>
      <c r="AH185" s="81"/>
      <c r="AI185" s="81"/>
      <c r="AJ185" s="81"/>
      <c r="AK185" s="81"/>
      <c r="AL185" s="81"/>
      <c r="AM185" s="81"/>
      <c r="AN185" s="81"/>
      <c r="AO185" s="81"/>
      <c r="AP185" s="17"/>
      <c r="AQ185" s="113"/>
      <c r="AR185" s="113"/>
      <c r="AS185" s="113"/>
      <c r="AT185" s="113"/>
      <c r="AU185" s="113"/>
      <c r="AV185" s="114" t="str">
        <f t="shared" ref="AV185" si="1264">IF(C185=FALSE,"",IF(C185="DNT",(AQ185/(Nominal_Pipe_Diameter*10)),IF(AQ185="NV","NV",IF(AQ185="NA","NA",IF(BE185="","",IF(BL185="SMLS",AQ185*100/BE185,AQ185*100/BD185))))))</f>
        <v/>
      </c>
      <c r="AW185" s="114"/>
      <c r="AX185" s="114"/>
      <c r="AY185" s="114"/>
      <c r="AZ185" s="114"/>
      <c r="BA185" s="114" t="str">
        <f t="shared" ref="BA185" si="1265">IF(C185=FALSE,"",IF(GW_Log_Dist="","NA",GW_Log_Dist+X185))</f>
        <v/>
      </c>
      <c r="BB185" s="114"/>
      <c r="BC185" s="114"/>
      <c r="BD185" s="18" t="str">
        <f t="shared" ref="BD185" si="1266">IF(C185=FALSE,"",IF(AND(SX1_Start&lt;=X185,X185&lt;SX1_End),((SX1_NWT*1000)),IF(AND(SX2_Start&lt;=X185,X185&lt;SX2_End),((SX2_NWT*1000)),IF(AND(SX3_Start&lt;=X185,X185&lt;SX3_End),((SX3_NWT*1000)),IF(AND(SX4_Start&lt;=X185,X185&lt;SX4_End),((SX4_NWT*1000)),IF(AND(SX5_Start&lt;=X185,X185&lt;SX5_End),((SX5_NWT*1000)),IF(AND(SX6_Start&lt;=X185,X185&lt;SX6_End),((SX6_NWT*1000)),IF(AND(SX7_Start&lt;=X185,X185&lt;SX7_End),((SX7_NWT*1000)),IF(AND(SX8_Start&lt;=X185,X185&lt;SX8_End),((SX8_NWT*1000)),IF(AND(SX9_Start&lt;=X185,X185&lt;SX9_End),((SX9_NWT*1000)),IF(AND(SX10_Start&lt;=X185,X185&lt;SX10_End),((SX10_NWT*1000)),IF(AND(SX11_Start&lt;=X185,X185&lt;SX11_End),((SX11_NWT*1000)),IF(AND(SX12_Start&lt;=X185,X185&lt;SX12_End),((SX12_NWT*1000)),IF(AND(SX13_Start&lt;=X185,X185&lt;SX13_End),((SX13_NWT*1000)),IF(AND(SX14_Start&lt;=X185,X185&lt;SX14_End),((SX14_NWT*1000)),IF(AND(SX15_Start&lt;=X185,X185&lt;SX15_End),((SX15_NWT*1000)),IF(AND(SX16_Start&lt;=X185,X185&lt;SX16_End),((SX16_NWT*1000)),IF(AND(SX17_Start&lt;=X185,X185&lt;SX17_End),((SX17_NWT*1000)),IF(AND(SX18_Start&lt;=X185,X185&lt;SX18_End),((SX18_NWT*1000)),IF(AND(SX19_Start&lt;=X185,X185&lt;SX19_End),((SX19_NWT*1000)),IF(AND(SX20_Start&lt;=X185,X185&lt;SX20_End),((SX20_NWT*1000)),IF(AND(SX21_Start&lt;=X185,X185&lt;SX21_End),((SX21_NWT*1000)),IF(AND(SX22_Start&lt;=X185,X185&lt;SX22_End),((SX22_NWT*1000)),IF(AND(SX23_Start&lt;=X185,X185&lt;SX23_End),((SX23_NWT*1000)),IF(AND(SX24_Start&lt;=X185,X185&lt;SX24_End),((SX24_NWT*1000)),IF(AND(SX25_Start&lt;=X185,X185&lt;SX25_End),((SX25_NWT*1000))))))))))))))))))))))))))))</f>
        <v/>
      </c>
      <c r="BE185" s="113"/>
      <c r="BF185" s="113"/>
      <c r="BG185" s="113"/>
      <c r="BH185" s="113"/>
      <c r="BI185" s="113"/>
      <c r="BJ185" s="113"/>
      <c r="BK185" s="113"/>
      <c r="BL185" s="19" t="str" cm="1">
        <f t="array" ref="BL185">IF(C185=FALSE,"",IF(AND(SX1_Start&lt;=X185,X185&lt;SX1_End),SX1_LS,IF(AND(SX2_Start&lt;=X185,X185&lt;SX2_End),SX2_LS,IF(AND(SX3_Start&lt;=X185,X185&lt;SX3_End),SX3_LS,IF(AND(SX4_Start&lt;=X185,X185&lt;SX4_End),SX4_LS,IF(AND(SX5_Start&lt;=X185,X185&lt;SX5_End),SX5_LS,IF(AND(SX6_Start&lt;=X185,X185&lt;SX6_End),SX6_LS,IF(AND(SX7_Start&lt;=X185,X185&lt;SX7_End),SX7_LS,IF(AND(SX8_Start&lt;=X185,X185&lt;SX8_End),SX8_LS,IF(AND(SX9_Start&lt;=X185,X185&lt;SX9_End),SX9_LS,IF(AND(SX10_Start&lt;=X185,X185&lt;SX10_End),SX10_LS,IF(AND(SX11_Start&lt;=X185,X185&lt;SX11_End),SX11_LS,IF(AND(SX12_Start&lt;=X185,X185&lt;SX12_End),SX12_LS,IF(AND(SX13_Start&lt;=X185,X185&lt;SX13_End),SX13_LS,IF(AND(SX14_Start&lt;=X185,X185&lt;SX14_End),SX14_LS,IF(AND(SX15_Start&lt;=X185,X185&lt;SX15_End),SX15_LS,IF(AND(SX16_Start&lt;=X185,X185&lt;SX16_End),SX16_LS,IF(AND(SX17_Start&lt;=X185,X185&lt;SX17_End),SX17_LS,IF(AND(SX18_Start&lt;=X185,X185&lt;SX18_End),SX18_LS,IF(AND(SX19_Start&lt;=X185,X185&lt;SX19_End),SX19_LS,IF(AND(SX20_Start&lt;=X185,X185&lt;SX20_End),SX20_LS,IF(AND(SX21_Start&lt;=X185,X185&lt;SX21_End),SX21_LS,IF(AND(SX22_Start&lt;=X185,X185&lt;SX22_End),SX22_LS,IF(AND(SX23_Start&lt;=X185,X185&lt;SX23_End),SX23_LS,IF(AND(SX24_Start&lt;=X185,X185&lt;SX24_End),SX24_LS)*IF(AND(SX25_Start&lt;=X185,X185&lt;SX25End),SX25_LS)))))))))))))))))))))))))</f>
        <v/>
      </c>
      <c r="BM185" s="129" t="str">
        <f t="shared" ref="BM185" si="1267">IF(ISBLANK(C185),"",IF(BL185=SX1_LS,SX1_LSD,IF(BL185=SX2_LS,SX2_LSD,IF(BL185=SX3_LS,SX3_LSD,IF(BL185=SX4_LS,SX4_LSD,IF(BL185=SX5_LS,SX5_LSD,IF(BL185=SX6_LS,SX6_LSD,IF(BL185=SX7_LS,SX7_LSD,IF(BL185=SX8_LS,SX8_LSD,IF(BL185=SX9_LS,SX9_LSD,IF(BL185=SX10_LS,SX10_LSD,IF(BL185=SX11_LS,SX11_LSD,IF(BL185=SX12_LS,SX12_LSD)))))))))))))</f>
        <v/>
      </c>
      <c r="BN185" s="130"/>
      <c r="BO185" s="130"/>
      <c r="BP185" s="130"/>
      <c r="BQ185" s="130"/>
      <c r="BR185" s="131"/>
      <c r="BS185" s="119" t="str">
        <f t="shared" ref="BS185" si="1268">IF(ISBLANK(C185),"",IF(NOT(ISNUMBER(station_number)),"NA",IF(MOD(station_number,1)=0,TEXT(station_number+X185,"0+00"),IF(NOT(MOD(station_number,1)=0),TEXT(station_number+X185,"0+00.00")))))</f>
        <v/>
      </c>
      <c r="BT185" s="119"/>
      <c r="BU185" s="119"/>
      <c r="BV185" s="119"/>
      <c r="BW185" s="119"/>
      <c r="BX185" s="120" t="str" cm="1">
        <f t="array" ref="BX185">IF(C185=FALSE,"",IF(AND(SX1_Start&lt;=X185,X185&lt;SX1_End),"Section 1",IF(AND(SX2_Start&lt;=X185,X185&lt;SX2_End),"Section 2",IF(AND(SX3_Start&lt;=X185,X185&lt;SX3_End),"Section 3",IF(AND(SX4_Start&lt;=X185,X185&lt;SX4_End),"Section 4",IF(AND(SX5_Start&lt;=X185,X185&lt;SX5_End),"Section 5",IF(AND(SX6_Start&lt;=X185,X185&lt;SX6_End),"Section 6",IF(AND(SX7_Start&lt;=X185,X185&lt;SX7_End),"Section 7",IF(AND(SX8_Start&lt;=X185,X185&lt;SX8_End),"Section 8",IF(AND(SX9_Start&lt;=X185,X185&lt;SX9_End),"Section 9",IF(AND(SX10_Start&lt;=X185,X185&lt;SX10_End),"Section 10",IF(AND(SX11_Start&lt;=X185,X185&lt;SX11_End),"Section 11",IF(AND(SX12_Start&lt;=X185,X185&lt;SX12_End),"Section 12",IF(AND(SX13_Start&lt;=X185,X185&lt;SX13_End),"Section 13",IF(AND(SX14_Start&lt;=X185,X185&lt;SX14_End),"Section 14",IF(AND(SX15_Start&lt;=X185,X185&lt;SX15_End),"Section 15",IF(AND(SX16_Start&lt;=X185,X185&lt;SX16_End),"Section 16",IF(AND(SX17_Start&lt;=X185,X185&lt;SX17_End),"Section 17",IF(AND(SX18_Start&lt;=X185,X185&lt;SX18_End),"Section 18",IF(AND(SX19_Start&lt;=X185,X185&lt;SX19_End),"Section 19",IF(AND(SX20_Start&lt;=X185,X185&lt;SX20_End),"Section 20",IF(AND(SX21_Start&lt;=X185,X185&lt;SX21_End),"Section 21",IF(AND(SX22_Start&lt;=X185,X185&lt;SX22_End),"Section 22",IF(AND(SX23_Start&lt;=X185,X185&lt;SX23_End),"Section 23",IF(AND(SX24_Start&lt;=X185,X185&lt;SX24_End),"Section 24")*IF(AND(SX25_Start&lt;=X185,X185&lt;SX25End),"Section 25")))))))))))))))))))))))))</f>
        <v/>
      </c>
      <c r="BY185" s="121"/>
      <c r="BZ185" s="121"/>
      <c r="CA185" s="121"/>
      <c r="CB185" s="121"/>
      <c r="CC185" s="121"/>
      <c r="CD185" s="121"/>
      <c r="CE185" s="121"/>
      <c r="CF185" s="121"/>
      <c r="CG185" s="121"/>
      <c r="CH185" s="122"/>
      <c r="CI185" s="123"/>
      <c r="CJ185" s="124"/>
      <c r="CK185" s="124"/>
      <c r="CL185" s="124"/>
      <c r="CM185" s="124"/>
      <c r="CN185" s="124"/>
      <c r="CO185" s="124"/>
      <c r="CP185" s="124"/>
      <c r="CQ185" s="124"/>
      <c r="CR185" s="124"/>
      <c r="CS185" s="125"/>
      <c r="CT185" s="123"/>
      <c r="CU185" s="124"/>
      <c r="CV185" s="124"/>
      <c r="CW185" s="124"/>
      <c r="CX185" s="124"/>
      <c r="CY185" s="124"/>
      <c r="CZ185" s="124"/>
      <c r="DA185" s="124"/>
      <c r="DB185" s="124"/>
      <c r="DC185" s="124"/>
      <c r="DD185" s="125"/>
      <c r="DE185" s="123"/>
      <c r="DF185" s="124"/>
      <c r="DG185" s="124"/>
      <c r="DH185" s="124"/>
      <c r="DI185" s="124"/>
      <c r="DJ185" s="124"/>
      <c r="DK185" s="124"/>
      <c r="DL185" s="124"/>
      <c r="DM185" s="124"/>
      <c r="DN185" s="125"/>
      <c r="DO185" s="126"/>
      <c r="DP185" s="127"/>
      <c r="DQ185" s="127"/>
      <c r="DR185" s="127"/>
      <c r="DS185" s="127"/>
      <c r="DT185" s="127"/>
      <c r="DU185" s="127"/>
      <c r="DV185" s="128"/>
      <c r="DW185" s="102"/>
      <c r="DX185" s="102"/>
      <c r="DY185" s="102"/>
      <c r="DZ185" s="115"/>
      <c r="EA185" s="115"/>
      <c r="EB185" s="115"/>
      <c r="EC185" s="115"/>
      <c r="ED185" s="115"/>
      <c r="EE185" s="132"/>
      <c r="EF185" s="132"/>
      <c r="EG185" s="132"/>
      <c r="EH185" s="102"/>
      <c r="EI185" s="102"/>
      <c r="EJ185" s="102"/>
      <c r="EK185" s="117" t="str">
        <f t="shared" si="929"/>
        <v/>
      </c>
      <c r="EL185" s="117"/>
      <c r="EM185" s="117"/>
      <c r="EN185" s="118"/>
      <c r="EO185" s="118"/>
      <c r="EP185" s="118"/>
      <c r="EQ185" s="102"/>
      <c r="ER185" s="102"/>
      <c r="ES185" s="102"/>
      <c r="ET185" s="102"/>
      <c r="EU185" s="20" t="str">
        <f t="shared" si="930"/>
        <v/>
      </c>
      <c r="EV185" s="26" t="str">
        <f t="shared" si="931"/>
        <v/>
      </c>
      <c r="EW185" s="22"/>
      <c r="EX185" s="22"/>
      <c r="EY185" s="23"/>
      <c r="EZ185" s="23"/>
      <c r="FA185" s="23"/>
      <c r="FB185" s="23"/>
      <c r="FC185" s="28"/>
      <c r="FD185" s="28"/>
      <c r="FE185" s="28"/>
      <c r="FF185" s="28"/>
      <c r="FG185" s="28"/>
      <c r="FH185" s="28"/>
      <c r="FI185" s="28"/>
      <c r="FJ185" s="28"/>
      <c r="FK185" s="28"/>
      <c r="FL185" s="28"/>
      <c r="FM185" s="28"/>
      <c r="FN185" s="29"/>
      <c r="FO185" s="29"/>
      <c r="FP185" s="29"/>
      <c r="FQ185" s="29"/>
      <c r="FR185" s="29"/>
      <c r="FS185" s="29"/>
      <c r="FT185" s="29"/>
      <c r="FU185" s="29"/>
      <c r="FV185" s="29"/>
      <c r="FW185" s="29"/>
      <c r="FX185" s="29"/>
      <c r="FY185" s="29"/>
      <c r="FZ185" s="29"/>
      <c r="GA185" s="29"/>
      <c r="GB185" s="29"/>
      <c r="GC185" s="23"/>
      <c r="GD185" s="23"/>
      <c r="GE185" s="23"/>
      <c r="GF185" s="23"/>
      <c r="GG185" s="23"/>
      <c r="GH185" s="23"/>
    </row>
    <row r="186" spans="1:190" s="25" customFormat="1" ht="57.75" customHeight="1" x14ac:dyDescent="0.25">
      <c r="A186" s="103">
        <f t="shared" si="932"/>
        <v>179</v>
      </c>
      <c r="B186" s="103"/>
      <c r="C186" s="104"/>
      <c r="D186" s="105"/>
      <c r="E186" s="105"/>
      <c r="F186" s="105"/>
      <c r="G186" s="105"/>
      <c r="H186" s="105"/>
      <c r="I186" s="105"/>
      <c r="J186" s="105"/>
      <c r="K186" s="106"/>
      <c r="L186" s="138"/>
      <c r="M186" s="138"/>
      <c r="N186" s="138"/>
      <c r="O186" s="138"/>
      <c r="P186" s="138"/>
      <c r="Q186" s="138"/>
      <c r="R186" s="138"/>
      <c r="S186" s="137"/>
      <c r="T186" s="137"/>
      <c r="U186" s="137"/>
      <c r="V186" s="137"/>
      <c r="W186" s="137"/>
      <c r="X186" s="79"/>
      <c r="Y186" s="80"/>
      <c r="Z186" s="80"/>
      <c r="AA186" s="80"/>
      <c r="AB186" s="11" t="str">
        <f t="shared" si="920"/>
        <v/>
      </c>
      <c r="AC186" s="12"/>
      <c r="AD186" s="13">
        <f t="shared" si="912"/>
        <v>0</v>
      </c>
      <c r="AE186" s="14" t="str">
        <f t="shared" ref="AE186" si="1269">IF(ISBLANK(C186),"",IF(BL186=SX1_LS,SX1_PD,IF(BL186=SX2_LS,SX2_PD,IF(BL186=SX3_LS,SX3_PD,IF(BL186=SX4_LS,SX4_PD,IF(BL186=SX5_LS,SX5_PD,IF(BL186=SX6_LS,SX6_PD,IF(BL186=SX7_LS,SX7_PD,IF(BL186=SX8_LS,SX8_PD,IF(BL186=SX9_LS,SX9_PD,IF(BL186=SX10_LS,SX10_PD,IF(BL186=SX11_LS,SX11_PD,IF(BL186=SX12_LS,SX12_PD)))))))))))))</f>
        <v/>
      </c>
      <c r="AF186" s="15" t="str">
        <f t="shared" si="922"/>
        <v>!</v>
      </c>
      <c r="AG186" s="16" t="str">
        <f t="shared" ref="AG186" si="1270">IF(ISBLANK(AC186),"",IF(AND(BL186=SX1_LS,AC186&gt;=0.5),(ROUND((PI()*AD186*AE186)/12,2)-PI()*SX1_PD),IF(AND(BL186=SX2_LS,AC186&gt;=0.5),(ROUND((PI()*AD186*AE186)/12,2)-PI()*SX2_PD),IF(AND(BL186=SX3_LS,AC186&gt;=0.5),(ROUND((PI()*AD186*AE186)/12,2)-PI()*SX3_PD),IF(AND(BL186=SX4_LS,AC186&gt;=0.5),(ROUND((PI()*AD186*AE186)/12,2)-PI()*SX4_PD),IF(AND(BL186=SX5_LS,AC186&gt;=0.5),(ROUND((PI()*AD186*AE186)/12,2)-PI()*SX5_PD),IF(AND(BL186=SX6_LS,AC186&gt;=0.5),(ROUND((PI()*AD186*AE186)/12,2)-PI()*SX6_PD),IF(AND(BL186=SX7_LS,AC186&gt;=0.5),(ROUND((PI()*AD186*AE186)/12,2)-PI()*SX7_PD),IF(AND(BL186=SX8_LS,AC186&gt;=0.5),(ROUND((PI()*AD186*AE186)/12,2)-PI()*SX8_PD),IF(AND(BL186=SX9_LS,AC186&gt;=0.5),(ROUND((PI()*AD186*AE186)/12,2)-PI()*SX9_PD),IF(AND(BL186=SX10_LS,AC186&gt;=0.5),(ROUND((PI()*AD186*AE186)/12,2)-PI()*SX10_PD),IF(AND(BL186=SX11_LS,AC186&gt;=0.5),(ROUND((PI()*AD186*AE186)/12,2)-PI()*SX11_PD),IF(AND(BL186=SX12_LS,AC186&gt;=0.5),(ROUND((PI()*AD186*AE186)/12,2)-PI()*SX12_PD),ROUND((PI()*AD186*AE186)/12,2))))))))))))))</f>
        <v/>
      </c>
      <c r="AH186" s="81"/>
      <c r="AI186" s="81"/>
      <c r="AJ186" s="81"/>
      <c r="AK186" s="81"/>
      <c r="AL186" s="81"/>
      <c r="AM186" s="81"/>
      <c r="AN186" s="81"/>
      <c r="AO186" s="81"/>
      <c r="AP186" s="17"/>
      <c r="AQ186" s="113"/>
      <c r="AR186" s="113"/>
      <c r="AS186" s="113"/>
      <c r="AT186" s="113"/>
      <c r="AU186" s="113"/>
      <c r="AV186" s="114" t="str">
        <f t="shared" ref="AV186" si="1271">IF(C186=FALSE,"",IF(C186="DNT",(AQ186/(Nominal_Pipe_Diameter*10)),IF(AQ186="NV","NV",IF(AQ186="NA","NA",IF(BE186="","",IF(BL186="SMLS",AQ186*100/BE186,AQ186*100/BD186))))))</f>
        <v/>
      </c>
      <c r="AW186" s="114"/>
      <c r="AX186" s="114"/>
      <c r="AY186" s="114"/>
      <c r="AZ186" s="114"/>
      <c r="BA186" s="114" t="str">
        <f t="shared" ref="BA186" si="1272">IF(C186=FALSE,"",IF(GW_Log_Dist="","NA",GW_Log_Dist+X186))</f>
        <v/>
      </c>
      <c r="BB186" s="114"/>
      <c r="BC186" s="114"/>
      <c r="BD186" s="18" t="str">
        <f t="shared" ref="BD186" si="1273">IF(C186=FALSE,"",IF(AND(SX1_Start&lt;=X186,X186&lt;SX1_End),((SX1_NWT*1000)),IF(AND(SX2_Start&lt;=X186,X186&lt;SX2_End),((SX2_NWT*1000)),IF(AND(SX3_Start&lt;=X186,X186&lt;SX3_End),((SX3_NWT*1000)),IF(AND(SX4_Start&lt;=X186,X186&lt;SX4_End),((SX4_NWT*1000)),IF(AND(SX5_Start&lt;=X186,X186&lt;SX5_End),((SX5_NWT*1000)),IF(AND(SX6_Start&lt;=X186,X186&lt;SX6_End),((SX6_NWT*1000)),IF(AND(SX7_Start&lt;=X186,X186&lt;SX7_End),((SX7_NWT*1000)),IF(AND(SX8_Start&lt;=X186,X186&lt;SX8_End),((SX8_NWT*1000)),IF(AND(SX9_Start&lt;=X186,X186&lt;SX9_End),((SX9_NWT*1000)),IF(AND(SX10_Start&lt;=X186,X186&lt;SX10_End),((SX10_NWT*1000)),IF(AND(SX11_Start&lt;=X186,X186&lt;SX11_End),((SX11_NWT*1000)),IF(AND(SX12_Start&lt;=X186,X186&lt;SX12_End),((SX12_NWT*1000)),IF(AND(SX13_Start&lt;=X186,X186&lt;SX13_End),((SX13_NWT*1000)),IF(AND(SX14_Start&lt;=X186,X186&lt;SX14_End),((SX14_NWT*1000)),IF(AND(SX15_Start&lt;=X186,X186&lt;SX15_End),((SX15_NWT*1000)),IF(AND(SX16_Start&lt;=X186,X186&lt;SX16_End),((SX16_NWT*1000)),IF(AND(SX17_Start&lt;=X186,X186&lt;SX17_End),((SX17_NWT*1000)),IF(AND(SX18_Start&lt;=X186,X186&lt;SX18_End),((SX18_NWT*1000)),IF(AND(SX19_Start&lt;=X186,X186&lt;SX19_End),((SX19_NWT*1000)),IF(AND(SX20_Start&lt;=X186,X186&lt;SX20_End),((SX20_NWT*1000)),IF(AND(SX21_Start&lt;=X186,X186&lt;SX21_End),((SX21_NWT*1000)),IF(AND(SX22_Start&lt;=X186,X186&lt;SX22_End),((SX22_NWT*1000)),IF(AND(SX23_Start&lt;=X186,X186&lt;SX23_End),((SX23_NWT*1000)),IF(AND(SX24_Start&lt;=X186,X186&lt;SX24_End),((SX24_NWT*1000)),IF(AND(SX25_Start&lt;=X186,X186&lt;SX25_End),((SX25_NWT*1000))))))))))))))))))))))))))))</f>
        <v/>
      </c>
      <c r="BE186" s="113"/>
      <c r="BF186" s="113"/>
      <c r="BG186" s="113"/>
      <c r="BH186" s="113"/>
      <c r="BI186" s="113"/>
      <c r="BJ186" s="113"/>
      <c r="BK186" s="113"/>
      <c r="BL186" s="19" t="str" cm="1">
        <f t="array" ref="BL186">IF(C186=FALSE,"",IF(AND(SX1_Start&lt;=X186,X186&lt;SX1_End),SX1_LS,IF(AND(SX2_Start&lt;=X186,X186&lt;SX2_End),SX2_LS,IF(AND(SX3_Start&lt;=X186,X186&lt;SX3_End),SX3_LS,IF(AND(SX4_Start&lt;=X186,X186&lt;SX4_End),SX4_LS,IF(AND(SX5_Start&lt;=X186,X186&lt;SX5_End),SX5_LS,IF(AND(SX6_Start&lt;=X186,X186&lt;SX6_End),SX6_LS,IF(AND(SX7_Start&lt;=X186,X186&lt;SX7_End),SX7_LS,IF(AND(SX8_Start&lt;=X186,X186&lt;SX8_End),SX8_LS,IF(AND(SX9_Start&lt;=X186,X186&lt;SX9_End),SX9_LS,IF(AND(SX10_Start&lt;=X186,X186&lt;SX10_End),SX10_LS,IF(AND(SX11_Start&lt;=X186,X186&lt;SX11_End),SX11_LS,IF(AND(SX12_Start&lt;=X186,X186&lt;SX12_End),SX12_LS,IF(AND(SX13_Start&lt;=X186,X186&lt;SX13_End),SX13_LS,IF(AND(SX14_Start&lt;=X186,X186&lt;SX14_End),SX14_LS,IF(AND(SX15_Start&lt;=X186,X186&lt;SX15_End),SX15_LS,IF(AND(SX16_Start&lt;=X186,X186&lt;SX16_End),SX16_LS,IF(AND(SX17_Start&lt;=X186,X186&lt;SX17_End),SX17_LS,IF(AND(SX18_Start&lt;=X186,X186&lt;SX18_End),SX18_LS,IF(AND(SX19_Start&lt;=X186,X186&lt;SX19_End),SX19_LS,IF(AND(SX20_Start&lt;=X186,X186&lt;SX20_End),SX20_LS,IF(AND(SX21_Start&lt;=X186,X186&lt;SX21_End),SX21_LS,IF(AND(SX22_Start&lt;=X186,X186&lt;SX22_End),SX22_LS,IF(AND(SX23_Start&lt;=X186,X186&lt;SX23_End),SX23_LS,IF(AND(SX24_Start&lt;=X186,X186&lt;SX24_End),SX24_LS)*IF(AND(SX25_Start&lt;=X186,X186&lt;SX25End),SX25_LS)))))))))))))))))))))))))</f>
        <v/>
      </c>
      <c r="BM186" s="129" t="str">
        <f t="shared" ref="BM186" si="1274">IF(ISBLANK(C186),"",IF(BL186=SX1_LS,SX1_LSD,IF(BL186=SX2_LS,SX2_LSD,IF(BL186=SX3_LS,SX3_LSD,IF(BL186=SX4_LS,SX4_LSD,IF(BL186=SX5_LS,SX5_LSD,IF(BL186=SX6_LS,SX6_LSD,IF(BL186=SX7_LS,SX7_LSD,IF(BL186=SX8_LS,SX8_LSD,IF(BL186=SX9_LS,SX9_LSD,IF(BL186=SX10_LS,SX10_LSD,IF(BL186=SX11_LS,SX11_LSD,IF(BL186=SX12_LS,SX12_LSD)))))))))))))</f>
        <v/>
      </c>
      <c r="BN186" s="130"/>
      <c r="BO186" s="130"/>
      <c r="BP186" s="130"/>
      <c r="BQ186" s="130"/>
      <c r="BR186" s="131"/>
      <c r="BS186" s="119" t="str">
        <f t="shared" ref="BS186" si="1275">IF(ISBLANK(C186),"",IF(NOT(ISNUMBER(station_number)),"NA",IF(MOD(station_number,1)=0,TEXT(station_number+X186,"0+00"),IF(NOT(MOD(station_number,1)=0),TEXT(station_number+X186,"0+00.00")))))</f>
        <v/>
      </c>
      <c r="BT186" s="119"/>
      <c r="BU186" s="119"/>
      <c r="BV186" s="119"/>
      <c r="BW186" s="119"/>
      <c r="BX186" s="120" t="str" cm="1">
        <f t="array" ref="BX186">IF(C186=FALSE,"",IF(AND(SX1_Start&lt;=X186,X186&lt;SX1_End),"Section 1",IF(AND(SX2_Start&lt;=X186,X186&lt;SX2_End),"Section 2",IF(AND(SX3_Start&lt;=X186,X186&lt;SX3_End),"Section 3",IF(AND(SX4_Start&lt;=X186,X186&lt;SX4_End),"Section 4",IF(AND(SX5_Start&lt;=X186,X186&lt;SX5_End),"Section 5",IF(AND(SX6_Start&lt;=X186,X186&lt;SX6_End),"Section 6",IF(AND(SX7_Start&lt;=X186,X186&lt;SX7_End),"Section 7",IF(AND(SX8_Start&lt;=X186,X186&lt;SX8_End),"Section 8",IF(AND(SX9_Start&lt;=X186,X186&lt;SX9_End),"Section 9",IF(AND(SX10_Start&lt;=X186,X186&lt;SX10_End),"Section 10",IF(AND(SX11_Start&lt;=X186,X186&lt;SX11_End),"Section 11",IF(AND(SX12_Start&lt;=X186,X186&lt;SX12_End),"Section 12",IF(AND(SX13_Start&lt;=X186,X186&lt;SX13_End),"Section 13",IF(AND(SX14_Start&lt;=X186,X186&lt;SX14_End),"Section 14",IF(AND(SX15_Start&lt;=X186,X186&lt;SX15_End),"Section 15",IF(AND(SX16_Start&lt;=X186,X186&lt;SX16_End),"Section 16",IF(AND(SX17_Start&lt;=X186,X186&lt;SX17_End),"Section 17",IF(AND(SX18_Start&lt;=X186,X186&lt;SX18_End),"Section 18",IF(AND(SX19_Start&lt;=X186,X186&lt;SX19_End),"Section 19",IF(AND(SX20_Start&lt;=X186,X186&lt;SX20_End),"Section 20",IF(AND(SX21_Start&lt;=X186,X186&lt;SX21_End),"Section 21",IF(AND(SX22_Start&lt;=X186,X186&lt;SX22_End),"Section 22",IF(AND(SX23_Start&lt;=X186,X186&lt;SX23_End),"Section 23",IF(AND(SX24_Start&lt;=X186,X186&lt;SX24_End),"Section 24")*IF(AND(SX25_Start&lt;=X186,X186&lt;SX25End),"Section 25")))))))))))))))))))))))))</f>
        <v/>
      </c>
      <c r="BY186" s="121"/>
      <c r="BZ186" s="121"/>
      <c r="CA186" s="121"/>
      <c r="CB186" s="121"/>
      <c r="CC186" s="121"/>
      <c r="CD186" s="121"/>
      <c r="CE186" s="121"/>
      <c r="CF186" s="121"/>
      <c r="CG186" s="121"/>
      <c r="CH186" s="122"/>
      <c r="CI186" s="123"/>
      <c r="CJ186" s="124"/>
      <c r="CK186" s="124"/>
      <c r="CL186" s="124"/>
      <c r="CM186" s="124"/>
      <c r="CN186" s="124"/>
      <c r="CO186" s="124"/>
      <c r="CP186" s="124"/>
      <c r="CQ186" s="124"/>
      <c r="CR186" s="124"/>
      <c r="CS186" s="125"/>
      <c r="CT186" s="123"/>
      <c r="CU186" s="124"/>
      <c r="CV186" s="124"/>
      <c r="CW186" s="124"/>
      <c r="CX186" s="124"/>
      <c r="CY186" s="124"/>
      <c r="CZ186" s="124"/>
      <c r="DA186" s="124"/>
      <c r="DB186" s="124"/>
      <c r="DC186" s="124"/>
      <c r="DD186" s="125"/>
      <c r="DE186" s="123"/>
      <c r="DF186" s="124"/>
      <c r="DG186" s="124"/>
      <c r="DH186" s="124"/>
      <c r="DI186" s="124"/>
      <c r="DJ186" s="124"/>
      <c r="DK186" s="124"/>
      <c r="DL186" s="124"/>
      <c r="DM186" s="124"/>
      <c r="DN186" s="125"/>
      <c r="DO186" s="126"/>
      <c r="DP186" s="127"/>
      <c r="DQ186" s="127"/>
      <c r="DR186" s="127"/>
      <c r="DS186" s="127"/>
      <c r="DT186" s="127"/>
      <c r="DU186" s="127"/>
      <c r="DV186" s="128"/>
      <c r="DW186" s="102"/>
      <c r="DX186" s="102"/>
      <c r="DY186" s="102"/>
      <c r="DZ186" s="115"/>
      <c r="EA186" s="115"/>
      <c r="EB186" s="115"/>
      <c r="EC186" s="115"/>
      <c r="ED186" s="115"/>
      <c r="EE186" s="132"/>
      <c r="EF186" s="132"/>
      <c r="EG186" s="132"/>
      <c r="EH186" s="102"/>
      <c r="EI186" s="102"/>
      <c r="EJ186" s="102"/>
      <c r="EK186" s="117" t="str">
        <f t="shared" si="929"/>
        <v/>
      </c>
      <c r="EL186" s="117"/>
      <c r="EM186" s="117"/>
      <c r="EN186" s="118"/>
      <c r="EO186" s="118"/>
      <c r="EP186" s="118"/>
      <c r="EQ186" s="102"/>
      <c r="ER186" s="102"/>
      <c r="ES186" s="102"/>
      <c r="ET186" s="102"/>
      <c r="EU186" s="20" t="str">
        <f t="shared" si="930"/>
        <v/>
      </c>
      <c r="EV186" s="26" t="str">
        <f t="shared" si="931"/>
        <v/>
      </c>
      <c r="EW186" s="22"/>
      <c r="EX186" s="22"/>
      <c r="EY186" s="23"/>
      <c r="EZ186" s="23"/>
      <c r="FA186" s="23"/>
      <c r="FB186" s="23"/>
      <c r="FC186" s="28"/>
      <c r="FD186" s="28"/>
      <c r="FE186" s="28"/>
      <c r="FF186" s="28"/>
      <c r="FG186" s="28"/>
      <c r="FH186" s="28"/>
      <c r="FI186" s="28"/>
      <c r="FJ186" s="28"/>
      <c r="FK186" s="28"/>
      <c r="FL186" s="28"/>
      <c r="FM186" s="28"/>
      <c r="FN186" s="29"/>
      <c r="FO186" s="29"/>
      <c r="FP186" s="29"/>
      <c r="FQ186" s="29"/>
      <c r="FR186" s="29"/>
      <c r="FS186" s="29"/>
      <c r="FT186" s="29"/>
      <c r="FU186" s="29"/>
      <c r="FV186" s="29"/>
      <c r="FW186" s="29"/>
      <c r="FX186" s="29"/>
      <c r="FY186" s="29"/>
      <c r="FZ186" s="29"/>
      <c r="GA186" s="29"/>
      <c r="GB186" s="29"/>
      <c r="GC186" s="23"/>
      <c r="GD186" s="23"/>
      <c r="GE186" s="23"/>
      <c r="GF186" s="23"/>
      <c r="GG186" s="23"/>
      <c r="GH186" s="23"/>
    </row>
    <row r="187" spans="1:190" s="25" customFormat="1" ht="57.75" customHeight="1" x14ac:dyDescent="0.25">
      <c r="A187" s="103">
        <f t="shared" si="932"/>
        <v>180</v>
      </c>
      <c r="B187" s="103"/>
      <c r="C187" s="104"/>
      <c r="D187" s="105"/>
      <c r="E187" s="105"/>
      <c r="F187" s="105"/>
      <c r="G187" s="105"/>
      <c r="H187" s="105"/>
      <c r="I187" s="105"/>
      <c r="J187" s="105"/>
      <c r="K187" s="106"/>
      <c r="L187" s="138"/>
      <c r="M187" s="138"/>
      <c r="N187" s="138"/>
      <c r="O187" s="138"/>
      <c r="P187" s="138"/>
      <c r="Q187" s="138"/>
      <c r="R187" s="138"/>
      <c r="S187" s="137"/>
      <c r="T187" s="137"/>
      <c r="U187" s="137"/>
      <c r="V187" s="137"/>
      <c r="W187" s="137"/>
      <c r="X187" s="79"/>
      <c r="Y187" s="80"/>
      <c r="Z187" s="80"/>
      <c r="AA187" s="80"/>
      <c r="AB187" s="11" t="str">
        <f t="shared" si="920"/>
        <v/>
      </c>
      <c r="AC187" s="12"/>
      <c r="AD187" s="13">
        <f t="shared" si="912"/>
        <v>0</v>
      </c>
      <c r="AE187" s="14" t="str">
        <f t="shared" ref="AE187" si="1276">IF(ISBLANK(C187),"",IF(BL187=SX1_LS,SX1_PD,IF(BL187=SX2_LS,SX2_PD,IF(BL187=SX3_LS,SX3_PD,IF(BL187=SX4_LS,SX4_PD,IF(BL187=SX5_LS,SX5_PD,IF(BL187=SX6_LS,SX6_PD,IF(BL187=SX7_LS,SX7_PD,IF(BL187=SX8_LS,SX8_PD,IF(BL187=SX9_LS,SX9_PD,IF(BL187=SX10_LS,SX10_PD,IF(BL187=SX11_LS,SX11_PD,IF(BL187=SX12_LS,SX12_PD)))))))))))))</f>
        <v/>
      </c>
      <c r="AF187" s="15" t="str">
        <f t="shared" si="922"/>
        <v>!</v>
      </c>
      <c r="AG187" s="16" t="str">
        <f t="shared" ref="AG187" si="1277">IF(ISBLANK(AC187),"",IF(AND(BL187=SX1_LS,AC187&gt;=0.5),(ROUND((PI()*AD187*AE187)/12,2)-PI()*SX1_PD),IF(AND(BL187=SX2_LS,AC187&gt;=0.5),(ROUND((PI()*AD187*AE187)/12,2)-PI()*SX2_PD),IF(AND(BL187=SX3_LS,AC187&gt;=0.5),(ROUND((PI()*AD187*AE187)/12,2)-PI()*SX3_PD),IF(AND(BL187=SX4_LS,AC187&gt;=0.5),(ROUND((PI()*AD187*AE187)/12,2)-PI()*SX4_PD),IF(AND(BL187=SX5_LS,AC187&gt;=0.5),(ROUND((PI()*AD187*AE187)/12,2)-PI()*SX5_PD),IF(AND(BL187=SX6_LS,AC187&gt;=0.5),(ROUND((PI()*AD187*AE187)/12,2)-PI()*SX6_PD),IF(AND(BL187=SX7_LS,AC187&gt;=0.5),(ROUND((PI()*AD187*AE187)/12,2)-PI()*SX7_PD),IF(AND(BL187=SX8_LS,AC187&gt;=0.5),(ROUND((PI()*AD187*AE187)/12,2)-PI()*SX8_PD),IF(AND(BL187=SX9_LS,AC187&gt;=0.5),(ROUND((PI()*AD187*AE187)/12,2)-PI()*SX9_PD),IF(AND(BL187=SX10_LS,AC187&gt;=0.5),(ROUND((PI()*AD187*AE187)/12,2)-PI()*SX10_PD),IF(AND(BL187=SX11_LS,AC187&gt;=0.5),(ROUND((PI()*AD187*AE187)/12,2)-PI()*SX11_PD),IF(AND(BL187=SX12_LS,AC187&gt;=0.5),(ROUND((PI()*AD187*AE187)/12,2)-PI()*SX12_PD),ROUND((PI()*AD187*AE187)/12,2))))))))))))))</f>
        <v/>
      </c>
      <c r="AH187" s="81"/>
      <c r="AI187" s="81"/>
      <c r="AJ187" s="81"/>
      <c r="AK187" s="81"/>
      <c r="AL187" s="81"/>
      <c r="AM187" s="81"/>
      <c r="AN187" s="81"/>
      <c r="AO187" s="81"/>
      <c r="AP187" s="17"/>
      <c r="AQ187" s="113"/>
      <c r="AR187" s="113"/>
      <c r="AS187" s="113"/>
      <c r="AT187" s="113"/>
      <c r="AU187" s="113"/>
      <c r="AV187" s="114" t="str">
        <f t="shared" ref="AV187" si="1278">IF(C187=FALSE,"",IF(C187="DNT",(AQ187/(Nominal_Pipe_Diameter*10)),IF(AQ187="NV","NV",IF(AQ187="NA","NA",IF(BE187="","",IF(BL187="SMLS",AQ187*100/BE187,AQ187*100/BD187))))))</f>
        <v/>
      </c>
      <c r="AW187" s="114"/>
      <c r="AX187" s="114"/>
      <c r="AY187" s="114"/>
      <c r="AZ187" s="114"/>
      <c r="BA187" s="114" t="str">
        <f t="shared" ref="BA187" si="1279">IF(C187=FALSE,"",IF(GW_Log_Dist="","NA",GW_Log_Dist+X187))</f>
        <v/>
      </c>
      <c r="BB187" s="114"/>
      <c r="BC187" s="114"/>
      <c r="BD187" s="18" t="str">
        <f t="shared" ref="BD187" si="1280">IF(C187=FALSE,"",IF(AND(SX1_Start&lt;=X187,X187&lt;SX1_End),((SX1_NWT*1000)),IF(AND(SX2_Start&lt;=X187,X187&lt;SX2_End),((SX2_NWT*1000)),IF(AND(SX3_Start&lt;=X187,X187&lt;SX3_End),((SX3_NWT*1000)),IF(AND(SX4_Start&lt;=X187,X187&lt;SX4_End),((SX4_NWT*1000)),IF(AND(SX5_Start&lt;=X187,X187&lt;SX5_End),((SX5_NWT*1000)),IF(AND(SX6_Start&lt;=X187,X187&lt;SX6_End),((SX6_NWT*1000)),IF(AND(SX7_Start&lt;=X187,X187&lt;SX7_End),((SX7_NWT*1000)),IF(AND(SX8_Start&lt;=X187,X187&lt;SX8_End),((SX8_NWT*1000)),IF(AND(SX9_Start&lt;=X187,X187&lt;SX9_End),((SX9_NWT*1000)),IF(AND(SX10_Start&lt;=X187,X187&lt;SX10_End),((SX10_NWT*1000)),IF(AND(SX11_Start&lt;=X187,X187&lt;SX11_End),((SX11_NWT*1000)),IF(AND(SX12_Start&lt;=X187,X187&lt;SX12_End),((SX12_NWT*1000)),IF(AND(SX13_Start&lt;=X187,X187&lt;SX13_End),((SX13_NWT*1000)),IF(AND(SX14_Start&lt;=X187,X187&lt;SX14_End),((SX14_NWT*1000)),IF(AND(SX15_Start&lt;=X187,X187&lt;SX15_End),((SX15_NWT*1000)),IF(AND(SX16_Start&lt;=X187,X187&lt;SX16_End),((SX16_NWT*1000)),IF(AND(SX17_Start&lt;=X187,X187&lt;SX17_End),((SX17_NWT*1000)),IF(AND(SX18_Start&lt;=X187,X187&lt;SX18_End),((SX18_NWT*1000)),IF(AND(SX19_Start&lt;=X187,X187&lt;SX19_End),((SX19_NWT*1000)),IF(AND(SX20_Start&lt;=X187,X187&lt;SX20_End),((SX20_NWT*1000)),IF(AND(SX21_Start&lt;=X187,X187&lt;SX21_End),((SX21_NWT*1000)),IF(AND(SX22_Start&lt;=X187,X187&lt;SX22_End),((SX22_NWT*1000)),IF(AND(SX23_Start&lt;=X187,X187&lt;SX23_End),((SX23_NWT*1000)),IF(AND(SX24_Start&lt;=X187,X187&lt;SX24_End),((SX24_NWT*1000)),IF(AND(SX25_Start&lt;=X187,X187&lt;SX25_End),((SX25_NWT*1000))))))))))))))))))))))))))))</f>
        <v/>
      </c>
      <c r="BE187" s="113"/>
      <c r="BF187" s="113"/>
      <c r="BG187" s="113"/>
      <c r="BH187" s="113"/>
      <c r="BI187" s="113"/>
      <c r="BJ187" s="113"/>
      <c r="BK187" s="113"/>
      <c r="BL187" s="19" t="str" cm="1">
        <f t="array" ref="BL187">IF(C187=FALSE,"",IF(AND(SX1_Start&lt;=X187,X187&lt;SX1_End),SX1_LS,IF(AND(SX2_Start&lt;=X187,X187&lt;SX2_End),SX2_LS,IF(AND(SX3_Start&lt;=X187,X187&lt;SX3_End),SX3_LS,IF(AND(SX4_Start&lt;=X187,X187&lt;SX4_End),SX4_LS,IF(AND(SX5_Start&lt;=X187,X187&lt;SX5_End),SX5_LS,IF(AND(SX6_Start&lt;=X187,X187&lt;SX6_End),SX6_LS,IF(AND(SX7_Start&lt;=X187,X187&lt;SX7_End),SX7_LS,IF(AND(SX8_Start&lt;=X187,X187&lt;SX8_End),SX8_LS,IF(AND(SX9_Start&lt;=X187,X187&lt;SX9_End),SX9_LS,IF(AND(SX10_Start&lt;=X187,X187&lt;SX10_End),SX10_LS,IF(AND(SX11_Start&lt;=X187,X187&lt;SX11_End),SX11_LS,IF(AND(SX12_Start&lt;=X187,X187&lt;SX12_End),SX12_LS,IF(AND(SX13_Start&lt;=X187,X187&lt;SX13_End),SX13_LS,IF(AND(SX14_Start&lt;=X187,X187&lt;SX14_End),SX14_LS,IF(AND(SX15_Start&lt;=X187,X187&lt;SX15_End),SX15_LS,IF(AND(SX16_Start&lt;=X187,X187&lt;SX16_End),SX16_LS,IF(AND(SX17_Start&lt;=X187,X187&lt;SX17_End),SX17_LS,IF(AND(SX18_Start&lt;=X187,X187&lt;SX18_End),SX18_LS,IF(AND(SX19_Start&lt;=X187,X187&lt;SX19_End),SX19_LS,IF(AND(SX20_Start&lt;=X187,X187&lt;SX20_End),SX20_LS,IF(AND(SX21_Start&lt;=X187,X187&lt;SX21_End),SX21_LS,IF(AND(SX22_Start&lt;=X187,X187&lt;SX22_End),SX22_LS,IF(AND(SX23_Start&lt;=X187,X187&lt;SX23_End),SX23_LS,IF(AND(SX24_Start&lt;=X187,X187&lt;SX24_End),SX24_LS)*IF(AND(SX25_Start&lt;=X187,X187&lt;SX25End),SX25_LS)))))))))))))))))))))))))</f>
        <v/>
      </c>
      <c r="BM187" s="129" t="str">
        <f t="shared" ref="BM187" si="1281">IF(ISBLANK(C187),"",IF(BL187=SX1_LS,SX1_LSD,IF(BL187=SX2_LS,SX2_LSD,IF(BL187=SX3_LS,SX3_LSD,IF(BL187=SX4_LS,SX4_LSD,IF(BL187=SX5_LS,SX5_LSD,IF(BL187=SX6_LS,SX6_LSD,IF(BL187=SX7_LS,SX7_LSD,IF(BL187=SX8_LS,SX8_LSD,IF(BL187=SX9_LS,SX9_LSD,IF(BL187=SX10_LS,SX10_LSD,IF(BL187=SX11_LS,SX11_LSD,IF(BL187=SX12_LS,SX12_LSD)))))))))))))</f>
        <v/>
      </c>
      <c r="BN187" s="130"/>
      <c r="BO187" s="130"/>
      <c r="BP187" s="130"/>
      <c r="BQ187" s="130"/>
      <c r="BR187" s="131"/>
      <c r="BS187" s="119" t="str">
        <f t="shared" ref="BS187" si="1282">IF(ISBLANK(C187),"",IF(NOT(ISNUMBER(station_number)),"NA",IF(MOD(station_number,1)=0,TEXT(station_number+X187,"0+00"),IF(NOT(MOD(station_number,1)=0),TEXT(station_number+X187,"0+00.00")))))</f>
        <v/>
      </c>
      <c r="BT187" s="119"/>
      <c r="BU187" s="119"/>
      <c r="BV187" s="119"/>
      <c r="BW187" s="119"/>
      <c r="BX187" s="120" t="str" cm="1">
        <f t="array" ref="BX187">IF(C187=FALSE,"",IF(AND(SX1_Start&lt;=X187,X187&lt;SX1_End),"Section 1",IF(AND(SX2_Start&lt;=X187,X187&lt;SX2_End),"Section 2",IF(AND(SX3_Start&lt;=X187,X187&lt;SX3_End),"Section 3",IF(AND(SX4_Start&lt;=X187,X187&lt;SX4_End),"Section 4",IF(AND(SX5_Start&lt;=X187,X187&lt;SX5_End),"Section 5",IF(AND(SX6_Start&lt;=X187,X187&lt;SX6_End),"Section 6",IF(AND(SX7_Start&lt;=X187,X187&lt;SX7_End),"Section 7",IF(AND(SX8_Start&lt;=X187,X187&lt;SX8_End),"Section 8",IF(AND(SX9_Start&lt;=X187,X187&lt;SX9_End),"Section 9",IF(AND(SX10_Start&lt;=X187,X187&lt;SX10_End),"Section 10",IF(AND(SX11_Start&lt;=X187,X187&lt;SX11_End),"Section 11",IF(AND(SX12_Start&lt;=X187,X187&lt;SX12_End),"Section 12",IF(AND(SX13_Start&lt;=X187,X187&lt;SX13_End),"Section 13",IF(AND(SX14_Start&lt;=X187,X187&lt;SX14_End),"Section 14",IF(AND(SX15_Start&lt;=X187,X187&lt;SX15_End),"Section 15",IF(AND(SX16_Start&lt;=X187,X187&lt;SX16_End),"Section 16",IF(AND(SX17_Start&lt;=X187,X187&lt;SX17_End),"Section 17",IF(AND(SX18_Start&lt;=X187,X187&lt;SX18_End),"Section 18",IF(AND(SX19_Start&lt;=X187,X187&lt;SX19_End),"Section 19",IF(AND(SX20_Start&lt;=X187,X187&lt;SX20_End),"Section 20",IF(AND(SX21_Start&lt;=X187,X187&lt;SX21_End),"Section 21",IF(AND(SX22_Start&lt;=X187,X187&lt;SX22_End),"Section 22",IF(AND(SX23_Start&lt;=X187,X187&lt;SX23_End),"Section 23",IF(AND(SX24_Start&lt;=X187,X187&lt;SX24_End),"Section 24")*IF(AND(SX25_Start&lt;=X187,X187&lt;SX25End),"Section 25")))))))))))))))))))))))))</f>
        <v/>
      </c>
      <c r="BY187" s="121"/>
      <c r="BZ187" s="121"/>
      <c r="CA187" s="121"/>
      <c r="CB187" s="121"/>
      <c r="CC187" s="121"/>
      <c r="CD187" s="121"/>
      <c r="CE187" s="121"/>
      <c r="CF187" s="121"/>
      <c r="CG187" s="121"/>
      <c r="CH187" s="122"/>
      <c r="CI187" s="123"/>
      <c r="CJ187" s="124"/>
      <c r="CK187" s="124"/>
      <c r="CL187" s="124"/>
      <c r="CM187" s="124"/>
      <c r="CN187" s="124"/>
      <c r="CO187" s="124"/>
      <c r="CP187" s="124"/>
      <c r="CQ187" s="124"/>
      <c r="CR187" s="124"/>
      <c r="CS187" s="125"/>
      <c r="CT187" s="123"/>
      <c r="CU187" s="124"/>
      <c r="CV187" s="124"/>
      <c r="CW187" s="124"/>
      <c r="CX187" s="124"/>
      <c r="CY187" s="124"/>
      <c r="CZ187" s="124"/>
      <c r="DA187" s="124"/>
      <c r="DB187" s="124"/>
      <c r="DC187" s="124"/>
      <c r="DD187" s="125"/>
      <c r="DE187" s="123"/>
      <c r="DF187" s="124"/>
      <c r="DG187" s="124"/>
      <c r="DH187" s="124"/>
      <c r="DI187" s="124"/>
      <c r="DJ187" s="124"/>
      <c r="DK187" s="124"/>
      <c r="DL187" s="124"/>
      <c r="DM187" s="124"/>
      <c r="DN187" s="125"/>
      <c r="DO187" s="126"/>
      <c r="DP187" s="127"/>
      <c r="DQ187" s="127"/>
      <c r="DR187" s="127"/>
      <c r="DS187" s="127"/>
      <c r="DT187" s="127"/>
      <c r="DU187" s="127"/>
      <c r="DV187" s="128"/>
      <c r="DW187" s="102"/>
      <c r="DX187" s="102"/>
      <c r="DY187" s="102"/>
      <c r="DZ187" s="115"/>
      <c r="EA187" s="115"/>
      <c r="EB187" s="115"/>
      <c r="EC187" s="115"/>
      <c r="ED187" s="115"/>
      <c r="EE187" s="132"/>
      <c r="EF187" s="132"/>
      <c r="EG187" s="132"/>
      <c r="EH187" s="102"/>
      <c r="EI187" s="102"/>
      <c r="EJ187" s="102"/>
      <c r="EK187" s="117" t="str">
        <f t="shared" si="929"/>
        <v/>
      </c>
      <c r="EL187" s="117"/>
      <c r="EM187" s="117"/>
      <c r="EN187" s="118"/>
      <c r="EO187" s="118"/>
      <c r="EP187" s="118"/>
      <c r="EQ187" s="102"/>
      <c r="ER187" s="102"/>
      <c r="ES187" s="102"/>
      <c r="ET187" s="102"/>
      <c r="EU187" s="20" t="str">
        <f t="shared" si="930"/>
        <v/>
      </c>
      <c r="EV187" s="26" t="str">
        <f t="shared" si="931"/>
        <v/>
      </c>
      <c r="EW187" s="22"/>
      <c r="EX187" s="22"/>
      <c r="EY187" s="23"/>
      <c r="EZ187" s="23"/>
      <c r="FA187" s="23"/>
      <c r="FB187" s="23"/>
      <c r="FC187" s="28"/>
      <c r="FD187" s="28"/>
      <c r="FE187" s="28"/>
      <c r="FF187" s="28"/>
      <c r="FG187" s="28"/>
      <c r="FH187" s="28"/>
      <c r="FI187" s="28"/>
      <c r="FJ187" s="28"/>
      <c r="FK187" s="28"/>
      <c r="FL187" s="28"/>
      <c r="FM187" s="28"/>
      <c r="FN187" s="30"/>
      <c r="FO187" s="30"/>
      <c r="FP187" s="30"/>
      <c r="FQ187" s="30"/>
      <c r="FR187" s="30"/>
      <c r="FS187" s="30"/>
      <c r="FT187" s="30"/>
      <c r="FU187" s="30"/>
      <c r="FV187" s="30"/>
      <c r="FW187" s="30"/>
      <c r="FX187" s="30"/>
      <c r="FY187" s="30"/>
      <c r="FZ187" s="30"/>
      <c r="GA187" s="30"/>
      <c r="GB187" s="30"/>
      <c r="GC187" s="23"/>
      <c r="GD187" s="23"/>
      <c r="GE187" s="23"/>
      <c r="GF187" s="23"/>
      <c r="GG187" s="23"/>
      <c r="GH187" s="23"/>
    </row>
    <row r="188" spans="1:190" s="25" customFormat="1" ht="57.75" customHeight="1" x14ac:dyDescent="0.25">
      <c r="A188" s="103">
        <f t="shared" si="932"/>
        <v>181</v>
      </c>
      <c r="B188" s="103"/>
      <c r="C188" s="104"/>
      <c r="D188" s="105"/>
      <c r="E188" s="105"/>
      <c r="F188" s="105"/>
      <c r="G188" s="105"/>
      <c r="H188" s="105"/>
      <c r="I188" s="105"/>
      <c r="J188" s="105"/>
      <c r="K188" s="106"/>
      <c r="L188" s="138"/>
      <c r="M188" s="138"/>
      <c r="N188" s="138"/>
      <c r="O188" s="138"/>
      <c r="P188" s="138"/>
      <c r="Q188" s="138"/>
      <c r="R188" s="138"/>
      <c r="S188" s="137"/>
      <c r="T188" s="137"/>
      <c r="U188" s="137"/>
      <c r="V188" s="137"/>
      <c r="W188" s="137"/>
      <c r="X188" s="79"/>
      <c r="Y188" s="80"/>
      <c r="Z188" s="80"/>
      <c r="AA188" s="80"/>
      <c r="AB188" s="11" t="str">
        <f t="shared" si="920"/>
        <v/>
      </c>
      <c r="AC188" s="12"/>
      <c r="AD188" s="13">
        <f t="shared" si="912"/>
        <v>0</v>
      </c>
      <c r="AE188" s="14" t="str">
        <f t="shared" ref="AE188" si="1283">IF(ISBLANK(C188),"",IF(BL188=SX1_LS,SX1_PD,IF(BL188=SX2_LS,SX2_PD,IF(BL188=SX3_LS,SX3_PD,IF(BL188=SX4_LS,SX4_PD,IF(BL188=SX5_LS,SX5_PD,IF(BL188=SX6_LS,SX6_PD,IF(BL188=SX7_LS,SX7_PD,IF(BL188=SX8_LS,SX8_PD,IF(BL188=SX9_LS,SX9_PD,IF(BL188=SX10_LS,SX10_PD,IF(BL188=SX11_LS,SX11_PD,IF(BL188=SX12_LS,SX12_PD)))))))))))))</f>
        <v/>
      </c>
      <c r="AF188" s="15" t="str">
        <f t="shared" si="922"/>
        <v>!</v>
      </c>
      <c r="AG188" s="16" t="str">
        <f t="shared" ref="AG188" si="1284">IF(ISBLANK(AC188),"",IF(AND(BL188=SX1_LS,AC188&gt;=0.5),(ROUND((PI()*AD188*AE188)/12,2)-PI()*SX1_PD),IF(AND(BL188=SX2_LS,AC188&gt;=0.5),(ROUND((PI()*AD188*AE188)/12,2)-PI()*SX2_PD),IF(AND(BL188=SX3_LS,AC188&gt;=0.5),(ROUND((PI()*AD188*AE188)/12,2)-PI()*SX3_PD),IF(AND(BL188=SX4_LS,AC188&gt;=0.5),(ROUND((PI()*AD188*AE188)/12,2)-PI()*SX4_PD),IF(AND(BL188=SX5_LS,AC188&gt;=0.5),(ROUND((PI()*AD188*AE188)/12,2)-PI()*SX5_PD),IF(AND(BL188=SX6_LS,AC188&gt;=0.5),(ROUND((PI()*AD188*AE188)/12,2)-PI()*SX6_PD),IF(AND(BL188=SX7_LS,AC188&gt;=0.5),(ROUND((PI()*AD188*AE188)/12,2)-PI()*SX7_PD),IF(AND(BL188=SX8_LS,AC188&gt;=0.5),(ROUND((PI()*AD188*AE188)/12,2)-PI()*SX8_PD),IF(AND(BL188=SX9_LS,AC188&gt;=0.5),(ROUND((PI()*AD188*AE188)/12,2)-PI()*SX9_PD),IF(AND(BL188=SX10_LS,AC188&gt;=0.5),(ROUND((PI()*AD188*AE188)/12,2)-PI()*SX10_PD),IF(AND(BL188=SX11_LS,AC188&gt;=0.5),(ROUND((PI()*AD188*AE188)/12,2)-PI()*SX11_PD),IF(AND(BL188=SX12_LS,AC188&gt;=0.5),(ROUND((PI()*AD188*AE188)/12,2)-PI()*SX12_PD),ROUND((PI()*AD188*AE188)/12,2))))))))))))))</f>
        <v/>
      </c>
      <c r="AH188" s="81"/>
      <c r="AI188" s="81"/>
      <c r="AJ188" s="81"/>
      <c r="AK188" s="81"/>
      <c r="AL188" s="81"/>
      <c r="AM188" s="81"/>
      <c r="AN188" s="81"/>
      <c r="AO188" s="81"/>
      <c r="AP188" s="17"/>
      <c r="AQ188" s="113"/>
      <c r="AR188" s="113"/>
      <c r="AS188" s="113"/>
      <c r="AT188" s="113"/>
      <c r="AU188" s="113"/>
      <c r="AV188" s="114" t="str">
        <f t="shared" ref="AV188" si="1285">IF(C188=FALSE,"",IF(C188="DNT",(AQ188/(Nominal_Pipe_Diameter*10)),IF(AQ188="NV","NV",IF(AQ188="NA","NA",IF(BE188="","",IF(BL188="SMLS",AQ188*100/BE188,AQ188*100/BD188))))))</f>
        <v/>
      </c>
      <c r="AW188" s="114"/>
      <c r="AX188" s="114"/>
      <c r="AY188" s="114"/>
      <c r="AZ188" s="114"/>
      <c r="BA188" s="114" t="str">
        <f t="shared" ref="BA188" si="1286">IF(C188=FALSE,"",IF(GW_Log_Dist="","NA",GW_Log_Dist+X188))</f>
        <v/>
      </c>
      <c r="BB188" s="114"/>
      <c r="BC188" s="114"/>
      <c r="BD188" s="18" t="str">
        <f t="shared" ref="BD188" si="1287">IF(C188=FALSE,"",IF(AND(SX1_Start&lt;=X188,X188&lt;SX1_End),((SX1_NWT*1000)),IF(AND(SX2_Start&lt;=X188,X188&lt;SX2_End),((SX2_NWT*1000)),IF(AND(SX3_Start&lt;=X188,X188&lt;SX3_End),((SX3_NWT*1000)),IF(AND(SX4_Start&lt;=X188,X188&lt;SX4_End),((SX4_NWT*1000)),IF(AND(SX5_Start&lt;=X188,X188&lt;SX5_End),((SX5_NWT*1000)),IF(AND(SX6_Start&lt;=X188,X188&lt;SX6_End),((SX6_NWT*1000)),IF(AND(SX7_Start&lt;=X188,X188&lt;SX7_End),((SX7_NWT*1000)),IF(AND(SX8_Start&lt;=X188,X188&lt;SX8_End),((SX8_NWT*1000)),IF(AND(SX9_Start&lt;=X188,X188&lt;SX9_End),((SX9_NWT*1000)),IF(AND(SX10_Start&lt;=X188,X188&lt;SX10_End),((SX10_NWT*1000)),IF(AND(SX11_Start&lt;=X188,X188&lt;SX11_End),((SX11_NWT*1000)),IF(AND(SX12_Start&lt;=X188,X188&lt;SX12_End),((SX12_NWT*1000)),IF(AND(SX13_Start&lt;=X188,X188&lt;SX13_End),((SX13_NWT*1000)),IF(AND(SX14_Start&lt;=X188,X188&lt;SX14_End),((SX14_NWT*1000)),IF(AND(SX15_Start&lt;=X188,X188&lt;SX15_End),((SX15_NWT*1000)),IF(AND(SX16_Start&lt;=X188,X188&lt;SX16_End),((SX16_NWT*1000)),IF(AND(SX17_Start&lt;=X188,X188&lt;SX17_End),((SX17_NWT*1000)),IF(AND(SX18_Start&lt;=X188,X188&lt;SX18_End),((SX18_NWT*1000)),IF(AND(SX19_Start&lt;=X188,X188&lt;SX19_End),((SX19_NWT*1000)),IF(AND(SX20_Start&lt;=X188,X188&lt;SX20_End),((SX20_NWT*1000)),IF(AND(SX21_Start&lt;=X188,X188&lt;SX21_End),((SX21_NWT*1000)),IF(AND(SX22_Start&lt;=X188,X188&lt;SX22_End),((SX22_NWT*1000)),IF(AND(SX23_Start&lt;=X188,X188&lt;SX23_End),((SX23_NWT*1000)),IF(AND(SX24_Start&lt;=X188,X188&lt;SX24_End),((SX24_NWT*1000)),IF(AND(SX25_Start&lt;=X188,X188&lt;SX25_End),((SX25_NWT*1000))))))))))))))))))))))))))))</f>
        <v/>
      </c>
      <c r="BE188" s="113"/>
      <c r="BF188" s="113"/>
      <c r="BG188" s="113"/>
      <c r="BH188" s="113"/>
      <c r="BI188" s="113"/>
      <c r="BJ188" s="113"/>
      <c r="BK188" s="113"/>
      <c r="BL188" s="19" t="str" cm="1">
        <f t="array" ref="BL188">IF(C188=FALSE,"",IF(AND(SX1_Start&lt;=X188,X188&lt;SX1_End),SX1_LS,IF(AND(SX2_Start&lt;=X188,X188&lt;SX2_End),SX2_LS,IF(AND(SX3_Start&lt;=X188,X188&lt;SX3_End),SX3_LS,IF(AND(SX4_Start&lt;=X188,X188&lt;SX4_End),SX4_LS,IF(AND(SX5_Start&lt;=X188,X188&lt;SX5_End),SX5_LS,IF(AND(SX6_Start&lt;=X188,X188&lt;SX6_End),SX6_LS,IF(AND(SX7_Start&lt;=X188,X188&lt;SX7_End),SX7_LS,IF(AND(SX8_Start&lt;=X188,X188&lt;SX8_End),SX8_LS,IF(AND(SX9_Start&lt;=X188,X188&lt;SX9_End),SX9_LS,IF(AND(SX10_Start&lt;=X188,X188&lt;SX10_End),SX10_LS,IF(AND(SX11_Start&lt;=X188,X188&lt;SX11_End),SX11_LS,IF(AND(SX12_Start&lt;=X188,X188&lt;SX12_End),SX12_LS,IF(AND(SX13_Start&lt;=X188,X188&lt;SX13_End),SX13_LS,IF(AND(SX14_Start&lt;=X188,X188&lt;SX14_End),SX14_LS,IF(AND(SX15_Start&lt;=X188,X188&lt;SX15_End),SX15_LS,IF(AND(SX16_Start&lt;=X188,X188&lt;SX16_End),SX16_LS,IF(AND(SX17_Start&lt;=X188,X188&lt;SX17_End),SX17_LS,IF(AND(SX18_Start&lt;=X188,X188&lt;SX18_End),SX18_LS,IF(AND(SX19_Start&lt;=X188,X188&lt;SX19_End),SX19_LS,IF(AND(SX20_Start&lt;=X188,X188&lt;SX20_End),SX20_LS,IF(AND(SX21_Start&lt;=X188,X188&lt;SX21_End),SX21_LS,IF(AND(SX22_Start&lt;=X188,X188&lt;SX22_End),SX22_LS,IF(AND(SX23_Start&lt;=X188,X188&lt;SX23_End),SX23_LS,IF(AND(SX24_Start&lt;=X188,X188&lt;SX24_End),SX24_LS)*IF(AND(SX25_Start&lt;=X188,X188&lt;SX25End),SX25_LS)))))))))))))))))))))))))</f>
        <v/>
      </c>
      <c r="BM188" s="129" t="str">
        <f t="shared" ref="BM188" si="1288">IF(ISBLANK(C188),"",IF(BL188=SX1_LS,SX1_LSD,IF(BL188=SX2_LS,SX2_LSD,IF(BL188=SX3_LS,SX3_LSD,IF(BL188=SX4_LS,SX4_LSD,IF(BL188=SX5_LS,SX5_LSD,IF(BL188=SX6_LS,SX6_LSD,IF(BL188=SX7_LS,SX7_LSD,IF(BL188=SX8_LS,SX8_LSD,IF(BL188=SX9_LS,SX9_LSD,IF(BL188=SX10_LS,SX10_LSD,IF(BL188=SX11_LS,SX11_LSD,IF(BL188=SX12_LS,SX12_LSD)))))))))))))</f>
        <v/>
      </c>
      <c r="BN188" s="130"/>
      <c r="BO188" s="130"/>
      <c r="BP188" s="130"/>
      <c r="BQ188" s="130"/>
      <c r="BR188" s="131"/>
      <c r="BS188" s="119" t="str">
        <f t="shared" ref="BS188" si="1289">IF(ISBLANK(C188),"",IF(NOT(ISNUMBER(station_number)),"NA",IF(MOD(station_number,1)=0,TEXT(station_number+X188,"0+00"),IF(NOT(MOD(station_number,1)=0),TEXT(station_number+X188,"0+00.00")))))</f>
        <v/>
      </c>
      <c r="BT188" s="119"/>
      <c r="BU188" s="119"/>
      <c r="BV188" s="119"/>
      <c r="BW188" s="119"/>
      <c r="BX188" s="120" t="str" cm="1">
        <f t="array" ref="BX188">IF(C188=FALSE,"",IF(AND(SX1_Start&lt;=X188,X188&lt;SX1_End),"Section 1",IF(AND(SX2_Start&lt;=X188,X188&lt;SX2_End),"Section 2",IF(AND(SX3_Start&lt;=X188,X188&lt;SX3_End),"Section 3",IF(AND(SX4_Start&lt;=X188,X188&lt;SX4_End),"Section 4",IF(AND(SX5_Start&lt;=X188,X188&lt;SX5_End),"Section 5",IF(AND(SX6_Start&lt;=X188,X188&lt;SX6_End),"Section 6",IF(AND(SX7_Start&lt;=X188,X188&lt;SX7_End),"Section 7",IF(AND(SX8_Start&lt;=X188,X188&lt;SX8_End),"Section 8",IF(AND(SX9_Start&lt;=X188,X188&lt;SX9_End),"Section 9",IF(AND(SX10_Start&lt;=X188,X188&lt;SX10_End),"Section 10",IF(AND(SX11_Start&lt;=X188,X188&lt;SX11_End),"Section 11",IF(AND(SX12_Start&lt;=X188,X188&lt;SX12_End),"Section 12",IF(AND(SX13_Start&lt;=X188,X188&lt;SX13_End),"Section 13",IF(AND(SX14_Start&lt;=X188,X188&lt;SX14_End),"Section 14",IF(AND(SX15_Start&lt;=X188,X188&lt;SX15_End),"Section 15",IF(AND(SX16_Start&lt;=X188,X188&lt;SX16_End),"Section 16",IF(AND(SX17_Start&lt;=X188,X188&lt;SX17_End),"Section 17",IF(AND(SX18_Start&lt;=X188,X188&lt;SX18_End),"Section 18",IF(AND(SX19_Start&lt;=X188,X188&lt;SX19_End),"Section 19",IF(AND(SX20_Start&lt;=X188,X188&lt;SX20_End),"Section 20",IF(AND(SX21_Start&lt;=X188,X188&lt;SX21_End),"Section 21",IF(AND(SX22_Start&lt;=X188,X188&lt;SX22_End),"Section 22",IF(AND(SX23_Start&lt;=X188,X188&lt;SX23_End),"Section 23",IF(AND(SX24_Start&lt;=X188,X188&lt;SX24_End),"Section 24")*IF(AND(SX25_Start&lt;=X188,X188&lt;SX25End),"Section 25")))))))))))))))))))))))))</f>
        <v/>
      </c>
      <c r="BY188" s="121"/>
      <c r="BZ188" s="121"/>
      <c r="CA188" s="121"/>
      <c r="CB188" s="121"/>
      <c r="CC188" s="121"/>
      <c r="CD188" s="121"/>
      <c r="CE188" s="121"/>
      <c r="CF188" s="121"/>
      <c r="CG188" s="121"/>
      <c r="CH188" s="122"/>
      <c r="CI188" s="123"/>
      <c r="CJ188" s="124"/>
      <c r="CK188" s="124"/>
      <c r="CL188" s="124"/>
      <c r="CM188" s="124"/>
      <c r="CN188" s="124"/>
      <c r="CO188" s="124"/>
      <c r="CP188" s="124"/>
      <c r="CQ188" s="124"/>
      <c r="CR188" s="124"/>
      <c r="CS188" s="125"/>
      <c r="CT188" s="123"/>
      <c r="CU188" s="124"/>
      <c r="CV188" s="124"/>
      <c r="CW188" s="124"/>
      <c r="CX188" s="124"/>
      <c r="CY188" s="124"/>
      <c r="CZ188" s="124"/>
      <c r="DA188" s="124"/>
      <c r="DB188" s="124"/>
      <c r="DC188" s="124"/>
      <c r="DD188" s="125"/>
      <c r="DE188" s="123"/>
      <c r="DF188" s="124"/>
      <c r="DG188" s="124"/>
      <c r="DH188" s="124"/>
      <c r="DI188" s="124"/>
      <c r="DJ188" s="124"/>
      <c r="DK188" s="124"/>
      <c r="DL188" s="124"/>
      <c r="DM188" s="124"/>
      <c r="DN188" s="125"/>
      <c r="DO188" s="126"/>
      <c r="DP188" s="127"/>
      <c r="DQ188" s="127"/>
      <c r="DR188" s="127"/>
      <c r="DS188" s="127"/>
      <c r="DT188" s="127"/>
      <c r="DU188" s="127"/>
      <c r="DV188" s="128"/>
      <c r="DW188" s="102"/>
      <c r="DX188" s="102"/>
      <c r="DY188" s="102"/>
      <c r="DZ188" s="115"/>
      <c r="EA188" s="115"/>
      <c r="EB188" s="115"/>
      <c r="EC188" s="115"/>
      <c r="ED188" s="115"/>
      <c r="EE188" s="132"/>
      <c r="EF188" s="132"/>
      <c r="EG188" s="132"/>
      <c r="EH188" s="102"/>
      <c r="EI188" s="102"/>
      <c r="EJ188" s="102"/>
      <c r="EK188" s="117" t="str">
        <f t="shared" si="929"/>
        <v/>
      </c>
      <c r="EL188" s="117"/>
      <c r="EM188" s="117"/>
      <c r="EN188" s="118"/>
      <c r="EO188" s="118"/>
      <c r="EP188" s="118"/>
      <c r="EQ188" s="102"/>
      <c r="ER188" s="102"/>
      <c r="ES188" s="102"/>
      <c r="ET188" s="102"/>
      <c r="EU188" s="20" t="str">
        <f t="shared" si="930"/>
        <v/>
      </c>
      <c r="EV188" s="26" t="str">
        <f t="shared" si="931"/>
        <v/>
      </c>
      <c r="EW188" s="22"/>
      <c r="EX188" s="22"/>
      <c r="EY188" s="23"/>
      <c r="EZ188" s="23"/>
      <c r="FA188" s="23"/>
      <c r="FB188" s="23"/>
      <c r="FC188" s="28"/>
      <c r="FD188" s="28"/>
      <c r="FE188" s="28"/>
      <c r="FF188" s="28"/>
      <c r="FG188" s="28"/>
      <c r="FH188" s="28"/>
      <c r="FI188" s="28"/>
      <c r="FJ188" s="28"/>
      <c r="FK188" s="28"/>
      <c r="FL188" s="28"/>
      <c r="FM188" s="28"/>
      <c r="FN188" s="30"/>
      <c r="FO188" s="30"/>
      <c r="FP188" s="30"/>
      <c r="FQ188" s="30"/>
      <c r="FR188" s="30"/>
      <c r="FS188" s="30"/>
      <c r="FT188" s="30"/>
      <c r="FU188" s="30"/>
      <c r="FV188" s="30"/>
      <c r="FW188" s="30"/>
      <c r="FX188" s="30"/>
      <c r="FY188" s="30"/>
      <c r="FZ188" s="30"/>
      <c r="GA188" s="30"/>
      <c r="GB188" s="30"/>
      <c r="GC188" s="23"/>
      <c r="GD188" s="23"/>
      <c r="GE188" s="23"/>
      <c r="GF188" s="23"/>
      <c r="GG188" s="23"/>
      <c r="GH188" s="23"/>
    </row>
    <row r="189" spans="1:190" s="25" customFormat="1" ht="57.75" customHeight="1" x14ac:dyDescent="0.25">
      <c r="A189" s="103">
        <f t="shared" si="932"/>
        <v>182</v>
      </c>
      <c r="B189" s="103"/>
      <c r="C189" s="104"/>
      <c r="D189" s="105"/>
      <c r="E189" s="105"/>
      <c r="F189" s="105"/>
      <c r="G189" s="105"/>
      <c r="H189" s="105"/>
      <c r="I189" s="105"/>
      <c r="J189" s="105"/>
      <c r="K189" s="106"/>
      <c r="L189" s="138"/>
      <c r="M189" s="138"/>
      <c r="N189" s="138"/>
      <c r="O189" s="138"/>
      <c r="P189" s="138"/>
      <c r="Q189" s="138"/>
      <c r="R189" s="138"/>
      <c r="S189" s="137"/>
      <c r="T189" s="137"/>
      <c r="U189" s="137"/>
      <c r="V189" s="137"/>
      <c r="W189" s="137"/>
      <c r="X189" s="79"/>
      <c r="Y189" s="80"/>
      <c r="Z189" s="80"/>
      <c r="AA189" s="80"/>
      <c r="AB189" s="11" t="str">
        <f t="shared" si="920"/>
        <v/>
      </c>
      <c r="AC189" s="12"/>
      <c r="AD189" s="13">
        <f t="shared" si="912"/>
        <v>0</v>
      </c>
      <c r="AE189" s="14" t="str">
        <f t="shared" ref="AE189" si="1290">IF(ISBLANK(C189),"",IF(BL189=SX1_LS,SX1_PD,IF(BL189=SX2_LS,SX2_PD,IF(BL189=SX3_LS,SX3_PD,IF(BL189=SX4_LS,SX4_PD,IF(BL189=SX5_LS,SX5_PD,IF(BL189=SX6_LS,SX6_PD,IF(BL189=SX7_LS,SX7_PD,IF(BL189=SX8_LS,SX8_PD,IF(BL189=SX9_LS,SX9_PD,IF(BL189=SX10_LS,SX10_PD,IF(BL189=SX11_LS,SX11_PD,IF(BL189=SX12_LS,SX12_PD)))))))))))))</f>
        <v/>
      </c>
      <c r="AF189" s="15" t="str">
        <f t="shared" si="922"/>
        <v>!</v>
      </c>
      <c r="AG189" s="16" t="str">
        <f t="shared" ref="AG189" si="1291">IF(ISBLANK(AC189),"",IF(AND(BL189=SX1_LS,AC189&gt;=0.5),(ROUND((PI()*AD189*AE189)/12,2)-PI()*SX1_PD),IF(AND(BL189=SX2_LS,AC189&gt;=0.5),(ROUND((PI()*AD189*AE189)/12,2)-PI()*SX2_PD),IF(AND(BL189=SX3_LS,AC189&gt;=0.5),(ROUND((PI()*AD189*AE189)/12,2)-PI()*SX3_PD),IF(AND(BL189=SX4_LS,AC189&gt;=0.5),(ROUND((PI()*AD189*AE189)/12,2)-PI()*SX4_PD),IF(AND(BL189=SX5_LS,AC189&gt;=0.5),(ROUND((PI()*AD189*AE189)/12,2)-PI()*SX5_PD),IF(AND(BL189=SX6_LS,AC189&gt;=0.5),(ROUND((PI()*AD189*AE189)/12,2)-PI()*SX6_PD),IF(AND(BL189=SX7_LS,AC189&gt;=0.5),(ROUND((PI()*AD189*AE189)/12,2)-PI()*SX7_PD),IF(AND(BL189=SX8_LS,AC189&gt;=0.5),(ROUND((PI()*AD189*AE189)/12,2)-PI()*SX8_PD),IF(AND(BL189=SX9_LS,AC189&gt;=0.5),(ROUND((PI()*AD189*AE189)/12,2)-PI()*SX9_PD),IF(AND(BL189=SX10_LS,AC189&gt;=0.5),(ROUND((PI()*AD189*AE189)/12,2)-PI()*SX10_PD),IF(AND(BL189=SX11_LS,AC189&gt;=0.5),(ROUND((PI()*AD189*AE189)/12,2)-PI()*SX11_PD),IF(AND(BL189=SX12_LS,AC189&gt;=0.5),(ROUND((PI()*AD189*AE189)/12,2)-PI()*SX12_PD),ROUND((PI()*AD189*AE189)/12,2))))))))))))))</f>
        <v/>
      </c>
      <c r="AH189" s="81"/>
      <c r="AI189" s="81"/>
      <c r="AJ189" s="81"/>
      <c r="AK189" s="81"/>
      <c r="AL189" s="81"/>
      <c r="AM189" s="81"/>
      <c r="AN189" s="81"/>
      <c r="AO189" s="81"/>
      <c r="AP189" s="17"/>
      <c r="AQ189" s="113"/>
      <c r="AR189" s="113"/>
      <c r="AS189" s="113"/>
      <c r="AT189" s="113"/>
      <c r="AU189" s="113"/>
      <c r="AV189" s="114" t="str">
        <f t="shared" ref="AV189" si="1292">IF(C189=FALSE,"",IF(C189="DNT",(AQ189/(Nominal_Pipe_Diameter*10)),IF(AQ189="NV","NV",IF(AQ189="NA","NA",IF(BE189="","",IF(BL189="SMLS",AQ189*100/BE189,AQ189*100/BD189))))))</f>
        <v/>
      </c>
      <c r="AW189" s="114"/>
      <c r="AX189" s="114"/>
      <c r="AY189" s="114"/>
      <c r="AZ189" s="114"/>
      <c r="BA189" s="114" t="str">
        <f t="shared" ref="BA189" si="1293">IF(C189=FALSE,"",IF(GW_Log_Dist="","NA",GW_Log_Dist+X189))</f>
        <v/>
      </c>
      <c r="BB189" s="114"/>
      <c r="BC189" s="114"/>
      <c r="BD189" s="18" t="str">
        <f t="shared" ref="BD189" si="1294">IF(C189=FALSE,"",IF(AND(SX1_Start&lt;=X189,X189&lt;SX1_End),((SX1_NWT*1000)),IF(AND(SX2_Start&lt;=X189,X189&lt;SX2_End),((SX2_NWT*1000)),IF(AND(SX3_Start&lt;=X189,X189&lt;SX3_End),((SX3_NWT*1000)),IF(AND(SX4_Start&lt;=X189,X189&lt;SX4_End),((SX4_NWT*1000)),IF(AND(SX5_Start&lt;=X189,X189&lt;SX5_End),((SX5_NWT*1000)),IF(AND(SX6_Start&lt;=X189,X189&lt;SX6_End),((SX6_NWT*1000)),IF(AND(SX7_Start&lt;=X189,X189&lt;SX7_End),((SX7_NWT*1000)),IF(AND(SX8_Start&lt;=X189,X189&lt;SX8_End),((SX8_NWT*1000)),IF(AND(SX9_Start&lt;=X189,X189&lt;SX9_End),((SX9_NWT*1000)),IF(AND(SX10_Start&lt;=X189,X189&lt;SX10_End),((SX10_NWT*1000)),IF(AND(SX11_Start&lt;=X189,X189&lt;SX11_End),((SX11_NWT*1000)),IF(AND(SX12_Start&lt;=X189,X189&lt;SX12_End),((SX12_NWT*1000)),IF(AND(SX13_Start&lt;=X189,X189&lt;SX13_End),((SX13_NWT*1000)),IF(AND(SX14_Start&lt;=X189,X189&lt;SX14_End),((SX14_NWT*1000)),IF(AND(SX15_Start&lt;=X189,X189&lt;SX15_End),((SX15_NWT*1000)),IF(AND(SX16_Start&lt;=X189,X189&lt;SX16_End),((SX16_NWT*1000)),IF(AND(SX17_Start&lt;=X189,X189&lt;SX17_End),((SX17_NWT*1000)),IF(AND(SX18_Start&lt;=X189,X189&lt;SX18_End),((SX18_NWT*1000)),IF(AND(SX19_Start&lt;=X189,X189&lt;SX19_End),((SX19_NWT*1000)),IF(AND(SX20_Start&lt;=X189,X189&lt;SX20_End),((SX20_NWT*1000)),IF(AND(SX21_Start&lt;=X189,X189&lt;SX21_End),((SX21_NWT*1000)),IF(AND(SX22_Start&lt;=X189,X189&lt;SX22_End),((SX22_NWT*1000)),IF(AND(SX23_Start&lt;=X189,X189&lt;SX23_End),((SX23_NWT*1000)),IF(AND(SX24_Start&lt;=X189,X189&lt;SX24_End),((SX24_NWT*1000)),IF(AND(SX25_Start&lt;=X189,X189&lt;SX25_End),((SX25_NWT*1000))))))))))))))))))))))))))))</f>
        <v/>
      </c>
      <c r="BE189" s="113"/>
      <c r="BF189" s="113"/>
      <c r="BG189" s="113"/>
      <c r="BH189" s="113"/>
      <c r="BI189" s="113"/>
      <c r="BJ189" s="113"/>
      <c r="BK189" s="113"/>
      <c r="BL189" s="19" t="str" cm="1">
        <f t="array" ref="BL189">IF(C189=FALSE,"",IF(AND(SX1_Start&lt;=X189,X189&lt;SX1_End),SX1_LS,IF(AND(SX2_Start&lt;=X189,X189&lt;SX2_End),SX2_LS,IF(AND(SX3_Start&lt;=X189,X189&lt;SX3_End),SX3_LS,IF(AND(SX4_Start&lt;=X189,X189&lt;SX4_End),SX4_LS,IF(AND(SX5_Start&lt;=X189,X189&lt;SX5_End),SX5_LS,IF(AND(SX6_Start&lt;=X189,X189&lt;SX6_End),SX6_LS,IF(AND(SX7_Start&lt;=X189,X189&lt;SX7_End),SX7_LS,IF(AND(SX8_Start&lt;=X189,X189&lt;SX8_End),SX8_LS,IF(AND(SX9_Start&lt;=X189,X189&lt;SX9_End),SX9_LS,IF(AND(SX10_Start&lt;=X189,X189&lt;SX10_End),SX10_LS,IF(AND(SX11_Start&lt;=X189,X189&lt;SX11_End),SX11_LS,IF(AND(SX12_Start&lt;=X189,X189&lt;SX12_End),SX12_LS,IF(AND(SX13_Start&lt;=X189,X189&lt;SX13_End),SX13_LS,IF(AND(SX14_Start&lt;=X189,X189&lt;SX14_End),SX14_LS,IF(AND(SX15_Start&lt;=X189,X189&lt;SX15_End),SX15_LS,IF(AND(SX16_Start&lt;=X189,X189&lt;SX16_End),SX16_LS,IF(AND(SX17_Start&lt;=X189,X189&lt;SX17_End),SX17_LS,IF(AND(SX18_Start&lt;=X189,X189&lt;SX18_End),SX18_LS,IF(AND(SX19_Start&lt;=X189,X189&lt;SX19_End),SX19_LS,IF(AND(SX20_Start&lt;=X189,X189&lt;SX20_End),SX20_LS,IF(AND(SX21_Start&lt;=X189,X189&lt;SX21_End),SX21_LS,IF(AND(SX22_Start&lt;=X189,X189&lt;SX22_End),SX22_LS,IF(AND(SX23_Start&lt;=X189,X189&lt;SX23_End),SX23_LS,IF(AND(SX24_Start&lt;=X189,X189&lt;SX24_End),SX24_LS)*IF(AND(SX25_Start&lt;=X189,X189&lt;SX25End),SX25_LS)))))))))))))))))))))))))</f>
        <v/>
      </c>
      <c r="BM189" s="129" t="str">
        <f t="shared" ref="BM189" si="1295">IF(ISBLANK(C189),"",IF(BL189=SX1_LS,SX1_LSD,IF(BL189=SX2_LS,SX2_LSD,IF(BL189=SX3_LS,SX3_LSD,IF(BL189=SX4_LS,SX4_LSD,IF(BL189=SX5_LS,SX5_LSD,IF(BL189=SX6_LS,SX6_LSD,IF(BL189=SX7_LS,SX7_LSD,IF(BL189=SX8_LS,SX8_LSD,IF(BL189=SX9_LS,SX9_LSD,IF(BL189=SX10_LS,SX10_LSD,IF(BL189=SX11_LS,SX11_LSD,IF(BL189=SX12_LS,SX12_LSD)))))))))))))</f>
        <v/>
      </c>
      <c r="BN189" s="130"/>
      <c r="BO189" s="130"/>
      <c r="BP189" s="130"/>
      <c r="BQ189" s="130"/>
      <c r="BR189" s="131"/>
      <c r="BS189" s="119" t="str">
        <f t="shared" ref="BS189" si="1296">IF(ISBLANK(C189),"",IF(NOT(ISNUMBER(station_number)),"NA",IF(MOD(station_number,1)=0,TEXT(station_number+X189,"0+00"),IF(NOT(MOD(station_number,1)=0),TEXT(station_number+X189,"0+00.00")))))</f>
        <v/>
      </c>
      <c r="BT189" s="119"/>
      <c r="BU189" s="119"/>
      <c r="BV189" s="119"/>
      <c r="BW189" s="119"/>
      <c r="BX189" s="120" t="str" cm="1">
        <f t="array" ref="BX189">IF(C189=FALSE,"",IF(AND(SX1_Start&lt;=X189,X189&lt;SX1_End),"Section 1",IF(AND(SX2_Start&lt;=X189,X189&lt;SX2_End),"Section 2",IF(AND(SX3_Start&lt;=X189,X189&lt;SX3_End),"Section 3",IF(AND(SX4_Start&lt;=X189,X189&lt;SX4_End),"Section 4",IF(AND(SX5_Start&lt;=X189,X189&lt;SX5_End),"Section 5",IF(AND(SX6_Start&lt;=X189,X189&lt;SX6_End),"Section 6",IF(AND(SX7_Start&lt;=X189,X189&lt;SX7_End),"Section 7",IF(AND(SX8_Start&lt;=X189,X189&lt;SX8_End),"Section 8",IF(AND(SX9_Start&lt;=X189,X189&lt;SX9_End),"Section 9",IF(AND(SX10_Start&lt;=X189,X189&lt;SX10_End),"Section 10",IF(AND(SX11_Start&lt;=X189,X189&lt;SX11_End),"Section 11",IF(AND(SX12_Start&lt;=X189,X189&lt;SX12_End),"Section 12",IF(AND(SX13_Start&lt;=X189,X189&lt;SX13_End),"Section 13",IF(AND(SX14_Start&lt;=X189,X189&lt;SX14_End),"Section 14",IF(AND(SX15_Start&lt;=X189,X189&lt;SX15_End),"Section 15",IF(AND(SX16_Start&lt;=X189,X189&lt;SX16_End),"Section 16",IF(AND(SX17_Start&lt;=X189,X189&lt;SX17_End),"Section 17",IF(AND(SX18_Start&lt;=X189,X189&lt;SX18_End),"Section 18",IF(AND(SX19_Start&lt;=X189,X189&lt;SX19_End),"Section 19",IF(AND(SX20_Start&lt;=X189,X189&lt;SX20_End),"Section 20",IF(AND(SX21_Start&lt;=X189,X189&lt;SX21_End),"Section 21",IF(AND(SX22_Start&lt;=X189,X189&lt;SX22_End),"Section 22",IF(AND(SX23_Start&lt;=X189,X189&lt;SX23_End),"Section 23",IF(AND(SX24_Start&lt;=X189,X189&lt;SX24_End),"Section 24")*IF(AND(SX25_Start&lt;=X189,X189&lt;SX25End),"Section 25")))))))))))))))))))))))))</f>
        <v/>
      </c>
      <c r="BY189" s="121"/>
      <c r="BZ189" s="121"/>
      <c r="CA189" s="121"/>
      <c r="CB189" s="121"/>
      <c r="CC189" s="121"/>
      <c r="CD189" s="121"/>
      <c r="CE189" s="121"/>
      <c r="CF189" s="121"/>
      <c r="CG189" s="121"/>
      <c r="CH189" s="122"/>
      <c r="CI189" s="123"/>
      <c r="CJ189" s="124"/>
      <c r="CK189" s="124"/>
      <c r="CL189" s="124"/>
      <c r="CM189" s="124"/>
      <c r="CN189" s="124"/>
      <c r="CO189" s="124"/>
      <c r="CP189" s="124"/>
      <c r="CQ189" s="124"/>
      <c r="CR189" s="124"/>
      <c r="CS189" s="125"/>
      <c r="CT189" s="123"/>
      <c r="CU189" s="124"/>
      <c r="CV189" s="124"/>
      <c r="CW189" s="124"/>
      <c r="CX189" s="124"/>
      <c r="CY189" s="124"/>
      <c r="CZ189" s="124"/>
      <c r="DA189" s="124"/>
      <c r="DB189" s="124"/>
      <c r="DC189" s="124"/>
      <c r="DD189" s="125"/>
      <c r="DE189" s="123"/>
      <c r="DF189" s="124"/>
      <c r="DG189" s="124"/>
      <c r="DH189" s="124"/>
      <c r="DI189" s="124"/>
      <c r="DJ189" s="124"/>
      <c r="DK189" s="124"/>
      <c r="DL189" s="124"/>
      <c r="DM189" s="124"/>
      <c r="DN189" s="125"/>
      <c r="DO189" s="126"/>
      <c r="DP189" s="127"/>
      <c r="DQ189" s="127"/>
      <c r="DR189" s="127"/>
      <c r="DS189" s="127"/>
      <c r="DT189" s="127"/>
      <c r="DU189" s="127"/>
      <c r="DV189" s="128"/>
      <c r="DW189" s="102"/>
      <c r="DX189" s="102"/>
      <c r="DY189" s="102"/>
      <c r="DZ189" s="115"/>
      <c r="EA189" s="115"/>
      <c r="EB189" s="115"/>
      <c r="EC189" s="115"/>
      <c r="ED189" s="115"/>
      <c r="EE189" s="132"/>
      <c r="EF189" s="132"/>
      <c r="EG189" s="132"/>
      <c r="EH189" s="102"/>
      <c r="EI189" s="102"/>
      <c r="EJ189" s="102"/>
      <c r="EK189" s="117" t="str">
        <f t="shared" si="929"/>
        <v/>
      </c>
      <c r="EL189" s="117"/>
      <c r="EM189" s="117"/>
      <c r="EN189" s="118"/>
      <c r="EO189" s="118"/>
      <c r="EP189" s="118"/>
      <c r="EQ189" s="102"/>
      <c r="ER189" s="102"/>
      <c r="ES189" s="102"/>
      <c r="ET189" s="102"/>
      <c r="EU189" s="20" t="str">
        <f t="shared" si="930"/>
        <v/>
      </c>
      <c r="EV189" s="26" t="str">
        <f t="shared" si="931"/>
        <v/>
      </c>
      <c r="EW189" s="22"/>
      <c r="EX189" s="22"/>
      <c r="EY189" s="23"/>
      <c r="EZ189" s="23"/>
      <c r="FA189" s="27"/>
      <c r="FB189" s="27"/>
      <c r="FC189" s="28"/>
      <c r="FD189" s="29"/>
      <c r="FE189" s="28"/>
      <c r="FF189" s="28"/>
      <c r="FG189" s="28"/>
      <c r="FH189" s="28"/>
      <c r="FI189" s="28"/>
      <c r="FJ189" s="28"/>
      <c r="FK189" s="28"/>
      <c r="FL189" s="28"/>
      <c r="FM189" s="28"/>
      <c r="FN189" s="29"/>
      <c r="FO189" s="29"/>
      <c r="FP189" s="29"/>
      <c r="FQ189" s="29"/>
      <c r="FR189" s="29"/>
      <c r="FS189" s="29"/>
      <c r="FT189" s="29"/>
      <c r="FU189" s="29"/>
      <c r="FV189" s="29"/>
      <c r="FW189" s="29"/>
      <c r="FX189" s="29"/>
      <c r="FY189" s="29"/>
      <c r="FZ189" s="29"/>
      <c r="GA189" s="29"/>
      <c r="GB189" s="29"/>
      <c r="GC189" s="23"/>
      <c r="GD189" s="23"/>
      <c r="GE189" s="23"/>
      <c r="GF189" s="23"/>
      <c r="GG189" s="23"/>
      <c r="GH189" s="23"/>
    </row>
    <row r="190" spans="1:190" s="25" customFormat="1" ht="57.75" customHeight="1" x14ac:dyDescent="0.25">
      <c r="A190" s="103">
        <f t="shared" si="932"/>
        <v>183</v>
      </c>
      <c r="B190" s="103"/>
      <c r="C190" s="104"/>
      <c r="D190" s="105"/>
      <c r="E190" s="105"/>
      <c r="F190" s="105"/>
      <c r="G190" s="105"/>
      <c r="H190" s="105"/>
      <c r="I190" s="105"/>
      <c r="J190" s="105"/>
      <c r="K190" s="106"/>
      <c r="L190" s="138"/>
      <c r="M190" s="138"/>
      <c r="N190" s="138"/>
      <c r="O190" s="138"/>
      <c r="P190" s="138"/>
      <c r="Q190" s="138"/>
      <c r="R190" s="138"/>
      <c r="S190" s="137"/>
      <c r="T190" s="137"/>
      <c r="U190" s="137"/>
      <c r="V190" s="137"/>
      <c r="W190" s="137"/>
      <c r="X190" s="79"/>
      <c r="Y190" s="80"/>
      <c r="Z190" s="80"/>
      <c r="AA190" s="80"/>
      <c r="AB190" s="11" t="str">
        <f t="shared" si="920"/>
        <v/>
      </c>
      <c r="AC190" s="12"/>
      <c r="AD190" s="13">
        <f t="shared" si="912"/>
        <v>0</v>
      </c>
      <c r="AE190" s="14" t="str">
        <f t="shared" ref="AE190" si="1297">IF(ISBLANK(C190),"",IF(BL190=SX1_LS,SX1_PD,IF(BL190=SX2_LS,SX2_PD,IF(BL190=SX3_LS,SX3_PD,IF(BL190=SX4_LS,SX4_PD,IF(BL190=SX5_LS,SX5_PD,IF(BL190=SX6_LS,SX6_PD,IF(BL190=SX7_LS,SX7_PD,IF(BL190=SX8_LS,SX8_PD,IF(BL190=SX9_LS,SX9_PD,IF(BL190=SX10_LS,SX10_PD,IF(BL190=SX11_LS,SX11_PD,IF(BL190=SX12_LS,SX12_PD)))))))))))))</f>
        <v/>
      </c>
      <c r="AF190" s="15" t="str">
        <f t="shared" si="922"/>
        <v>!</v>
      </c>
      <c r="AG190" s="16" t="str">
        <f t="shared" ref="AG190" si="1298">IF(ISBLANK(AC190),"",IF(AND(BL190=SX1_LS,AC190&gt;=0.5),(ROUND((PI()*AD190*AE190)/12,2)-PI()*SX1_PD),IF(AND(BL190=SX2_LS,AC190&gt;=0.5),(ROUND((PI()*AD190*AE190)/12,2)-PI()*SX2_PD),IF(AND(BL190=SX3_LS,AC190&gt;=0.5),(ROUND((PI()*AD190*AE190)/12,2)-PI()*SX3_PD),IF(AND(BL190=SX4_LS,AC190&gt;=0.5),(ROUND((PI()*AD190*AE190)/12,2)-PI()*SX4_PD),IF(AND(BL190=SX5_LS,AC190&gt;=0.5),(ROUND((PI()*AD190*AE190)/12,2)-PI()*SX5_PD),IF(AND(BL190=SX6_LS,AC190&gt;=0.5),(ROUND((PI()*AD190*AE190)/12,2)-PI()*SX6_PD),IF(AND(BL190=SX7_LS,AC190&gt;=0.5),(ROUND((PI()*AD190*AE190)/12,2)-PI()*SX7_PD),IF(AND(BL190=SX8_LS,AC190&gt;=0.5),(ROUND((PI()*AD190*AE190)/12,2)-PI()*SX8_PD),IF(AND(BL190=SX9_LS,AC190&gt;=0.5),(ROUND((PI()*AD190*AE190)/12,2)-PI()*SX9_PD),IF(AND(BL190=SX10_LS,AC190&gt;=0.5),(ROUND((PI()*AD190*AE190)/12,2)-PI()*SX10_PD),IF(AND(BL190=SX11_LS,AC190&gt;=0.5),(ROUND((PI()*AD190*AE190)/12,2)-PI()*SX11_PD),IF(AND(BL190=SX12_LS,AC190&gt;=0.5),(ROUND((PI()*AD190*AE190)/12,2)-PI()*SX12_PD),ROUND((PI()*AD190*AE190)/12,2))))))))))))))</f>
        <v/>
      </c>
      <c r="AH190" s="81"/>
      <c r="AI190" s="81"/>
      <c r="AJ190" s="81"/>
      <c r="AK190" s="81"/>
      <c r="AL190" s="81"/>
      <c r="AM190" s="81"/>
      <c r="AN190" s="81"/>
      <c r="AO190" s="81"/>
      <c r="AP190" s="17"/>
      <c r="AQ190" s="113"/>
      <c r="AR190" s="113"/>
      <c r="AS190" s="113"/>
      <c r="AT190" s="113"/>
      <c r="AU190" s="113"/>
      <c r="AV190" s="114" t="str">
        <f t="shared" ref="AV190" si="1299">IF(C190=FALSE,"",IF(C190="DNT",(AQ190/(Nominal_Pipe_Diameter*10)),IF(AQ190="NV","NV",IF(AQ190="NA","NA",IF(BE190="","",IF(BL190="SMLS",AQ190*100/BE190,AQ190*100/BD190))))))</f>
        <v/>
      </c>
      <c r="AW190" s="114"/>
      <c r="AX190" s="114"/>
      <c r="AY190" s="114"/>
      <c r="AZ190" s="114"/>
      <c r="BA190" s="114" t="str">
        <f t="shared" ref="BA190" si="1300">IF(C190=FALSE,"",IF(GW_Log_Dist="","NA",GW_Log_Dist+X190))</f>
        <v/>
      </c>
      <c r="BB190" s="114"/>
      <c r="BC190" s="114"/>
      <c r="BD190" s="18" t="str">
        <f t="shared" ref="BD190" si="1301">IF(C190=FALSE,"",IF(AND(SX1_Start&lt;=X190,X190&lt;SX1_End),((SX1_NWT*1000)),IF(AND(SX2_Start&lt;=X190,X190&lt;SX2_End),((SX2_NWT*1000)),IF(AND(SX3_Start&lt;=X190,X190&lt;SX3_End),((SX3_NWT*1000)),IF(AND(SX4_Start&lt;=X190,X190&lt;SX4_End),((SX4_NWT*1000)),IF(AND(SX5_Start&lt;=X190,X190&lt;SX5_End),((SX5_NWT*1000)),IF(AND(SX6_Start&lt;=X190,X190&lt;SX6_End),((SX6_NWT*1000)),IF(AND(SX7_Start&lt;=X190,X190&lt;SX7_End),((SX7_NWT*1000)),IF(AND(SX8_Start&lt;=X190,X190&lt;SX8_End),((SX8_NWT*1000)),IF(AND(SX9_Start&lt;=X190,X190&lt;SX9_End),((SX9_NWT*1000)),IF(AND(SX10_Start&lt;=X190,X190&lt;SX10_End),((SX10_NWT*1000)),IF(AND(SX11_Start&lt;=X190,X190&lt;SX11_End),((SX11_NWT*1000)),IF(AND(SX12_Start&lt;=X190,X190&lt;SX12_End),((SX12_NWT*1000)),IF(AND(SX13_Start&lt;=X190,X190&lt;SX13_End),((SX13_NWT*1000)),IF(AND(SX14_Start&lt;=X190,X190&lt;SX14_End),((SX14_NWT*1000)),IF(AND(SX15_Start&lt;=X190,X190&lt;SX15_End),((SX15_NWT*1000)),IF(AND(SX16_Start&lt;=X190,X190&lt;SX16_End),((SX16_NWT*1000)),IF(AND(SX17_Start&lt;=X190,X190&lt;SX17_End),((SX17_NWT*1000)),IF(AND(SX18_Start&lt;=X190,X190&lt;SX18_End),((SX18_NWT*1000)),IF(AND(SX19_Start&lt;=X190,X190&lt;SX19_End),((SX19_NWT*1000)),IF(AND(SX20_Start&lt;=X190,X190&lt;SX20_End),((SX20_NWT*1000)),IF(AND(SX21_Start&lt;=X190,X190&lt;SX21_End),((SX21_NWT*1000)),IF(AND(SX22_Start&lt;=X190,X190&lt;SX22_End),((SX22_NWT*1000)),IF(AND(SX23_Start&lt;=X190,X190&lt;SX23_End),((SX23_NWT*1000)),IF(AND(SX24_Start&lt;=X190,X190&lt;SX24_End),((SX24_NWT*1000)),IF(AND(SX25_Start&lt;=X190,X190&lt;SX25_End),((SX25_NWT*1000))))))))))))))))))))))))))))</f>
        <v/>
      </c>
      <c r="BE190" s="113"/>
      <c r="BF190" s="113"/>
      <c r="BG190" s="113"/>
      <c r="BH190" s="113"/>
      <c r="BI190" s="113"/>
      <c r="BJ190" s="113"/>
      <c r="BK190" s="113"/>
      <c r="BL190" s="19" t="str" cm="1">
        <f t="array" ref="BL190">IF(C190=FALSE,"",IF(AND(SX1_Start&lt;=X190,X190&lt;SX1_End),SX1_LS,IF(AND(SX2_Start&lt;=X190,X190&lt;SX2_End),SX2_LS,IF(AND(SX3_Start&lt;=X190,X190&lt;SX3_End),SX3_LS,IF(AND(SX4_Start&lt;=X190,X190&lt;SX4_End),SX4_LS,IF(AND(SX5_Start&lt;=X190,X190&lt;SX5_End),SX5_LS,IF(AND(SX6_Start&lt;=X190,X190&lt;SX6_End),SX6_LS,IF(AND(SX7_Start&lt;=X190,X190&lt;SX7_End),SX7_LS,IF(AND(SX8_Start&lt;=X190,X190&lt;SX8_End),SX8_LS,IF(AND(SX9_Start&lt;=X190,X190&lt;SX9_End),SX9_LS,IF(AND(SX10_Start&lt;=X190,X190&lt;SX10_End),SX10_LS,IF(AND(SX11_Start&lt;=X190,X190&lt;SX11_End),SX11_LS,IF(AND(SX12_Start&lt;=X190,X190&lt;SX12_End),SX12_LS,IF(AND(SX13_Start&lt;=X190,X190&lt;SX13_End),SX13_LS,IF(AND(SX14_Start&lt;=X190,X190&lt;SX14_End),SX14_LS,IF(AND(SX15_Start&lt;=X190,X190&lt;SX15_End),SX15_LS,IF(AND(SX16_Start&lt;=X190,X190&lt;SX16_End),SX16_LS,IF(AND(SX17_Start&lt;=X190,X190&lt;SX17_End),SX17_LS,IF(AND(SX18_Start&lt;=X190,X190&lt;SX18_End),SX18_LS,IF(AND(SX19_Start&lt;=X190,X190&lt;SX19_End),SX19_LS,IF(AND(SX20_Start&lt;=X190,X190&lt;SX20_End),SX20_LS,IF(AND(SX21_Start&lt;=X190,X190&lt;SX21_End),SX21_LS,IF(AND(SX22_Start&lt;=X190,X190&lt;SX22_End),SX22_LS,IF(AND(SX23_Start&lt;=X190,X190&lt;SX23_End),SX23_LS,IF(AND(SX24_Start&lt;=X190,X190&lt;SX24_End),SX24_LS)*IF(AND(SX25_Start&lt;=X190,X190&lt;SX25End),SX25_LS)))))))))))))))))))))))))</f>
        <v/>
      </c>
      <c r="BM190" s="129" t="str">
        <f t="shared" ref="BM190" si="1302">IF(ISBLANK(C190),"",IF(BL190=SX1_LS,SX1_LSD,IF(BL190=SX2_LS,SX2_LSD,IF(BL190=SX3_LS,SX3_LSD,IF(BL190=SX4_LS,SX4_LSD,IF(BL190=SX5_LS,SX5_LSD,IF(BL190=SX6_LS,SX6_LSD,IF(BL190=SX7_LS,SX7_LSD,IF(BL190=SX8_LS,SX8_LSD,IF(BL190=SX9_LS,SX9_LSD,IF(BL190=SX10_LS,SX10_LSD,IF(BL190=SX11_LS,SX11_LSD,IF(BL190=SX12_LS,SX12_LSD)))))))))))))</f>
        <v/>
      </c>
      <c r="BN190" s="130"/>
      <c r="BO190" s="130"/>
      <c r="BP190" s="130"/>
      <c r="BQ190" s="130"/>
      <c r="BR190" s="131"/>
      <c r="BS190" s="119" t="str">
        <f t="shared" ref="BS190" si="1303">IF(ISBLANK(C190),"",IF(NOT(ISNUMBER(station_number)),"NA",IF(MOD(station_number,1)=0,TEXT(station_number+X190,"0+00"),IF(NOT(MOD(station_number,1)=0),TEXT(station_number+X190,"0+00.00")))))</f>
        <v/>
      </c>
      <c r="BT190" s="119"/>
      <c r="BU190" s="119"/>
      <c r="BV190" s="119"/>
      <c r="BW190" s="119"/>
      <c r="BX190" s="120" t="str" cm="1">
        <f t="array" ref="BX190">IF(C190=FALSE,"",IF(AND(SX1_Start&lt;=X190,X190&lt;SX1_End),"Section 1",IF(AND(SX2_Start&lt;=X190,X190&lt;SX2_End),"Section 2",IF(AND(SX3_Start&lt;=X190,X190&lt;SX3_End),"Section 3",IF(AND(SX4_Start&lt;=X190,X190&lt;SX4_End),"Section 4",IF(AND(SX5_Start&lt;=X190,X190&lt;SX5_End),"Section 5",IF(AND(SX6_Start&lt;=X190,X190&lt;SX6_End),"Section 6",IF(AND(SX7_Start&lt;=X190,X190&lt;SX7_End),"Section 7",IF(AND(SX8_Start&lt;=X190,X190&lt;SX8_End),"Section 8",IF(AND(SX9_Start&lt;=X190,X190&lt;SX9_End),"Section 9",IF(AND(SX10_Start&lt;=X190,X190&lt;SX10_End),"Section 10",IF(AND(SX11_Start&lt;=X190,X190&lt;SX11_End),"Section 11",IF(AND(SX12_Start&lt;=X190,X190&lt;SX12_End),"Section 12",IF(AND(SX13_Start&lt;=X190,X190&lt;SX13_End),"Section 13",IF(AND(SX14_Start&lt;=X190,X190&lt;SX14_End),"Section 14",IF(AND(SX15_Start&lt;=X190,X190&lt;SX15_End),"Section 15",IF(AND(SX16_Start&lt;=X190,X190&lt;SX16_End),"Section 16",IF(AND(SX17_Start&lt;=X190,X190&lt;SX17_End),"Section 17",IF(AND(SX18_Start&lt;=X190,X190&lt;SX18_End),"Section 18",IF(AND(SX19_Start&lt;=X190,X190&lt;SX19_End),"Section 19",IF(AND(SX20_Start&lt;=X190,X190&lt;SX20_End),"Section 20",IF(AND(SX21_Start&lt;=X190,X190&lt;SX21_End),"Section 21",IF(AND(SX22_Start&lt;=X190,X190&lt;SX22_End),"Section 22",IF(AND(SX23_Start&lt;=X190,X190&lt;SX23_End),"Section 23",IF(AND(SX24_Start&lt;=X190,X190&lt;SX24_End),"Section 24")*IF(AND(SX25_Start&lt;=X190,X190&lt;SX25End),"Section 25")))))))))))))))))))))))))</f>
        <v/>
      </c>
      <c r="BY190" s="121"/>
      <c r="BZ190" s="121"/>
      <c r="CA190" s="121"/>
      <c r="CB190" s="121"/>
      <c r="CC190" s="121"/>
      <c r="CD190" s="121"/>
      <c r="CE190" s="121"/>
      <c r="CF190" s="121"/>
      <c r="CG190" s="121"/>
      <c r="CH190" s="122"/>
      <c r="CI190" s="123"/>
      <c r="CJ190" s="124"/>
      <c r="CK190" s="124"/>
      <c r="CL190" s="124"/>
      <c r="CM190" s="124"/>
      <c r="CN190" s="124"/>
      <c r="CO190" s="124"/>
      <c r="CP190" s="124"/>
      <c r="CQ190" s="124"/>
      <c r="CR190" s="124"/>
      <c r="CS190" s="125"/>
      <c r="CT190" s="123"/>
      <c r="CU190" s="124"/>
      <c r="CV190" s="124"/>
      <c r="CW190" s="124"/>
      <c r="CX190" s="124"/>
      <c r="CY190" s="124"/>
      <c r="CZ190" s="124"/>
      <c r="DA190" s="124"/>
      <c r="DB190" s="124"/>
      <c r="DC190" s="124"/>
      <c r="DD190" s="125"/>
      <c r="DE190" s="123"/>
      <c r="DF190" s="124"/>
      <c r="DG190" s="124"/>
      <c r="DH190" s="124"/>
      <c r="DI190" s="124"/>
      <c r="DJ190" s="124"/>
      <c r="DK190" s="124"/>
      <c r="DL190" s="124"/>
      <c r="DM190" s="124"/>
      <c r="DN190" s="125"/>
      <c r="DO190" s="126"/>
      <c r="DP190" s="127"/>
      <c r="DQ190" s="127"/>
      <c r="DR190" s="127"/>
      <c r="DS190" s="127"/>
      <c r="DT190" s="127"/>
      <c r="DU190" s="127"/>
      <c r="DV190" s="128"/>
      <c r="DW190" s="102"/>
      <c r="DX190" s="102"/>
      <c r="DY190" s="102"/>
      <c r="DZ190" s="115"/>
      <c r="EA190" s="115"/>
      <c r="EB190" s="115"/>
      <c r="EC190" s="115"/>
      <c r="ED190" s="115"/>
      <c r="EE190" s="132"/>
      <c r="EF190" s="132"/>
      <c r="EG190" s="132"/>
      <c r="EH190" s="102"/>
      <c r="EI190" s="102"/>
      <c r="EJ190" s="102"/>
      <c r="EK190" s="117" t="str">
        <f t="shared" si="929"/>
        <v/>
      </c>
      <c r="EL190" s="117"/>
      <c r="EM190" s="117"/>
      <c r="EN190" s="118"/>
      <c r="EO190" s="118"/>
      <c r="EP190" s="118"/>
      <c r="EQ190" s="102"/>
      <c r="ER190" s="102"/>
      <c r="ES190" s="102"/>
      <c r="ET190" s="102"/>
      <c r="EU190" s="20" t="str">
        <f t="shared" si="930"/>
        <v/>
      </c>
      <c r="EV190" s="26" t="str">
        <f t="shared" si="931"/>
        <v/>
      </c>
      <c r="EW190" s="22"/>
      <c r="EX190" s="22"/>
      <c r="EY190" s="23"/>
      <c r="EZ190" s="23"/>
      <c r="FA190" s="27"/>
      <c r="FB190" s="27"/>
      <c r="FC190" s="29"/>
      <c r="FD190" s="28"/>
      <c r="FE190" s="28"/>
      <c r="FF190" s="28"/>
      <c r="FG190" s="28"/>
      <c r="FH190" s="28"/>
      <c r="FI190" s="28"/>
      <c r="FJ190" s="28"/>
      <c r="FK190" s="28"/>
      <c r="FL190" s="28"/>
      <c r="FM190" s="28"/>
      <c r="FN190" s="29"/>
      <c r="FO190" s="29"/>
      <c r="FP190" s="29"/>
      <c r="FQ190" s="29"/>
      <c r="FR190" s="29"/>
      <c r="FS190" s="29"/>
      <c r="FT190" s="29"/>
      <c r="FU190" s="29"/>
      <c r="FV190" s="29"/>
      <c r="FW190" s="29"/>
      <c r="FX190" s="29"/>
      <c r="FY190" s="29"/>
      <c r="FZ190" s="29"/>
      <c r="GA190" s="29"/>
      <c r="GB190" s="29"/>
      <c r="GC190" s="23"/>
      <c r="GD190" s="23"/>
      <c r="GE190" s="23"/>
      <c r="GF190" s="23"/>
      <c r="GG190" s="23"/>
      <c r="GH190" s="23"/>
    </row>
    <row r="191" spans="1:190" s="25" customFormat="1" ht="57.75" customHeight="1" x14ac:dyDescent="0.25">
      <c r="A191" s="103">
        <f t="shared" si="932"/>
        <v>184</v>
      </c>
      <c r="B191" s="103"/>
      <c r="C191" s="104"/>
      <c r="D191" s="105"/>
      <c r="E191" s="105"/>
      <c r="F191" s="105"/>
      <c r="G191" s="105"/>
      <c r="H191" s="105"/>
      <c r="I191" s="105"/>
      <c r="J191" s="105"/>
      <c r="K191" s="106"/>
      <c r="L191" s="138"/>
      <c r="M191" s="138"/>
      <c r="N191" s="138"/>
      <c r="O191" s="138"/>
      <c r="P191" s="138"/>
      <c r="Q191" s="138"/>
      <c r="R191" s="138"/>
      <c r="S191" s="137"/>
      <c r="T191" s="137"/>
      <c r="U191" s="137"/>
      <c r="V191" s="137"/>
      <c r="W191" s="137"/>
      <c r="X191" s="79"/>
      <c r="Y191" s="80"/>
      <c r="Z191" s="80"/>
      <c r="AA191" s="80"/>
      <c r="AB191" s="11" t="str">
        <f t="shared" si="920"/>
        <v/>
      </c>
      <c r="AC191" s="12"/>
      <c r="AD191" s="13">
        <f t="shared" si="912"/>
        <v>0</v>
      </c>
      <c r="AE191" s="14" t="str">
        <f t="shared" ref="AE191" si="1304">IF(ISBLANK(C191),"",IF(BL191=SX1_LS,SX1_PD,IF(BL191=SX2_LS,SX2_PD,IF(BL191=SX3_LS,SX3_PD,IF(BL191=SX4_LS,SX4_PD,IF(BL191=SX5_LS,SX5_PD,IF(BL191=SX6_LS,SX6_PD,IF(BL191=SX7_LS,SX7_PD,IF(BL191=SX8_LS,SX8_PD,IF(BL191=SX9_LS,SX9_PD,IF(BL191=SX10_LS,SX10_PD,IF(BL191=SX11_LS,SX11_PD,IF(BL191=SX12_LS,SX12_PD)))))))))))))</f>
        <v/>
      </c>
      <c r="AF191" s="15" t="str">
        <f t="shared" si="922"/>
        <v>!</v>
      </c>
      <c r="AG191" s="16" t="str">
        <f t="shared" ref="AG191" si="1305">IF(ISBLANK(AC191),"",IF(AND(BL191=SX1_LS,AC191&gt;=0.5),(ROUND((PI()*AD191*AE191)/12,2)-PI()*SX1_PD),IF(AND(BL191=SX2_LS,AC191&gt;=0.5),(ROUND((PI()*AD191*AE191)/12,2)-PI()*SX2_PD),IF(AND(BL191=SX3_LS,AC191&gt;=0.5),(ROUND((PI()*AD191*AE191)/12,2)-PI()*SX3_PD),IF(AND(BL191=SX4_LS,AC191&gt;=0.5),(ROUND((PI()*AD191*AE191)/12,2)-PI()*SX4_PD),IF(AND(BL191=SX5_LS,AC191&gt;=0.5),(ROUND((PI()*AD191*AE191)/12,2)-PI()*SX5_PD),IF(AND(BL191=SX6_LS,AC191&gt;=0.5),(ROUND((PI()*AD191*AE191)/12,2)-PI()*SX6_PD),IF(AND(BL191=SX7_LS,AC191&gt;=0.5),(ROUND((PI()*AD191*AE191)/12,2)-PI()*SX7_PD),IF(AND(BL191=SX8_LS,AC191&gt;=0.5),(ROUND((PI()*AD191*AE191)/12,2)-PI()*SX8_PD),IF(AND(BL191=SX9_LS,AC191&gt;=0.5),(ROUND((PI()*AD191*AE191)/12,2)-PI()*SX9_PD),IF(AND(BL191=SX10_LS,AC191&gt;=0.5),(ROUND((PI()*AD191*AE191)/12,2)-PI()*SX10_PD),IF(AND(BL191=SX11_LS,AC191&gt;=0.5),(ROUND((PI()*AD191*AE191)/12,2)-PI()*SX11_PD),IF(AND(BL191=SX12_LS,AC191&gt;=0.5),(ROUND((PI()*AD191*AE191)/12,2)-PI()*SX12_PD),ROUND((PI()*AD191*AE191)/12,2))))))))))))))</f>
        <v/>
      </c>
      <c r="AH191" s="81"/>
      <c r="AI191" s="81"/>
      <c r="AJ191" s="81"/>
      <c r="AK191" s="81"/>
      <c r="AL191" s="81"/>
      <c r="AM191" s="81"/>
      <c r="AN191" s="81"/>
      <c r="AO191" s="81"/>
      <c r="AP191" s="17"/>
      <c r="AQ191" s="113"/>
      <c r="AR191" s="113"/>
      <c r="AS191" s="113"/>
      <c r="AT191" s="113"/>
      <c r="AU191" s="113"/>
      <c r="AV191" s="114" t="str">
        <f t="shared" ref="AV191" si="1306">IF(C191=FALSE,"",IF(C191="DNT",(AQ191/(Nominal_Pipe_Diameter*10)),IF(AQ191="NV","NV",IF(AQ191="NA","NA",IF(BE191="","",IF(BL191="SMLS",AQ191*100/BE191,AQ191*100/BD191))))))</f>
        <v/>
      </c>
      <c r="AW191" s="114"/>
      <c r="AX191" s="114"/>
      <c r="AY191" s="114"/>
      <c r="AZ191" s="114"/>
      <c r="BA191" s="114" t="str">
        <f t="shared" ref="BA191" si="1307">IF(C191=FALSE,"",IF(GW_Log_Dist="","NA",GW_Log_Dist+X191))</f>
        <v/>
      </c>
      <c r="BB191" s="114"/>
      <c r="BC191" s="114"/>
      <c r="BD191" s="18" t="str">
        <f t="shared" ref="BD191" si="1308">IF(C191=FALSE,"",IF(AND(SX1_Start&lt;=X191,X191&lt;SX1_End),((SX1_NWT*1000)),IF(AND(SX2_Start&lt;=X191,X191&lt;SX2_End),((SX2_NWT*1000)),IF(AND(SX3_Start&lt;=X191,X191&lt;SX3_End),((SX3_NWT*1000)),IF(AND(SX4_Start&lt;=X191,X191&lt;SX4_End),((SX4_NWT*1000)),IF(AND(SX5_Start&lt;=X191,X191&lt;SX5_End),((SX5_NWT*1000)),IF(AND(SX6_Start&lt;=X191,X191&lt;SX6_End),((SX6_NWT*1000)),IF(AND(SX7_Start&lt;=X191,X191&lt;SX7_End),((SX7_NWT*1000)),IF(AND(SX8_Start&lt;=X191,X191&lt;SX8_End),((SX8_NWT*1000)),IF(AND(SX9_Start&lt;=X191,X191&lt;SX9_End),((SX9_NWT*1000)),IF(AND(SX10_Start&lt;=X191,X191&lt;SX10_End),((SX10_NWT*1000)),IF(AND(SX11_Start&lt;=X191,X191&lt;SX11_End),((SX11_NWT*1000)),IF(AND(SX12_Start&lt;=X191,X191&lt;SX12_End),((SX12_NWT*1000)),IF(AND(SX13_Start&lt;=X191,X191&lt;SX13_End),((SX13_NWT*1000)),IF(AND(SX14_Start&lt;=X191,X191&lt;SX14_End),((SX14_NWT*1000)),IF(AND(SX15_Start&lt;=X191,X191&lt;SX15_End),((SX15_NWT*1000)),IF(AND(SX16_Start&lt;=X191,X191&lt;SX16_End),((SX16_NWT*1000)),IF(AND(SX17_Start&lt;=X191,X191&lt;SX17_End),((SX17_NWT*1000)),IF(AND(SX18_Start&lt;=X191,X191&lt;SX18_End),((SX18_NWT*1000)),IF(AND(SX19_Start&lt;=X191,X191&lt;SX19_End),((SX19_NWT*1000)),IF(AND(SX20_Start&lt;=X191,X191&lt;SX20_End),((SX20_NWT*1000)),IF(AND(SX21_Start&lt;=X191,X191&lt;SX21_End),((SX21_NWT*1000)),IF(AND(SX22_Start&lt;=X191,X191&lt;SX22_End),((SX22_NWT*1000)),IF(AND(SX23_Start&lt;=X191,X191&lt;SX23_End),((SX23_NWT*1000)),IF(AND(SX24_Start&lt;=X191,X191&lt;SX24_End),((SX24_NWT*1000)),IF(AND(SX25_Start&lt;=X191,X191&lt;SX25_End),((SX25_NWT*1000))))))))))))))))))))))))))))</f>
        <v/>
      </c>
      <c r="BE191" s="113"/>
      <c r="BF191" s="113"/>
      <c r="BG191" s="113"/>
      <c r="BH191" s="113"/>
      <c r="BI191" s="113"/>
      <c r="BJ191" s="113"/>
      <c r="BK191" s="113"/>
      <c r="BL191" s="19" t="str" cm="1">
        <f t="array" ref="BL191">IF(C191=FALSE,"",IF(AND(SX1_Start&lt;=X191,X191&lt;SX1_End),SX1_LS,IF(AND(SX2_Start&lt;=X191,X191&lt;SX2_End),SX2_LS,IF(AND(SX3_Start&lt;=X191,X191&lt;SX3_End),SX3_LS,IF(AND(SX4_Start&lt;=X191,X191&lt;SX4_End),SX4_LS,IF(AND(SX5_Start&lt;=X191,X191&lt;SX5_End),SX5_LS,IF(AND(SX6_Start&lt;=X191,X191&lt;SX6_End),SX6_LS,IF(AND(SX7_Start&lt;=X191,X191&lt;SX7_End),SX7_LS,IF(AND(SX8_Start&lt;=X191,X191&lt;SX8_End),SX8_LS,IF(AND(SX9_Start&lt;=X191,X191&lt;SX9_End),SX9_LS,IF(AND(SX10_Start&lt;=X191,X191&lt;SX10_End),SX10_LS,IF(AND(SX11_Start&lt;=X191,X191&lt;SX11_End),SX11_LS,IF(AND(SX12_Start&lt;=X191,X191&lt;SX12_End),SX12_LS,IF(AND(SX13_Start&lt;=X191,X191&lt;SX13_End),SX13_LS,IF(AND(SX14_Start&lt;=X191,X191&lt;SX14_End),SX14_LS,IF(AND(SX15_Start&lt;=X191,X191&lt;SX15_End),SX15_LS,IF(AND(SX16_Start&lt;=X191,X191&lt;SX16_End),SX16_LS,IF(AND(SX17_Start&lt;=X191,X191&lt;SX17_End),SX17_LS,IF(AND(SX18_Start&lt;=X191,X191&lt;SX18_End),SX18_LS,IF(AND(SX19_Start&lt;=X191,X191&lt;SX19_End),SX19_LS,IF(AND(SX20_Start&lt;=X191,X191&lt;SX20_End),SX20_LS,IF(AND(SX21_Start&lt;=X191,X191&lt;SX21_End),SX21_LS,IF(AND(SX22_Start&lt;=X191,X191&lt;SX22_End),SX22_LS,IF(AND(SX23_Start&lt;=X191,X191&lt;SX23_End),SX23_LS,IF(AND(SX24_Start&lt;=X191,X191&lt;SX24_End),SX24_LS)*IF(AND(SX25_Start&lt;=X191,X191&lt;SX25End),SX25_LS)))))))))))))))))))))))))</f>
        <v/>
      </c>
      <c r="BM191" s="129" t="str">
        <f t="shared" ref="BM191" si="1309">IF(ISBLANK(C191),"",IF(BL191=SX1_LS,SX1_LSD,IF(BL191=SX2_LS,SX2_LSD,IF(BL191=SX3_LS,SX3_LSD,IF(BL191=SX4_LS,SX4_LSD,IF(BL191=SX5_LS,SX5_LSD,IF(BL191=SX6_LS,SX6_LSD,IF(BL191=SX7_LS,SX7_LSD,IF(BL191=SX8_LS,SX8_LSD,IF(BL191=SX9_LS,SX9_LSD,IF(BL191=SX10_LS,SX10_LSD,IF(BL191=SX11_LS,SX11_LSD,IF(BL191=SX12_LS,SX12_LSD)))))))))))))</f>
        <v/>
      </c>
      <c r="BN191" s="130"/>
      <c r="BO191" s="130"/>
      <c r="BP191" s="130"/>
      <c r="BQ191" s="130"/>
      <c r="BR191" s="131"/>
      <c r="BS191" s="119" t="str">
        <f t="shared" ref="BS191" si="1310">IF(ISBLANK(C191),"",IF(NOT(ISNUMBER(station_number)),"NA",IF(MOD(station_number,1)=0,TEXT(station_number+X191,"0+00"),IF(NOT(MOD(station_number,1)=0),TEXT(station_number+X191,"0+00.00")))))</f>
        <v/>
      </c>
      <c r="BT191" s="119"/>
      <c r="BU191" s="119"/>
      <c r="BV191" s="119"/>
      <c r="BW191" s="119"/>
      <c r="BX191" s="120" t="str" cm="1">
        <f t="array" ref="BX191">IF(C191=FALSE,"",IF(AND(SX1_Start&lt;=X191,X191&lt;SX1_End),"Section 1",IF(AND(SX2_Start&lt;=X191,X191&lt;SX2_End),"Section 2",IF(AND(SX3_Start&lt;=X191,X191&lt;SX3_End),"Section 3",IF(AND(SX4_Start&lt;=X191,X191&lt;SX4_End),"Section 4",IF(AND(SX5_Start&lt;=X191,X191&lt;SX5_End),"Section 5",IF(AND(SX6_Start&lt;=X191,X191&lt;SX6_End),"Section 6",IF(AND(SX7_Start&lt;=X191,X191&lt;SX7_End),"Section 7",IF(AND(SX8_Start&lt;=X191,X191&lt;SX8_End),"Section 8",IF(AND(SX9_Start&lt;=X191,X191&lt;SX9_End),"Section 9",IF(AND(SX10_Start&lt;=X191,X191&lt;SX10_End),"Section 10",IF(AND(SX11_Start&lt;=X191,X191&lt;SX11_End),"Section 11",IF(AND(SX12_Start&lt;=X191,X191&lt;SX12_End),"Section 12",IF(AND(SX13_Start&lt;=X191,X191&lt;SX13_End),"Section 13",IF(AND(SX14_Start&lt;=X191,X191&lt;SX14_End),"Section 14",IF(AND(SX15_Start&lt;=X191,X191&lt;SX15_End),"Section 15",IF(AND(SX16_Start&lt;=X191,X191&lt;SX16_End),"Section 16",IF(AND(SX17_Start&lt;=X191,X191&lt;SX17_End),"Section 17",IF(AND(SX18_Start&lt;=X191,X191&lt;SX18_End),"Section 18",IF(AND(SX19_Start&lt;=X191,X191&lt;SX19_End),"Section 19",IF(AND(SX20_Start&lt;=X191,X191&lt;SX20_End),"Section 20",IF(AND(SX21_Start&lt;=X191,X191&lt;SX21_End),"Section 21",IF(AND(SX22_Start&lt;=X191,X191&lt;SX22_End),"Section 22",IF(AND(SX23_Start&lt;=X191,X191&lt;SX23_End),"Section 23",IF(AND(SX24_Start&lt;=X191,X191&lt;SX24_End),"Section 24")*IF(AND(SX25_Start&lt;=X191,X191&lt;SX25End),"Section 25")))))))))))))))))))))))))</f>
        <v/>
      </c>
      <c r="BY191" s="121"/>
      <c r="BZ191" s="121"/>
      <c r="CA191" s="121"/>
      <c r="CB191" s="121"/>
      <c r="CC191" s="121"/>
      <c r="CD191" s="121"/>
      <c r="CE191" s="121"/>
      <c r="CF191" s="121"/>
      <c r="CG191" s="121"/>
      <c r="CH191" s="122"/>
      <c r="CI191" s="123"/>
      <c r="CJ191" s="124"/>
      <c r="CK191" s="124"/>
      <c r="CL191" s="124"/>
      <c r="CM191" s="124"/>
      <c r="CN191" s="124"/>
      <c r="CO191" s="124"/>
      <c r="CP191" s="124"/>
      <c r="CQ191" s="124"/>
      <c r="CR191" s="124"/>
      <c r="CS191" s="125"/>
      <c r="CT191" s="123"/>
      <c r="CU191" s="124"/>
      <c r="CV191" s="124"/>
      <c r="CW191" s="124"/>
      <c r="CX191" s="124"/>
      <c r="CY191" s="124"/>
      <c r="CZ191" s="124"/>
      <c r="DA191" s="124"/>
      <c r="DB191" s="124"/>
      <c r="DC191" s="124"/>
      <c r="DD191" s="125"/>
      <c r="DE191" s="123"/>
      <c r="DF191" s="124"/>
      <c r="DG191" s="124"/>
      <c r="DH191" s="124"/>
      <c r="DI191" s="124"/>
      <c r="DJ191" s="124"/>
      <c r="DK191" s="124"/>
      <c r="DL191" s="124"/>
      <c r="DM191" s="124"/>
      <c r="DN191" s="125"/>
      <c r="DO191" s="126"/>
      <c r="DP191" s="127"/>
      <c r="DQ191" s="127"/>
      <c r="DR191" s="127"/>
      <c r="DS191" s="127"/>
      <c r="DT191" s="127"/>
      <c r="DU191" s="127"/>
      <c r="DV191" s="128"/>
      <c r="DW191" s="102"/>
      <c r="DX191" s="102"/>
      <c r="DY191" s="102"/>
      <c r="DZ191" s="115"/>
      <c r="EA191" s="115"/>
      <c r="EB191" s="115"/>
      <c r="EC191" s="115"/>
      <c r="ED191" s="115"/>
      <c r="EE191" s="132"/>
      <c r="EF191" s="132"/>
      <c r="EG191" s="132"/>
      <c r="EH191" s="102"/>
      <c r="EI191" s="102"/>
      <c r="EJ191" s="102"/>
      <c r="EK191" s="117" t="str">
        <f t="shared" si="929"/>
        <v/>
      </c>
      <c r="EL191" s="117"/>
      <c r="EM191" s="117"/>
      <c r="EN191" s="118"/>
      <c r="EO191" s="118"/>
      <c r="EP191" s="118"/>
      <c r="EQ191" s="102"/>
      <c r="ER191" s="102"/>
      <c r="ES191" s="102"/>
      <c r="ET191" s="102"/>
      <c r="EU191" s="20" t="str">
        <f t="shared" si="930"/>
        <v/>
      </c>
      <c r="EV191" s="26" t="str">
        <f t="shared" si="931"/>
        <v/>
      </c>
      <c r="EW191" s="22"/>
      <c r="EX191" s="22"/>
      <c r="EY191" s="23"/>
      <c r="EZ191" s="23"/>
      <c r="FA191" s="27"/>
      <c r="FB191" s="27"/>
      <c r="FC191" s="28"/>
      <c r="FD191" s="28"/>
      <c r="FE191" s="28"/>
      <c r="FF191" s="28"/>
      <c r="FG191" s="28"/>
      <c r="FH191" s="28"/>
      <c r="FI191" s="28"/>
      <c r="FJ191" s="28"/>
      <c r="FK191" s="28"/>
      <c r="FL191" s="28"/>
      <c r="FM191" s="28"/>
      <c r="FN191" s="29"/>
      <c r="FO191" s="29"/>
      <c r="FP191" s="29"/>
      <c r="FQ191" s="29"/>
      <c r="FR191" s="29"/>
      <c r="FS191" s="29"/>
      <c r="FT191" s="29"/>
      <c r="FU191" s="29"/>
      <c r="FV191" s="29"/>
      <c r="FW191" s="29"/>
      <c r="FX191" s="29"/>
      <c r="FY191" s="29"/>
      <c r="FZ191" s="29"/>
      <c r="GA191" s="29"/>
      <c r="GB191" s="29"/>
      <c r="GC191" s="23"/>
      <c r="GD191" s="23"/>
      <c r="GE191" s="23"/>
      <c r="GF191" s="23"/>
      <c r="GG191" s="23"/>
      <c r="GH191" s="23"/>
    </row>
    <row r="192" spans="1:190" s="25" customFormat="1" ht="57.75" customHeight="1" x14ac:dyDescent="0.25">
      <c r="A192" s="103">
        <f t="shared" si="932"/>
        <v>185</v>
      </c>
      <c r="B192" s="103"/>
      <c r="C192" s="104"/>
      <c r="D192" s="105"/>
      <c r="E192" s="105"/>
      <c r="F192" s="105"/>
      <c r="G192" s="105"/>
      <c r="H192" s="105"/>
      <c r="I192" s="105"/>
      <c r="J192" s="105"/>
      <c r="K192" s="106"/>
      <c r="L192" s="138"/>
      <c r="M192" s="138"/>
      <c r="N192" s="138"/>
      <c r="O192" s="138"/>
      <c r="P192" s="138"/>
      <c r="Q192" s="138"/>
      <c r="R192" s="138"/>
      <c r="S192" s="137"/>
      <c r="T192" s="137"/>
      <c r="U192" s="137"/>
      <c r="V192" s="137"/>
      <c r="W192" s="137"/>
      <c r="X192" s="79"/>
      <c r="Y192" s="80"/>
      <c r="Z192" s="80"/>
      <c r="AA192" s="80"/>
      <c r="AB192" s="11" t="str">
        <f t="shared" si="920"/>
        <v/>
      </c>
      <c r="AC192" s="12"/>
      <c r="AD192" s="13">
        <f t="shared" si="912"/>
        <v>0</v>
      </c>
      <c r="AE192" s="14" t="str">
        <f t="shared" ref="AE192" si="1311">IF(ISBLANK(C192),"",IF(BL192=SX1_LS,SX1_PD,IF(BL192=SX2_LS,SX2_PD,IF(BL192=SX3_LS,SX3_PD,IF(BL192=SX4_LS,SX4_PD,IF(BL192=SX5_LS,SX5_PD,IF(BL192=SX6_LS,SX6_PD,IF(BL192=SX7_LS,SX7_PD,IF(BL192=SX8_LS,SX8_PD,IF(BL192=SX9_LS,SX9_PD,IF(BL192=SX10_LS,SX10_PD,IF(BL192=SX11_LS,SX11_PD,IF(BL192=SX12_LS,SX12_PD)))))))))))))</f>
        <v/>
      </c>
      <c r="AF192" s="15" t="str">
        <f t="shared" si="922"/>
        <v>!</v>
      </c>
      <c r="AG192" s="16" t="str">
        <f t="shared" ref="AG192" si="1312">IF(ISBLANK(AC192),"",IF(AND(BL192=SX1_LS,AC192&gt;=0.5),(ROUND((PI()*AD192*AE192)/12,2)-PI()*SX1_PD),IF(AND(BL192=SX2_LS,AC192&gt;=0.5),(ROUND((PI()*AD192*AE192)/12,2)-PI()*SX2_PD),IF(AND(BL192=SX3_LS,AC192&gt;=0.5),(ROUND((PI()*AD192*AE192)/12,2)-PI()*SX3_PD),IF(AND(BL192=SX4_LS,AC192&gt;=0.5),(ROUND((PI()*AD192*AE192)/12,2)-PI()*SX4_PD),IF(AND(BL192=SX5_LS,AC192&gt;=0.5),(ROUND((PI()*AD192*AE192)/12,2)-PI()*SX5_PD),IF(AND(BL192=SX6_LS,AC192&gt;=0.5),(ROUND((PI()*AD192*AE192)/12,2)-PI()*SX6_PD),IF(AND(BL192=SX7_LS,AC192&gt;=0.5),(ROUND((PI()*AD192*AE192)/12,2)-PI()*SX7_PD),IF(AND(BL192=SX8_LS,AC192&gt;=0.5),(ROUND((PI()*AD192*AE192)/12,2)-PI()*SX8_PD),IF(AND(BL192=SX9_LS,AC192&gt;=0.5),(ROUND((PI()*AD192*AE192)/12,2)-PI()*SX9_PD),IF(AND(BL192=SX10_LS,AC192&gt;=0.5),(ROUND((PI()*AD192*AE192)/12,2)-PI()*SX10_PD),IF(AND(BL192=SX11_LS,AC192&gt;=0.5),(ROUND((PI()*AD192*AE192)/12,2)-PI()*SX11_PD),IF(AND(BL192=SX12_LS,AC192&gt;=0.5),(ROUND((PI()*AD192*AE192)/12,2)-PI()*SX12_PD),ROUND((PI()*AD192*AE192)/12,2))))))))))))))</f>
        <v/>
      </c>
      <c r="AH192" s="81"/>
      <c r="AI192" s="81"/>
      <c r="AJ192" s="81"/>
      <c r="AK192" s="81"/>
      <c r="AL192" s="81"/>
      <c r="AM192" s="81"/>
      <c r="AN192" s="81"/>
      <c r="AO192" s="81"/>
      <c r="AP192" s="17"/>
      <c r="AQ192" s="133"/>
      <c r="AR192" s="134"/>
      <c r="AS192" s="134"/>
      <c r="AT192" s="134"/>
      <c r="AU192" s="135"/>
      <c r="AV192" s="114" t="str">
        <f t="shared" ref="AV192" si="1313">IF(C192=FALSE,"",IF(C192="DNT",(AQ192/(Nominal_Pipe_Diameter*10)),IF(AQ192="NV","NV",IF(AQ192="NA","NA",IF(BE192="","",IF(BL192="SMLS",AQ192*100/BE192,AQ192*100/BD192))))))</f>
        <v/>
      </c>
      <c r="AW192" s="114"/>
      <c r="AX192" s="114"/>
      <c r="AY192" s="114"/>
      <c r="AZ192" s="114"/>
      <c r="BA192" s="114" t="str">
        <f t="shared" ref="BA192" si="1314">IF(C192=FALSE,"",IF(GW_Log_Dist="","NA",GW_Log_Dist+X192))</f>
        <v/>
      </c>
      <c r="BB192" s="114"/>
      <c r="BC192" s="114"/>
      <c r="BD192" s="18" t="str">
        <f t="shared" ref="BD192" si="1315">IF(C192=FALSE,"",IF(AND(SX1_Start&lt;=X192,X192&lt;SX1_End),((SX1_NWT*1000)),IF(AND(SX2_Start&lt;=X192,X192&lt;SX2_End),((SX2_NWT*1000)),IF(AND(SX3_Start&lt;=X192,X192&lt;SX3_End),((SX3_NWT*1000)),IF(AND(SX4_Start&lt;=X192,X192&lt;SX4_End),((SX4_NWT*1000)),IF(AND(SX5_Start&lt;=X192,X192&lt;SX5_End),((SX5_NWT*1000)),IF(AND(SX6_Start&lt;=X192,X192&lt;SX6_End),((SX6_NWT*1000)),IF(AND(SX7_Start&lt;=X192,X192&lt;SX7_End),((SX7_NWT*1000)),IF(AND(SX8_Start&lt;=X192,X192&lt;SX8_End),((SX8_NWT*1000)),IF(AND(SX9_Start&lt;=X192,X192&lt;SX9_End),((SX9_NWT*1000)),IF(AND(SX10_Start&lt;=X192,X192&lt;SX10_End),((SX10_NWT*1000)),IF(AND(SX11_Start&lt;=X192,X192&lt;SX11_End),((SX11_NWT*1000)),IF(AND(SX12_Start&lt;=X192,X192&lt;SX12_End),((SX12_NWT*1000)),IF(AND(SX13_Start&lt;=X192,X192&lt;SX13_End),((SX13_NWT*1000)),IF(AND(SX14_Start&lt;=X192,X192&lt;SX14_End),((SX14_NWT*1000)),IF(AND(SX15_Start&lt;=X192,X192&lt;SX15_End),((SX15_NWT*1000)),IF(AND(SX16_Start&lt;=X192,X192&lt;SX16_End),((SX16_NWT*1000)),IF(AND(SX17_Start&lt;=X192,X192&lt;SX17_End),((SX17_NWT*1000)),IF(AND(SX18_Start&lt;=X192,X192&lt;SX18_End),((SX18_NWT*1000)),IF(AND(SX19_Start&lt;=X192,X192&lt;SX19_End),((SX19_NWT*1000)),IF(AND(SX20_Start&lt;=X192,X192&lt;SX20_End),((SX20_NWT*1000)),IF(AND(SX21_Start&lt;=X192,X192&lt;SX21_End),((SX21_NWT*1000)),IF(AND(SX22_Start&lt;=X192,X192&lt;SX22_End),((SX22_NWT*1000)),IF(AND(SX23_Start&lt;=X192,X192&lt;SX23_End),((SX23_NWT*1000)),IF(AND(SX24_Start&lt;=X192,X192&lt;SX24_End),((SX24_NWT*1000)),IF(AND(SX25_Start&lt;=X192,X192&lt;SX25_End),((SX25_NWT*1000))))))))))))))))))))))))))))</f>
        <v/>
      </c>
      <c r="BE192" s="113"/>
      <c r="BF192" s="113"/>
      <c r="BG192" s="113"/>
      <c r="BH192" s="113"/>
      <c r="BI192" s="113"/>
      <c r="BJ192" s="113"/>
      <c r="BK192" s="113"/>
      <c r="BL192" s="19" t="str" cm="1">
        <f t="array" ref="BL192">IF(C192=FALSE,"",IF(AND(SX1_Start&lt;=X192,X192&lt;SX1_End),SX1_LS,IF(AND(SX2_Start&lt;=X192,X192&lt;SX2_End),SX2_LS,IF(AND(SX3_Start&lt;=X192,X192&lt;SX3_End),SX3_LS,IF(AND(SX4_Start&lt;=X192,X192&lt;SX4_End),SX4_LS,IF(AND(SX5_Start&lt;=X192,X192&lt;SX5_End),SX5_LS,IF(AND(SX6_Start&lt;=X192,X192&lt;SX6_End),SX6_LS,IF(AND(SX7_Start&lt;=X192,X192&lt;SX7_End),SX7_LS,IF(AND(SX8_Start&lt;=X192,X192&lt;SX8_End),SX8_LS,IF(AND(SX9_Start&lt;=X192,X192&lt;SX9_End),SX9_LS,IF(AND(SX10_Start&lt;=X192,X192&lt;SX10_End),SX10_LS,IF(AND(SX11_Start&lt;=X192,X192&lt;SX11_End),SX11_LS,IF(AND(SX12_Start&lt;=X192,X192&lt;SX12_End),SX12_LS,IF(AND(SX13_Start&lt;=X192,X192&lt;SX13_End),SX13_LS,IF(AND(SX14_Start&lt;=X192,X192&lt;SX14_End),SX14_LS,IF(AND(SX15_Start&lt;=X192,X192&lt;SX15_End),SX15_LS,IF(AND(SX16_Start&lt;=X192,X192&lt;SX16_End),SX16_LS,IF(AND(SX17_Start&lt;=X192,X192&lt;SX17_End),SX17_LS,IF(AND(SX18_Start&lt;=X192,X192&lt;SX18_End),SX18_LS,IF(AND(SX19_Start&lt;=X192,X192&lt;SX19_End),SX19_LS,IF(AND(SX20_Start&lt;=X192,X192&lt;SX20_End),SX20_LS,IF(AND(SX21_Start&lt;=X192,X192&lt;SX21_End),SX21_LS,IF(AND(SX22_Start&lt;=X192,X192&lt;SX22_End),SX22_LS,IF(AND(SX23_Start&lt;=X192,X192&lt;SX23_End),SX23_LS,IF(AND(SX24_Start&lt;=X192,X192&lt;SX24_End),SX24_LS)*IF(AND(SX25_Start&lt;=X192,X192&lt;SX25End),SX25_LS)))))))))))))))))))))))))</f>
        <v/>
      </c>
      <c r="BM192" s="129" t="str">
        <f t="shared" ref="BM192" si="1316">IF(ISBLANK(C192),"",IF(BL192=SX1_LS,SX1_LSD,IF(BL192=SX2_LS,SX2_LSD,IF(BL192=SX3_LS,SX3_LSD,IF(BL192=SX4_LS,SX4_LSD,IF(BL192=SX5_LS,SX5_LSD,IF(BL192=SX6_LS,SX6_LSD,IF(BL192=SX7_LS,SX7_LSD,IF(BL192=SX8_LS,SX8_LSD,IF(BL192=SX9_LS,SX9_LSD,IF(BL192=SX10_LS,SX10_LSD,IF(BL192=SX11_LS,SX11_LSD,IF(BL192=SX12_LS,SX12_LSD)))))))))))))</f>
        <v/>
      </c>
      <c r="BN192" s="130"/>
      <c r="BO192" s="130"/>
      <c r="BP192" s="130"/>
      <c r="BQ192" s="130"/>
      <c r="BR192" s="131"/>
      <c r="BS192" s="119" t="str">
        <f t="shared" ref="BS192" si="1317">IF(ISBLANK(C192),"",IF(NOT(ISNUMBER(station_number)),"NA",IF(MOD(station_number,1)=0,TEXT(station_number+X192,"0+00"),IF(NOT(MOD(station_number,1)=0),TEXT(station_number+X192,"0+00.00")))))</f>
        <v/>
      </c>
      <c r="BT192" s="119"/>
      <c r="BU192" s="119"/>
      <c r="BV192" s="119"/>
      <c r="BW192" s="119"/>
      <c r="BX192" s="120" t="str" cm="1">
        <f t="array" ref="BX192">IF(C192=FALSE,"",IF(AND(SX1_Start&lt;=X192,X192&lt;SX1_End),"Section 1",IF(AND(SX2_Start&lt;=X192,X192&lt;SX2_End),"Section 2",IF(AND(SX3_Start&lt;=X192,X192&lt;SX3_End),"Section 3",IF(AND(SX4_Start&lt;=X192,X192&lt;SX4_End),"Section 4",IF(AND(SX5_Start&lt;=X192,X192&lt;SX5_End),"Section 5",IF(AND(SX6_Start&lt;=X192,X192&lt;SX6_End),"Section 6",IF(AND(SX7_Start&lt;=X192,X192&lt;SX7_End),"Section 7",IF(AND(SX8_Start&lt;=X192,X192&lt;SX8_End),"Section 8",IF(AND(SX9_Start&lt;=X192,X192&lt;SX9_End),"Section 9",IF(AND(SX10_Start&lt;=X192,X192&lt;SX10_End),"Section 10",IF(AND(SX11_Start&lt;=X192,X192&lt;SX11_End),"Section 11",IF(AND(SX12_Start&lt;=X192,X192&lt;SX12_End),"Section 12",IF(AND(SX13_Start&lt;=X192,X192&lt;SX13_End),"Section 13",IF(AND(SX14_Start&lt;=X192,X192&lt;SX14_End),"Section 14",IF(AND(SX15_Start&lt;=X192,X192&lt;SX15_End),"Section 15",IF(AND(SX16_Start&lt;=X192,X192&lt;SX16_End),"Section 16",IF(AND(SX17_Start&lt;=X192,X192&lt;SX17_End),"Section 17",IF(AND(SX18_Start&lt;=X192,X192&lt;SX18_End),"Section 18",IF(AND(SX19_Start&lt;=X192,X192&lt;SX19_End),"Section 19",IF(AND(SX20_Start&lt;=X192,X192&lt;SX20_End),"Section 20",IF(AND(SX21_Start&lt;=X192,X192&lt;SX21_End),"Section 21",IF(AND(SX22_Start&lt;=X192,X192&lt;SX22_End),"Section 22",IF(AND(SX23_Start&lt;=X192,X192&lt;SX23_End),"Section 23",IF(AND(SX24_Start&lt;=X192,X192&lt;SX24_End),"Section 24")*IF(AND(SX25_Start&lt;=X192,X192&lt;SX25End),"Section 25")))))))))))))))))))))))))</f>
        <v/>
      </c>
      <c r="BY192" s="121"/>
      <c r="BZ192" s="121"/>
      <c r="CA192" s="121"/>
      <c r="CB192" s="121"/>
      <c r="CC192" s="121"/>
      <c r="CD192" s="121"/>
      <c r="CE192" s="121"/>
      <c r="CF192" s="121"/>
      <c r="CG192" s="121"/>
      <c r="CH192" s="122"/>
      <c r="CI192" s="123"/>
      <c r="CJ192" s="124"/>
      <c r="CK192" s="124"/>
      <c r="CL192" s="124"/>
      <c r="CM192" s="124"/>
      <c r="CN192" s="124"/>
      <c r="CO192" s="124"/>
      <c r="CP192" s="124"/>
      <c r="CQ192" s="124"/>
      <c r="CR192" s="124"/>
      <c r="CS192" s="125"/>
      <c r="CT192" s="123"/>
      <c r="CU192" s="124"/>
      <c r="CV192" s="124"/>
      <c r="CW192" s="124"/>
      <c r="CX192" s="124"/>
      <c r="CY192" s="124"/>
      <c r="CZ192" s="124"/>
      <c r="DA192" s="124"/>
      <c r="DB192" s="124"/>
      <c r="DC192" s="124"/>
      <c r="DD192" s="125"/>
      <c r="DE192" s="123"/>
      <c r="DF192" s="124"/>
      <c r="DG192" s="124"/>
      <c r="DH192" s="124"/>
      <c r="DI192" s="124"/>
      <c r="DJ192" s="124"/>
      <c r="DK192" s="124"/>
      <c r="DL192" s="124"/>
      <c r="DM192" s="124"/>
      <c r="DN192" s="125"/>
      <c r="DO192" s="126"/>
      <c r="DP192" s="127"/>
      <c r="DQ192" s="127"/>
      <c r="DR192" s="127"/>
      <c r="DS192" s="127"/>
      <c r="DT192" s="127"/>
      <c r="DU192" s="127"/>
      <c r="DV192" s="128"/>
      <c r="DW192" s="102"/>
      <c r="DX192" s="102"/>
      <c r="DY192" s="102"/>
      <c r="DZ192" s="115"/>
      <c r="EA192" s="115"/>
      <c r="EB192" s="115"/>
      <c r="EC192" s="115"/>
      <c r="ED192" s="115"/>
      <c r="EE192" s="132"/>
      <c r="EF192" s="132"/>
      <c r="EG192" s="132"/>
      <c r="EH192" s="102"/>
      <c r="EI192" s="102"/>
      <c r="EJ192" s="102"/>
      <c r="EK192" s="117" t="str">
        <f t="shared" si="929"/>
        <v/>
      </c>
      <c r="EL192" s="117"/>
      <c r="EM192" s="117"/>
      <c r="EN192" s="118"/>
      <c r="EO192" s="118"/>
      <c r="EP192" s="118"/>
      <c r="EQ192" s="102"/>
      <c r="ER192" s="102"/>
      <c r="ES192" s="102"/>
      <c r="ET192" s="102"/>
      <c r="EU192" s="20" t="str">
        <f t="shared" si="930"/>
        <v/>
      </c>
      <c r="EV192" s="26" t="str">
        <f t="shared" si="931"/>
        <v/>
      </c>
      <c r="EW192" s="22"/>
      <c r="EX192" s="22"/>
      <c r="EY192" s="23"/>
      <c r="EZ192" s="23"/>
      <c r="FA192" s="27"/>
      <c r="FB192" s="27"/>
      <c r="FC192" s="28"/>
      <c r="FD192" s="28"/>
      <c r="FE192" s="28"/>
      <c r="FF192" s="28"/>
      <c r="FG192" s="28"/>
      <c r="FH192" s="28"/>
      <c r="FI192" s="28"/>
      <c r="FJ192" s="28"/>
      <c r="FK192" s="28"/>
      <c r="FL192" s="28"/>
      <c r="FM192" s="28"/>
      <c r="FN192" s="29"/>
      <c r="FO192" s="29"/>
      <c r="FP192" s="29"/>
      <c r="FQ192" s="29"/>
      <c r="FR192" s="29"/>
      <c r="FS192" s="29"/>
      <c r="FT192" s="29"/>
      <c r="FU192" s="29"/>
      <c r="FV192" s="29"/>
      <c r="FW192" s="29"/>
      <c r="FX192" s="29"/>
      <c r="FY192" s="29"/>
      <c r="FZ192" s="29"/>
      <c r="GA192" s="29"/>
      <c r="GB192" s="29"/>
      <c r="GC192" s="23"/>
      <c r="GD192" s="23"/>
      <c r="GE192" s="23"/>
      <c r="GF192" s="23"/>
      <c r="GG192" s="23"/>
      <c r="GH192" s="23"/>
    </row>
    <row r="193" spans="1:190" s="25" customFormat="1" ht="57.75" customHeight="1" x14ac:dyDescent="0.25">
      <c r="A193" s="103">
        <f t="shared" si="932"/>
        <v>186</v>
      </c>
      <c r="B193" s="103"/>
      <c r="C193" s="104"/>
      <c r="D193" s="105"/>
      <c r="E193" s="105"/>
      <c r="F193" s="105"/>
      <c r="G193" s="105"/>
      <c r="H193" s="105"/>
      <c r="I193" s="105"/>
      <c r="J193" s="105"/>
      <c r="K193" s="106"/>
      <c r="L193" s="138"/>
      <c r="M193" s="138"/>
      <c r="N193" s="138"/>
      <c r="O193" s="138"/>
      <c r="P193" s="138"/>
      <c r="Q193" s="138"/>
      <c r="R193" s="138"/>
      <c r="S193" s="137"/>
      <c r="T193" s="137"/>
      <c r="U193" s="137"/>
      <c r="V193" s="137"/>
      <c r="W193" s="137"/>
      <c r="X193" s="79"/>
      <c r="Y193" s="80"/>
      <c r="Z193" s="80"/>
      <c r="AA193" s="80"/>
      <c r="AB193" s="11" t="str">
        <f t="shared" si="920"/>
        <v/>
      </c>
      <c r="AC193" s="12"/>
      <c r="AD193" s="13">
        <f t="shared" si="912"/>
        <v>0</v>
      </c>
      <c r="AE193" s="14" t="str">
        <f t="shared" ref="AE193" si="1318">IF(ISBLANK(C193),"",IF(BL193=SX1_LS,SX1_PD,IF(BL193=SX2_LS,SX2_PD,IF(BL193=SX3_LS,SX3_PD,IF(BL193=SX4_LS,SX4_PD,IF(BL193=SX5_LS,SX5_PD,IF(BL193=SX6_LS,SX6_PD,IF(BL193=SX7_LS,SX7_PD,IF(BL193=SX8_LS,SX8_PD,IF(BL193=SX9_LS,SX9_PD,IF(BL193=SX10_LS,SX10_PD,IF(BL193=SX11_LS,SX11_PD,IF(BL193=SX12_LS,SX12_PD)))))))))))))</f>
        <v/>
      </c>
      <c r="AF193" s="15" t="str">
        <f t="shared" si="922"/>
        <v>!</v>
      </c>
      <c r="AG193" s="16" t="str">
        <f t="shared" ref="AG193" si="1319">IF(ISBLANK(AC193),"",IF(AND(BL193=SX1_LS,AC193&gt;=0.5),(ROUND((PI()*AD193*AE193)/12,2)-PI()*SX1_PD),IF(AND(BL193=SX2_LS,AC193&gt;=0.5),(ROUND((PI()*AD193*AE193)/12,2)-PI()*SX2_PD),IF(AND(BL193=SX3_LS,AC193&gt;=0.5),(ROUND((PI()*AD193*AE193)/12,2)-PI()*SX3_PD),IF(AND(BL193=SX4_LS,AC193&gt;=0.5),(ROUND((PI()*AD193*AE193)/12,2)-PI()*SX4_PD),IF(AND(BL193=SX5_LS,AC193&gt;=0.5),(ROUND((PI()*AD193*AE193)/12,2)-PI()*SX5_PD),IF(AND(BL193=SX6_LS,AC193&gt;=0.5),(ROUND((PI()*AD193*AE193)/12,2)-PI()*SX6_PD),IF(AND(BL193=SX7_LS,AC193&gt;=0.5),(ROUND((PI()*AD193*AE193)/12,2)-PI()*SX7_PD),IF(AND(BL193=SX8_LS,AC193&gt;=0.5),(ROUND((PI()*AD193*AE193)/12,2)-PI()*SX8_PD),IF(AND(BL193=SX9_LS,AC193&gt;=0.5),(ROUND((PI()*AD193*AE193)/12,2)-PI()*SX9_PD),IF(AND(BL193=SX10_LS,AC193&gt;=0.5),(ROUND((PI()*AD193*AE193)/12,2)-PI()*SX10_PD),IF(AND(BL193=SX11_LS,AC193&gt;=0.5),(ROUND((PI()*AD193*AE193)/12,2)-PI()*SX11_PD),IF(AND(BL193=SX12_LS,AC193&gt;=0.5),(ROUND((PI()*AD193*AE193)/12,2)-PI()*SX12_PD),ROUND((PI()*AD193*AE193)/12,2))))))))))))))</f>
        <v/>
      </c>
      <c r="AH193" s="81"/>
      <c r="AI193" s="81"/>
      <c r="AJ193" s="81"/>
      <c r="AK193" s="81"/>
      <c r="AL193" s="81"/>
      <c r="AM193" s="81"/>
      <c r="AN193" s="81"/>
      <c r="AO193" s="81"/>
      <c r="AP193" s="17"/>
      <c r="AQ193" s="113"/>
      <c r="AR193" s="113"/>
      <c r="AS193" s="113"/>
      <c r="AT193" s="113"/>
      <c r="AU193" s="113"/>
      <c r="AV193" s="114" t="str">
        <f t="shared" ref="AV193" si="1320">IF(C193=FALSE,"",IF(C193="DNT",(AQ193/(Nominal_Pipe_Diameter*10)),IF(AQ193="NV","NV",IF(AQ193="NA","NA",IF(BE193="","",IF(BL193="SMLS",AQ193*100/BE193,AQ193*100/BD193))))))</f>
        <v/>
      </c>
      <c r="AW193" s="114"/>
      <c r="AX193" s="114"/>
      <c r="AY193" s="114"/>
      <c r="AZ193" s="114"/>
      <c r="BA193" s="114" t="str">
        <f t="shared" ref="BA193" si="1321">IF(C193=FALSE,"",IF(GW_Log_Dist="","NA",GW_Log_Dist+X193))</f>
        <v/>
      </c>
      <c r="BB193" s="114"/>
      <c r="BC193" s="114"/>
      <c r="BD193" s="18" t="str">
        <f t="shared" ref="BD193" si="1322">IF(C193=FALSE,"",IF(AND(SX1_Start&lt;=X193,X193&lt;SX1_End),((SX1_NWT*1000)),IF(AND(SX2_Start&lt;=X193,X193&lt;SX2_End),((SX2_NWT*1000)),IF(AND(SX3_Start&lt;=X193,X193&lt;SX3_End),((SX3_NWT*1000)),IF(AND(SX4_Start&lt;=X193,X193&lt;SX4_End),((SX4_NWT*1000)),IF(AND(SX5_Start&lt;=X193,X193&lt;SX5_End),((SX5_NWT*1000)),IF(AND(SX6_Start&lt;=X193,X193&lt;SX6_End),((SX6_NWT*1000)),IF(AND(SX7_Start&lt;=X193,X193&lt;SX7_End),((SX7_NWT*1000)),IF(AND(SX8_Start&lt;=X193,X193&lt;SX8_End),((SX8_NWT*1000)),IF(AND(SX9_Start&lt;=X193,X193&lt;SX9_End),((SX9_NWT*1000)),IF(AND(SX10_Start&lt;=X193,X193&lt;SX10_End),((SX10_NWT*1000)),IF(AND(SX11_Start&lt;=X193,X193&lt;SX11_End),((SX11_NWT*1000)),IF(AND(SX12_Start&lt;=X193,X193&lt;SX12_End),((SX12_NWT*1000)),IF(AND(SX13_Start&lt;=X193,X193&lt;SX13_End),((SX13_NWT*1000)),IF(AND(SX14_Start&lt;=X193,X193&lt;SX14_End),((SX14_NWT*1000)),IF(AND(SX15_Start&lt;=X193,X193&lt;SX15_End),((SX15_NWT*1000)),IF(AND(SX16_Start&lt;=X193,X193&lt;SX16_End),((SX16_NWT*1000)),IF(AND(SX17_Start&lt;=X193,X193&lt;SX17_End),((SX17_NWT*1000)),IF(AND(SX18_Start&lt;=X193,X193&lt;SX18_End),((SX18_NWT*1000)),IF(AND(SX19_Start&lt;=X193,X193&lt;SX19_End),((SX19_NWT*1000)),IF(AND(SX20_Start&lt;=X193,X193&lt;SX20_End),((SX20_NWT*1000)),IF(AND(SX21_Start&lt;=X193,X193&lt;SX21_End),((SX21_NWT*1000)),IF(AND(SX22_Start&lt;=X193,X193&lt;SX22_End),((SX22_NWT*1000)),IF(AND(SX23_Start&lt;=X193,X193&lt;SX23_End),((SX23_NWT*1000)),IF(AND(SX24_Start&lt;=X193,X193&lt;SX24_End),((SX24_NWT*1000)),IF(AND(SX25_Start&lt;=X193,X193&lt;SX25_End),((SX25_NWT*1000))))))))))))))))))))))))))))</f>
        <v/>
      </c>
      <c r="BE193" s="113"/>
      <c r="BF193" s="113"/>
      <c r="BG193" s="113"/>
      <c r="BH193" s="113"/>
      <c r="BI193" s="113"/>
      <c r="BJ193" s="113"/>
      <c r="BK193" s="113"/>
      <c r="BL193" s="19" t="str" cm="1">
        <f t="array" ref="BL193">IF(C193=FALSE,"",IF(AND(SX1_Start&lt;=X193,X193&lt;SX1_End),SX1_LS,IF(AND(SX2_Start&lt;=X193,X193&lt;SX2_End),SX2_LS,IF(AND(SX3_Start&lt;=X193,X193&lt;SX3_End),SX3_LS,IF(AND(SX4_Start&lt;=X193,X193&lt;SX4_End),SX4_LS,IF(AND(SX5_Start&lt;=X193,X193&lt;SX5_End),SX5_LS,IF(AND(SX6_Start&lt;=X193,X193&lt;SX6_End),SX6_LS,IF(AND(SX7_Start&lt;=X193,X193&lt;SX7_End),SX7_LS,IF(AND(SX8_Start&lt;=X193,X193&lt;SX8_End),SX8_LS,IF(AND(SX9_Start&lt;=X193,X193&lt;SX9_End),SX9_LS,IF(AND(SX10_Start&lt;=X193,X193&lt;SX10_End),SX10_LS,IF(AND(SX11_Start&lt;=X193,X193&lt;SX11_End),SX11_LS,IF(AND(SX12_Start&lt;=X193,X193&lt;SX12_End),SX12_LS,IF(AND(SX13_Start&lt;=X193,X193&lt;SX13_End),SX13_LS,IF(AND(SX14_Start&lt;=X193,X193&lt;SX14_End),SX14_LS,IF(AND(SX15_Start&lt;=X193,X193&lt;SX15_End),SX15_LS,IF(AND(SX16_Start&lt;=X193,X193&lt;SX16_End),SX16_LS,IF(AND(SX17_Start&lt;=X193,X193&lt;SX17_End),SX17_LS,IF(AND(SX18_Start&lt;=X193,X193&lt;SX18_End),SX18_LS,IF(AND(SX19_Start&lt;=X193,X193&lt;SX19_End),SX19_LS,IF(AND(SX20_Start&lt;=X193,X193&lt;SX20_End),SX20_LS,IF(AND(SX21_Start&lt;=X193,X193&lt;SX21_End),SX21_LS,IF(AND(SX22_Start&lt;=X193,X193&lt;SX22_End),SX22_LS,IF(AND(SX23_Start&lt;=X193,X193&lt;SX23_End),SX23_LS,IF(AND(SX24_Start&lt;=X193,X193&lt;SX24_End),SX24_LS)*IF(AND(SX25_Start&lt;=X193,X193&lt;SX25End),SX25_LS)))))))))))))))))))))))))</f>
        <v/>
      </c>
      <c r="BM193" s="129" t="str">
        <f t="shared" ref="BM193" si="1323">IF(ISBLANK(C193),"",IF(BL193=SX1_LS,SX1_LSD,IF(BL193=SX2_LS,SX2_LSD,IF(BL193=SX3_LS,SX3_LSD,IF(BL193=SX4_LS,SX4_LSD,IF(BL193=SX5_LS,SX5_LSD,IF(BL193=SX6_LS,SX6_LSD,IF(BL193=SX7_LS,SX7_LSD,IF(BL193=SX8_LS,SX8_LSD,IF(BL193=SX9_LS,SX9_LSD,IF(BL193=SX10_LS,SX10_LSD,IF(BL193=SX11_LS,SX11_LSD,IF(BL193=SX12_LS,SX12_LSD)))))))))))))</f>
        <v/>
      </c>
      <c r="BN193" s="130"/>
      <c r="BO193" s="130"/>
      <c r="BP193" s="130"/>
      <c r="BQ193" s="130"/>
      <c r="BR193" s="131"/>
      <c r="BS193" s="119" t="str">
        <f t="shared" ref="BS193" si="1324">IF(ISBLANK(C193),"",IF(NOT(ISNUMBER(station_number)),"NA",IF(MOD(station_number,1)=0,TEXT(station_number+X193,"0+00"),IF(NOT(MOD(station_number,1)=0),TEXT(station_number+X193,"0+00.00")))))</f>
        <v/>
      </c>
      <c r="BT193" s="119"/>
      <c r="BU193" s="119"/>
      <c r="BV193" s="119"/>
      <c r="BW193" s="119"/>
      <c r="BX193" s="120" t="str" cm="1">
        <f t="array" ref="BX193">IF(C193=FALSE,"",IF(AND(SX1_Start&lt;=X193,X193&lt;SX1_End),"Section 1",IF(AND(SX2_Start&lt;=X193,X193&lt;SX2_End),"Section 2",IF(AND(SX3_Start&lt;=X193,X193&lt;SX3_End),"Section 3",IF(AND(SX4_Start&lt;=X193,X193&lt;SX4_End),"Section 4",IF(AND(SX5_Start&lt;=X193,X193&lt;SX5_End),"Section 5",IF(AND(SX6_Start&lt;=X193,X193&lt;SX6_End),"Section 6",IF(AND(SX7_Start&lt;=X193,X193&lt;SX7_End),"Section 7",IF(AND(SX8_Start&lt;=X193,X193&lt;SX8_End),"Section 8",IF(AND(SX9_Start&lt;=X193,X193&lt;SX9_End),"Section 9",IF(AND(SX10_Start&lt;=X193,X193&lt;SX10_End),"Section 10",IF(AND(SX11_Start&lt;=X193,X193&lt;SX11_End),"Section 11",IF(AND(SX12_Start&lt;=X193,X193&lt;SX12_End),"Section 12",IF(AND(SX13_Start&lt;=X193,X193&lt;SX13_End),"Section 13",IF(AND(SX14_Start&lt;=X193,X193&lt;SX14_End),"Section 14",IF(AND(SX15_Start&lt;=X193,X193&lt;SX15_End),"Section 15",IF(AND(SX16_Start&lt;=X193,X193&lt;SX16_End),"Section 16",IF(AND(SX17_Start&lt;=X193,X193&lt;SX17_End),"Section 17",IF(AND(SX18_Start&lt;=X193,X193&lt;SX18_End),"Section 18",IF(AND(SX19_Start&lt;=X193,X193&lt;SX19_End),"Section 19",IF(AND(SX20_Start&lt;=X193,X193&lt;SX20_End),"Section 20",IF(AND(SX21_Start&lt;=X193,X193&lt;SX21_End),"Section 21",IF(AND(SX22_Start&lt;=X193,X193&lt;SX22_End),"Section 22",IF(AND(SX23_Start&lt;=X193,X193&lt;SX23_End),"Section 23",IF(AND(SX24_Start&lt;=X193,X193&lt;SX24_End),"Section 24")*IF(AND(SX25_Start&lt;=X193,X193&lt;SX25End),"Section 25")))))))))))))))))))))))))</f>
        <v/>
      </c>
      <c r="BY193" s="121"/>
      <c r="BZ193" s="121"/>
      <c r="CA193" s="121"/>
      <c r="CB193" s="121"/>
      <c r="CC193" s="121"/>
      <c r="CD193" s="121"/>
      <c r="CE193" s="121"/>
      <c r="CF193" s="121"/>
      <c r="CG193" s="121"/>
      <c r="CH193" s="122"/>
      <c r="CI193" s="123"/>
      <c r="CJ193" s="124"/>
      <c r="CK193" s="124"/>
      <c r="CL193" s="124"/>
      <c r="CM193" s="124"/>
      <c r="CN193" s="124"/>
      <c r="CO193" s="124"/>
      <c r="CP193" s="124"/>
      <c r="CQ193" s="124"/>
      <c r="CR193" s="124"/>
      <c r="CS193" s="125"/>
      <c r="CT193" s="123"/>
      <c r="CU193" s="124"/>
      <c r="CV193" s="124"/>
      <c r="CW193" s="124"/>
      <c r="CX193" s="124"/>
      <c r="CY193" s="124"/>
      <c r="CZ193" s="124"/>
      <c r="DA193" s="124"/>
      <c r="DB193" s="124"/>
      <c r="DC193" s="124"/>
      <c r="DD193" s="125"/>
      <c r="DE193" s="123"/>
      <c r="DF193" s="124"/>
      <c r="DG193" s="124"/>
      <c r="DH193" s="124"/>
      <c r="DI193" s="124"/>
      <c r="DJ193" s="124"/>
      <c r="DK193" s="124"/>
      <c r="DL193" s="124"/>
      <c r="DM193" s="124"/>
      <c r="DN193" s="125"/>
      <c r="DO193" s="126"/>
      <c r="DP193" s="127"/>
      <c r="DQ193" s="127"/>
      <c r="DR193" s="127"/>
      <c r="DS193" s="127"/>
      <c r="DT193" s="127"/>
      <c r="DU193" s="127"/>
      <c r="DV193" s="128"/>
      <c r="DW193" s="102"/>
      <c r="DX193" s="102"/>
      <c r="DY193" s="102"/>
      <c r="DZ193" s="115"/>
      <c r="EA193" s="115"/>
      <c r="EB193" s="115"/>
      <c r="EC193" s="115"/>
      <c r="ED193" s="115"/>
      <c r="EE193" s="132"/>
      <c r="EF193" s="132"/>
      <c r="EG193" s="132"/>
      <c r="EH193" s="102"/>
      <c r="EI193" s="102"/>
      <c r="EJ193" s="102"/>
      <c r="EK193" s="117" t="str">
        <f t="shared" si="929"/>
        <v/>
      </c>
      <c r="EL193" s="117"/>
      <c r="EM193" s="117"/>
      <c r="EN193" s="118"/>
      <c r="EO193" s="118"/>
      <c r="EP193" s="118"/>
      <c r="EQ193" s="102"/>
      <c r="ER193" s="102"/>
      <c r="ES193" s="102"/>
      <c r="ET193" s="102"/>
      <c r="EU193" s="20" t="str">
        <f t="shared" si="930"/>
        <v/>
      </c>
      <c r="EV193" s="26" t="str">
        <f t="shared" si="931"/>
        <v/>
      </c>
      <c r="EW193" s="22"/>
      <c r="EX193" s="22"/>
      <c r="EY193" s="23"/>
      <c r="EZ193" s="23"/>
      <c r="FA193" s="27"/>
      <c r="FB193" s="27"/>
      <c r="FC193" s="28"/>
      <c r="FD193" s="28"/>
      <c r="FE193" s="28"/>
      <c r="FF193" s="28"/>
      <c r="FG193" s="28"/>
      <c r="FH193" s="28"/>
      <c r="FI193" s="28"/>
      <c r="FJ193" s="28"/>
      <c r="FK193" s="28"/>
      <c r="FL193" s="28"/>
      <c r="FM193" s="28"/>
      <c r="FN193" s="29"/>
      <c r="FO193" s="29"/>
      <c r="FP193" s="29"/>
      <c r="FQ193" s="29"/>
      <c r="FR193" s="29"/>
      <c r="FS193" s="29"/>
      <c r="FT193" s="29"/>
      <c r="FU193" s="29"/>
      <c r="FV193" s="29"/>
      <c r="FW193" s="29"/>
      <c r="FX193" s="29"/>
      <c r="FY193" s="29"/>
      <c r="FZ193" s="29"/>
      <c r="GA193" s="29"/>
      <c r="GB193" s="29"/>
      <c r="GC193" s="23"/>
      <c r="GD193" s="23"/>
      <c r="GE193" s="23"/>
      <c r="GF193" s="23"/>
      <c r="GG193" s="23"/>
      <c r="GH193" s="23"/>
    </row>
    <row r="194" spans="1:190" s="25" customFormat="1" ht="57.75" customHeight="1" x14ac:dyDescent="0.25">
      <c r="A194" s="103">
        <f t="shared" si="932"/>
        <v>187</v>
      </c>
      <c r="B194" s="103"/>
      <c r="C194" s="104"/>
      <c r="D194" s="105"/>
      <c r="E194" s="105"/>
      <c r="F194" s="105"/>
      <c r="G194" s="105"/>
      <c r="H194" s="105"/>
      <c r="I194" s="105"/>
      <c r="J194" s="105"/>
      <c r="K194" s="106"/>
      <c r="L194" s="140"/>
      <c r="M194" s="140"/>
      <c r="N194" s="140"/>
      <c r="O194" s="140"/>
      <c r="P194" s="140"/>
      <c r="Q194" s="140"/>
      <c r="R194" s="140"/>
      <c r="S194" s="141"/>
      <c r="T194" s="141"/>
      <c r="U194" s="141"/>
      <c r="V194" s="141"/>
      <c r="W194" s="141"/>
      <c r="X194" s="79"/>
      <c r="Y194" s="80"/>
      <c r="Z194" s="80"/>
      <c r="AA194" s="80"/>
      <c r="AB194" s="11" t="str">
        <f t="shared" si="920"/>
        <v/>
      </c>
      <c r="AC194" s="12"/>
      <c r="AD194" s="13">
        <f t="shared" si="912"/>
        <v>0</v>
      </c>
      <c r="AE194" s="14" t="str">
        <f t="shared" ref="AE194" si="1325">IF(ISBLANK(C194),"",IF(BL194=SX1_LS,SX1_PD,IF(BL194=SX2_LS,SX2_PD,IF(BL194=SX3_LS,SX3_PD,IF(BL194=SX4_LS,SX4_PD,IF(BL194=SX5_LS,SX5_PD,IF(BL194=SX6_LS,SX6_PD,IF(BL194=SX7_LS,SX7_PD,IF(BL194=SX8_LS,SX8_PD,IF(BL194=SX9_LS,SX9_PD,IF(BL194=SX10_LS,SX10_PD,IF(BL194=SX11_LS,SX11_PD,IF(BL194=SX12_LS,SX12_PD)))))))))))))</f>
        <v/>
      </c>
      <c r="AF194" s="15" t="str">
        <f t="shared" si="922"/>
        <v>!</v>
      </c>
      <c r="AG194" s="16" t="str">
        <f t="shared" ref="AG194" si="1326">IF(ISBLANK(AC194),"",IF(AND(BL194=SX1_LS,AC194&gt;=0.5),(ROUND((PI()*AD194*AE194)/12,2)-PI()*SX1_PD),IF(AND(BL194=SX2_LS,AC194&gt;=0.5),(ROUND((PI()*AD194*AE194)/12,2)-PI()*SX2_PD),IF(AND(BL194=SX3_LS,AC194&gt;=0.5),(ROUND((PI()*AD194*AE194)/12,2)-PI()*SX3_PD),IF(AND(BL194=SX4_LS,AC194&gt;=0.5),(ROUND((PI()*AD194*AE194)/12,2)-PI()*SX4_PD),IF(AND(BL194=SX5_LS,AC194&gt;=0.5),(ROUND((PI()*AD194*AE194)/12,2)-PI()*SX5_PD),IF(AND(BL194=SX6_LS,AC194&gt;=0.5),(ROUND((PI()*AD194*AE194)/12,2)-PI()*SX6_PD),IF(AND(BL194=SX7_LS,AC194&gt;=0.5),(ROUND((PI()*AD194*AE194)/12,2)-PI()*SX7_PD),IF(AND(BL194=SX8_LS,AC194&gt;=0.5),(ROUND((PI()*AD194*AE194)/12,2)-PI()*SX8_PD),IF(AND(BL194=SX9_LS,AC194&gt;=0.5),(ROUND((PI()*AD194*AE194)/12,2)-PI()*SX9_PD),IF(AND(BL194=SX10_LS,AC194&gt;=0.5),(ROUND((PI()*AD194*AE194)/12,2)-PI()*SX10_PD),IF(AND(BL194=SX11_LS,AC194&gt;=0.5),(ROUND((PI()*AD194*AE194)/12,2)-PI()*SX11_PD),IF(AND(BL194=SX12_LS,AC194&gt;=0.5),(ROUND((PI()*AD194*AE194)/12,2)-PI()*SX12_PD),ROUND((PI()*AD194*AE194)/12,2))))))))))))))</f>
        <v/>
      </c>
      <c r="AH194" s="136"/>
      <c r="AI194" s="136"/>
      <c r="AJ194" s="136"/>
      <c r="AK194" s="136"/>
      <c r="AL194" s="136"/>
      <c r="AM194" s="136"/>
      <c r="AN194" s="136"/>
      <c r="AO194" s="136"/>
      <c r="AP194" s="17"/>
      <c r="AQ194" s="133"/>
      <c r="AR194" s="134"/>
      <c r="AS194" s="134"/>
      <c r="AT194" s="134"/>
      <c r="AU194" s="135"/>
      <c r="AV194" s="114" t="str">
        <f t="shared" ref="AV194" si="1327">IF(C194=FALSE,"",IF(C194="DNT",(AQ194/(Nominal_Pipe_Diameter*10)),IF(AQ194="NV","NV",IF(AQ194="NA","NA",IF(BE194="","",IF(BL194="SMLS",AQ194*100/BE194,AQ194*100/BD194))))))</f>
        <v/>
      </c>
      <c r="AW194" s="114"/>
      <c r="AX194" s="114"/>
      <c r="AY194" s="114"/>
      <c r="AZ194" s="114"/>
      <c r="BA194" s="114" t="str">
        <f t="shared" ref="BA194" si="1328">IF(C194=FALSE,"",IF(GW_Log_Dist="","NA",GW_Log_Dist+X194))</f>
        <v/>
      </c>
      <c r="BB194" s="114"/>
      <c r="BC194" s="114"/>
      <c r="BD194" s="18" t="str">
        <f t="shared" ref="BD194" si="1329">IF(C194=FALSE,"",IF(AND(SX1_Start&lt;=X194,X194&lt;SX1_End),((SX1_NWT*1000)),IF(AND(SX2_Start&lt;=X194,X194&lt;SX2_End),((SX2_NWT*1000)),IF(AND(SX3_Start&lt;=X194,X194&lt;SX3_End),((SX3_NWT*1000)),IF(AND(SX4_Start&lt;=X194,X194&lt;SX4_End),((SX4_NWT*1000)),IF(AND(SX5_Start&lt;=X194,X194&lt;SX5_End),((SX5_NWT*1000)),IF(AND(SX6_Start&lt;=X194,X194&lt;SX6_End),((SX6_NWT*1000)),IF(AND(SX7_Start&lt;=X194,X194&lt;SX7_End),((SX7_NWT*1000)),IF(AND(SX8_Start&lt;=X194,X194&lt;SX8_End),((SX8_NWT*1000)),IF(AND(SX9_Start&lt;=X194,X194&lt;SX9_End),((SX9_NWT*1000)),IF(AND(SX10_Start&lt;=X194,X194&lt;SX10_End),((SX10_NWT*1000)),IF(AND(SX11_Start&lt;=X194,X194&lt;SX11_End),((SX11_NWT*1000)),IF(AND(SX12_Start&lt;=X194,X194&lt;SX12_End),((SX12_NWT*1000)),IF(AND(SX13_Start&lt;=X194,X194&lt;SX13_End),((SX13_NWT*1000)),IF(AND(SX14_Start&lt;=X194,X194&lt;SX14_End),((SX14_NWT*1000)),IF(AND(SX15_Start&lt;=X194,X194&lt;SX15_End),((SX15_NWT*1000)),IF(AND(SX16_Start&lt;=X194,X194&lt;SX16_End),((SX16_NWT*1000)),IF(AND(SX17_Start&lt;=X194,X194&lt;SX17_End),((SX17_NWT*1000)),IF(AND(SX18_Start&lt;=X194,X194&lt;SX18_End),((SX18_NWT*1000)),IF(AND(SX19_Start&lt;=X194,X194&lt;SX19_End),((SX19_NWT*1000)),IF(AND(SX20_Start&lt;=X194,X194&lt;SX20_End),((SX20_NWT*1000)),IF(AND(SX21_Start&lt;=X194,X194&lt;SX21_End),((SX21_NWT*1000)),IF(AND(SX22_Start&lt;=X194,X194&lt;SX22_End),((SX22_NWT*1000)),IF(AND(SX23_Start&lt;=X194,X194&lt;SX23_End),((SX23_NWT*1000)),IF(AND(SX24_Start&lt;=X194,X194&lt;SX24_End),((SX24_NWT*1000)),IF(AND(SX25_Start&lt;=X194,X194&lt;SX25_End),((SX25_NWT*1000))))))))))))))))))))))))))))</f>
        <v/>
      </c>
      <c r="BE194" s="113"/>
      <c r="BF194" s="113"/>
      <c r="BG194" s="113"/>
      <c r="BH194" s="113"/>
      <c r="BI194" s="113"/>
      <c r="BJ194" s="113"/>
      <c r="BK194" s="113"/>
      <c r="BL194" s="19" t="str" cm="1">
        <f t="array" ref="BL194">IF(C194=FALSE,"",IF(AND(SX1_Start&lt;=X194,X194&lt;SX1_End),SX1_LS,IF(AND(SX2_Start&lt;=X194,X194&lt;SX2_End),SX2_LS,IF(AND(SX3_Start&lt;=X194,X194&lt;SX3_End),SX3_LS,IF(AND(SX4_Start&lt;=X194,X194&lt;SX4_End),SX4_LS,IF(AND(SX5_Start&lt;=X194,X194&lt;SX5_End),SX5_LS,IF(AND(SX6_Start&lt;=X194,X194&lt;SX6_End),SX6_LS,IF(AND(SX7_Start&lt;=X194,X194&lt;SX7_End),SX7_LS,IF(AND(SX8_Start&lt;=X194,X194&lt;SX8_End),SX8_LS,IF(AND(SX9_Start&lt;=X194,X194&lt;SX9_End),SX9_LS,IF(AND(SX10_Start&lt;=X194,X194&lt;SX10_End),SX10_LS,IF(AND(SX11_Start&lt;=X194,X194&lt;SX11_End),SX11_LS,IF(AND(SX12_Start&lt;=X194,X194&lt;SX12_End),SX12_LS,IF(AND(SX13_Start&lt;=X194,X194&lt;SX13_End),SX13_LS,IF(AND(SX14_Start&lt;=X194,X194&lt;SX14_End),SX14_LS,IF(AND(SX15_Start&lt;=X194,X194&lt;SX15_End),SX15_LS,IF(AND(SX16_Start&lt;=X194,X194&lt;SX16_End),SX16_LS,IF(AND(SX17_Start&lt;=X194,X194&lt;SX17_End),SX17_LS,IF(AND(SX18_Start&lt;=X194,X194&lt;SX18_End),SX18_LS,IF(AND(SX19_Start&lt;=X194,X194&lt;SX19_End),SX19_LS,IF(AND(SX20_Start&lt;=X194,X194&lt;SX20_End),SX20_LS,IF(AND(SX21_Start&lt;=X194,X194&lt;SX21_End),SX21_LS,IF(AND(SX22_Start&lt;=X194,X194&lt;SX22_End),SX22_LS,IF(AND(SX23_Start&lt;=X194,X194&lt;SX23_End),SX23_LS,IF(AND(SX24_Start&lt;=X194,X194&lt;SX24_End),SX24_LS)*IF(AND(SX25_Start&lt;=X194,X194&lt;SX25End),SX25_LS)))))))))))))))))))))))))</f>
        <v/>
      </c>
      <c r="BM194" s="129" t="str">
        <f t="shared" ref="BM194" si="1330">IF(ISBLANK(C194),"",IF(BL194=SX1_LS,SX1_LSD,IF(BL194=SX2_LS,SX2_LSD,IF(BL194=SX3_LS,SX3_LSD,IF(BL194=SX4_LS,SX4_LSD,IF(BL194=SX5_LS,SX5_LSD,IF(BL194=SX6_LS,SX6_LSD,IF(BL194=SX7_LS,SX7_LSD,IF(BL194=SX8_LS,SX8_LSD,IF(BL194=SX9_LS,SX9_LSD,IF(BL194=SX10_LS,SX10_LSD,IF(BL194=SX11_LS,SX11_LSD,IF(BL194=SX12_LS,SX12_LSD)))))))))))))</f>
        <v/>
      </c>
      <c r="BN194" s="130"/>
      <c r="BO194" s="130"/>
      <c r="BP194" s="130"/>
      <c r="BQ194" s="130"/>
      <c r="BR194" s="131"/>
      <c r="BS194" s="119" t="str">
        <f t="shared" ref="BS194" si="1331">IF(ISBLANK(C194),"",IF(NOT(ISNUMBER(station_number)),"NA",IF(MOD(station_number,1)=0,TEXT(station_number+X194,"0+00"),IF(NOT(MOD(station_number,1)=0),TEXT(station_number+X194,"0+00.00")))))</f>
        <v/>
      </c>
      <c r="BT194" s="119"/>
      <c r="BU194" s="119"/>
      <c r="BV194" s="119"/>
      <c r="BW194" s="119"/>
      <c r="BX194" s="120" t="str" cm="1">
        <f t="array" ref="BX194">IF(C194=FALSE,"",IF(AND(SX1_Start&lt;=X194,X194&lt;SX1_End),"Section 1",IF(AND(SX2_Start&lt;=X194,X194&lt;SX2_End),"Section 2",IF(AND(SX3_Start&lt;=X194,X194&lt;SX3_End),"Section 3",IF(AND(SX4_Start&lt;=X194,X194&lt;SX4_End),"Section 4",IF(AND(SX5_Start&lt;=X194,X194&lt;SX5_End),"Section 5",IF(AND(SX6_Start&lt;=X194,X194&lt;SX6_End),"Section 6",IF(AND(SX7_Start&lt;=X194,X194&lt;SX7_End),"Section 7",IF(AND(SX8_Start&lt;=X194,X194&lt;SX8_End),"Section 8",IF(AND(SX9_Start&lt;=X194,X194&lt;SX9_End),"Section 9",IF(AND(SX10_Start&lt;=X194,X194&lt;SX10_End),"Section 10",IF(AND(SX11_Start&lt;=X194,X194&lt;SX11_End),"Section 11",IF(AND(SX12_Start&lt;=X194,X194&lt;SX12_End),"Section 12",IF(AND(SX13_Start&lt;=X194,X194&lt;SX13_End),"Section 13",IF(AND(SX14_Start&lt;=X194,X194&lt;SX14_End),"Section 14",IF(AND(SX15_Start&lt;=X194,X194&lt;SX15_End),"Section 15",IF(AND(SX16_Start&lt;=X194,X194&lt;SX16_End),"Section 16",IF(AND(SX17_Start&lt;=X194,X194&lt;SX17_End),"Section 17",IF(AND(SX18_Start&lt;=X194,X194&lt;SX18_End),"Section 18",IF(AND(SX19_Start&lt;=X194,X194&lt;SX19_End),"Section 19",IF(AND(SX20_Start&lt;=X194,X194&lt;SX20_End),"Section 20",IF(AND(SX21_Start&lt;=X194,X194&lt;SX21_End),"Section 21",IF(AND(SX22_Start&lt;=X194,X194&lt;SX22_End),"Section 22",IF(AND(SX23_Start&lt;=X194,X194&lt;SX23_End),"Section 23",IF(AND(SX24_Start&lt;=X194,X194&lt;SX24_End),"Section 24")*IF(AND(SX25_Start&lt;=X194,X194&lt;SX25End),"Section 25")))))))))))))))))))))))))</f>
        <v/>
      </c>
      <c r="BY194" s="121"/>
      <c r="BZ194" s="121"/>
      <c r="CA194" s="121"/>
      <c r="CB194" s="121"/>
      <c r="CC194" s="121"/>
      <c r="CD194" s="121"/>
      <c r="CE194" s="121"/>
      <c r="CF194" s="121"/>
      <c r="CG194" s="121"/>
      <c r="CH194" s="122"/>
      <c r="CI194" s="123"/>
      <c r="CJ194" s="124"/>
      <c r="CK194" s="124"/>
      <c r="CL194" s="124"/>
      <c r="CM194" s="124"/>
      <c r="CN194" s="124"/>
      <c r="CO194" s="124"/>
      <c r="CP194" s="124"/>
      <c r="CQ194" s="124"/>
      <c r="CR194" s="124"/>
      <c r="CS194" s="125"/>
      <c r="CT194" s="123"/>
      <c r="CU194" s="124"/>
      <c r="CV194" s="124"/>
      <c r="CW194" s="124"/>
      <c r="CX194" s="124"/>
      <c r="CY194" s="124"/>
      <c r="CZ194" s="124"/>
      <c r="DA194" s="124"/>
      <c r="DB194" s="124"/>
      <c r="DC194" s="124"/>
      <c r="DD194" s="125"/>
      <c r="DE194" s="123"/>
      <c r="DF194" s="124"/>
      <c r="DG194" s="124"/>
      <c r="DH194" s="124"/>
      <c r="DI194" s="124"/>
      <c r="DJ194" s="124"/>
      <c r="DK194" s="124"/>
      <c r="DL194" s="124"/>
      <c r="DM194" s="124"/>
      <c r="DN194" s="125"/>
      <c r="DO194" s="126"/>
      <c r="DP194" s="127"/>
      <c r="DQ194" s="127"/>
      <c r="DR194" s="127"/>
      <c r="DS194" s="127"/>
      <c r="DT194" s="127"/>
      <c r="DU194" s="127"/>
      <c r="DV194" s="128"/>
      <c r="DW194" s="102"/>
      <c r="DX194" s="102"/>
      <c r="DY194" s="102"/>
      <c r="DZ194" s="115"/>
      <c r="EA194" s="115"/>
      <c r="EB194" s="115"/>
      <c r="EC194" s="115"/>
      <c r="ED194" s="115"/>
      <c r="EE194" s="132"/>
      <c r="EF194" s="132"/>
      <c r="EG194" s="132"/>
      <c r="EH194" s="102"/>
      <c r="EI194" s="102"/>
      <c r="EJ194" s="102"/>
      <c r="EK194" s="117" t="str">
        <f t="shared" si="929"/>
        <v/>
      </c>
      <c r="EL194" s="117"/>
      <c r="EM194" s="117"/>
      <c r="EN194" s="118"/>
      <c r="EO194" s="118"/>
      <c r="EP194" s="118"/>
      <c r="EQ194" s="102"/>
      <c r="ER194" s="102"/>
      <c r="ES194" s="102"/>
      <c r="ET194" s="102"/>
      <c r="EU194" s="20" t="str">
        <f t="shared" si="930"/>
        <v/>
      </c>
      <c r="EV194" s="26" t="str">
        <f t="shared" si="931"/>
        <v/>
      </c>
      <c r="EW194" s="22"/>
      <c r="EX194" s="22"/>
      <c r="EY194" s="23"/>
      <c r="EZ194" s="23"/>
      <c r="FA194" s="23"/>
      <c r="FB194" s="23"/>
      <c r="FC194" s="28"/>
      <c r="FD194" s="28"/>
      <c r="FE194" s="28"/>
      <c r="FF194" s="28"/>
      <c r="FG194" s="28"/>
      <c r="FH194" s="28"/>
      <c r="FI194" s="28"/>
      <c r="FJ194" s="28"/>
      <c r="FK194" s="28"/>
      <c r="FL194" s="28"/>
      <c r="FM194" s="28"/>
      <c r="FN194" s="29"/>
      <c r="FO194" s="29"/>
      <c r="FP194" s="29"/>
      <c r="FQ194" s="29"/>
      <c r="FR194" s="29"/>
      <c r="FS194" s="29"/>
      <c r="FT194" s="29"/>
      <c r="FU194" s="29"/>
      <c r="FV194" s="29"/>
      <c r="FW194" s="29"/>
      <c r="FX194" s="29"/>
      <c r="FY194" s="29"/>
      <c r="FZ194" s="29"/>
      <c r="GA194" s="29"/>
      <c r="GB194" s="29"/>
      <c r="GC194" s="23"/>
      <c r="GD194" s="23"/>
      <c r="GE194" s="23"/>
      <c r="GF194" s="23"/>
      <c r="GG194" s="23"/>
      <c r="GH194" s="23"/>
    </row>
    <row r="195" spans="1:190" s="25" customFormat="1" ht="57.75" customHeight="1" x14ac:dyDescent="0.25">
      <c r="A195" s="103">
        <f t="shared" si="932"/>
        <v>188</v>
      </c>
      <c r="B195" s="103"/>
      <c r="C195" s="104"/>
      <c r="D195" s="105"/>
      <c r="E195" s="105"/>
      <c r="F195" s="105"/>
      <c r="G195" s="105"/>
      <c r="H195" s="105"/>
      <c r="I195" s="105"/>
      <c r="J195" s="105"/>
      <c r="K195" s="106"/>
      <c r="L195" s="138"/>
      <c r="M195" s="138"/>
      <c r="N195" s="138"/>
      <c r="O195" s="138"/>
      <c r="P195" s="138"/>
      <c r="Q195" s="138"/>
      <c r="R195" s="138"/>
      <c r="S195" s="137"/>
      <c r="T195" s="137"/>
      <c r="U195" s="137"/>
      <c r="V195" s="137"/>
      <c r="W195" s="137"/>
      <c r="X195" s="79"/>
      <c r="Y195" s="80"/>
      <c r="Z195" s="80"/>
      <c r="AA195" s="80"/>
      <c r="AB195" s="11" t="str">
        <f t="shared" si="920"/>
        <v/>
      </c>
      <c r="AC195" s="12"/>
      <c r="AD195" s="13">
        <f t="shared" si="912"/>
        <v>0</v>
      </c>
      <c r="AE195" s="14" t="str">
        <f t="shared" ref="AE195" si="1332">IF(ISBLANK(C195),"",IF(BL195=SX1_LS,SX1_PD,IF(BL195=SX2_LS,SX2_PD,IF(BL195=SX3_LS,SX3_PD,IF(BL195=SX4_LS,SX4_PD,IF(BL195=SX5_LS,SX5_PD,IF(BL195=SX6_LS,SX6_PD,IF(BL195=SX7_LS,SX7_PD,IF(BL195=SX8_LS,SX8_PD,IF(BL195=SX9_LS,SX9_PD,IF(BL195=SX10_LS,SX10_PD,IF(BL195=SX11_LS,SX11_PD,IF(BL195=SX12_LS,SX12_PD)))))))))))))</f>
        <v/>
      </c>
      <c r="AF195" s="15" t="str">
        <f t="shared" si="922"/>
        <v>!</v>
      </c>
      <c r="AG195" s="16" t="str">
        <f t="shared" ref="AG195" si="1333">IF(ISBLANK(AC195),"",IF(AND(BL195=SX1_LS,AC195&gt;=0.5),(ROUND((PI()*AD195*AE195)/12,2)-PI()*SX1_PD),IF(AND(BL195=SX2_LS,AC195&gt;=0.5),(ROUND((PI()*AD195*AE195)/12,2)-PI()*SX2_PD),IF(AND(BL195=SX3_LS,AC195&gt;=0.5),(ROUND((PI()*AD195*AE195)/12,2)-PI()*SX3_PD),IF(AND(BL195=SX4_LS,AC195&gt;=0.5),(ROUND((PI()*AD195*AE195)/12,2)-PI()*SX4_PD),IF(AND(BL195=SX5_LS,AC195&gt;=0.5),(ROUND((PI()*AD195*AE195)/12,2)-PI()*SX5_PD),IF(AND(BL195=SX6_LS,AC195&gt;=0.5),(ROUND((PI()*AD195*AE195)/12,2)-PI()*SX6_PD),IF(AND(BL195=SX7_LS,AC195&gt;=0.5),(ROUND((PI()*AD195*AE195)/12,2)-PI()*SX7_PD),IF(AND(BL195=SX8_LS,AC195&gt;=0.5),(ROUND((PI()*AD195*AE195)/12,2)-PI()*SX8_PD),IF(AND(BL195=SX9_LS,AC195&gt;=0.5),(ROUND((PI()*AD195*AE195)/12,2)-PI()*SX9_PD),IF(AND(BL195=SX10_LS,AC195&gt;=0.5),(ROUND((PI()*AD195*AE195)/12,2)-PI()*SX10_PD),IF(AND(BL195=SX11_LS,AC195&gt;=0.5),(ROUND((PI()*AD195*AE195)/12,2)-PI()*SX11_PD),IF(AND(BL195=SX12_LS,AC195&gt;=0.5),(ROUND((PI()*AD195*AE195)/12,2)-PI()*SX12_PD),ROUND((PI()*AD195*AE195)/12,2))))))))))))))</f>
        <v/>
      </c>
      <c r="AH195" s="81"/>
      <c r="AI195" s="81"/>
      <c r="AJ195" s="81"/>
      <c r="AK195" s="81"/>
      <c r="AL195" s="81"/>
      <c r="AM195" s="81"/>
      <c r="AN195" s="81"/>
      <c r="AO195" s="81"/>
      <c r="AP195" s="17"/>
      <c r="AQ195" s="113"/>
      <c r="AR195" s="113"/>
      <c r="AS195" s="113"/>
      <c r="AT195" s="113"/>
      <c r="AU195" s="113"/>
      <c r="AV195" s="114" t="str">
        <f t="shared" ref="AV195" si="1334">IF(C195=FALSE,"",IF(C195="DNT",(AQ195/(Nominal_Pipe_Diameter*10)),IF(AQ195="NV","NV",IF(AQ195="NA","NA",IF(BE195="","",IF(BL195="SMLS",AQ195*100/BE195,AQ195*100/BD195))))))</f>
        <v/>
      </c>
      <c r="AW195" s="114"/>
      <c r="AX195" s="114"/>
      <c r="AY195" s="114"/>
      <c r="AZ195" s="114"/>
      <c r="BA195" s="114" t="str">
        <f t="shared" ref="BA195" si="1335">IF(C195=FALSE,"",IF(GW_Log_Dist="","NA",GW_Log_Dist+X195))</f>
        <v/>
      </c>
      <c r="BB195" s="114"/>
      <c r="BC195" s="114"/>
      <c r="BD195" s="18" t="str">
        <f t="shared" ref="BD195" si="1336">IF(C195=FALSE,"",IF(AND(SX1_Start&lt;=X195,X195&lt;SX1_End),((SX1_NWT*1000)),IF(AND(SX2_Start&lt;=X195,X195&lt;SX2_End),((SX2_NWT*1000)),IF(AND(SX3_Start&lt;=X195,X195&lt;SX3_End),((SX3_NWT*1000)),IF(AND(SX4_Start&lt;=X195,X195&lt;SX4_End),((SX4_NWT*1000)),IF(AND(SX5_Start&lt;=X195,X195&lt;SX5_End),((SX5_NWT*1000)),IF(AND(SX6_Start&lt;=X195,X195&lt;SX6_End),((SX6_NWT*1000)),IF(AND(SX7_Start&lt;=X195,X195&lt;SX7_End),((SX7_NWT*1000)),IF(AND(SX8_Start&lt;=X195,X195&lt;SX8_End),((SX8_NWT*1000)),IF(AND(SX9_Start&lt;=X195,X195&lt;SX9_End),((SX9_NWT*1000)),IF(AND(SX10_Start&lt;=X195,X195&lt;SX10_End),((SX10_NWT*1000)),IF(AND(SX11_Start&lt;=X195,X195&lt;SX11_End),((SX11_NWT*1000)),IF(AND(SX12_Start&lt;=X195,X195&lt;SX12_End),((SX12_NWT*1000)),IF(AND(SX13_Start&lt;=X195,X195&lt;SX13_End),((SX13_NWT*1000)),IF(AND(SX14_Start&lt;=X195,X195&lt;SX14_End),((SX14_NWT*1000)),IF(AND(SX15_Start&lt;=X195,X195&lt;SX15_End),((SX15_NWT*1000)),IF(AND(SX16_Start&lt;=X195,X195&lt;SX16_End),((SX16_NWT*1000)),IF(AND(SX17_Start&lt;=X195,X195&lt;SX17_End),((SX17_NWT*1000)),IF(AND(SX18_Start&lt;=X195,X195&lt;SX18_End),((SX18_NWT*1000)),IF(AND(SX19_Start&lt;=X195,X195&lt;SX19_End),((SX19_NWT*1000)),IF(AND(SX20_Start&lt;=X195,X195&lt;SX20_End),((SX20_NWT*1000)),IF(AND(SX21_Start&lt;=X195,X195&lt;SX21_End),((SX21_NWT*1000)),IF(AND(SX22_Start&lt;=X195,X195&lt;SX22_End),((SX22_NWT*1000)),IF(AND(SX23_Start&lt;=X195,X195&lt;SX23_End),((SX23_NWT*1000)),IF(AND(SX24_Start&lt;=X195,X195&lt;SX24_End),((SX24_NWT*1000)),IF(AND(SX25_Start&lt;=X195,X195&lt;SX25_End),((SX25_NWT*1000))))))))))))))))))))))))))))</f>
        <v/>
      </c>
      <c r="BE195" s="113"/>
      <c r="BF195" s="113"/>
      <c r="BG195" s="113"/>
      <c r="BH195" s="113"/>
      <c r="BI195" s="113"/>
      <c r="BJ195" s="113"/>
      <c r="BK195" s="113"/>
      <c r="BL195" s="19" t="str" cm="1">
        <f t="array" ref="BL195">IF(C195=FALSE,"",IF(AND(SX1_Start&lt;=X195,X195&lt;SX1_End),SX1_LS,IF(AND(SX2_Start&lt;=X195,X195&lt;SX2_End),SX2_LS,IF(AND(SX3_Start&lt;=X195,X195&lt;SX3_End),SX3_LS,IF(AND(SX4_Start&lt;=X195,X195&lt;SX4_End),SX4_LS,IF(AND(SX5_Start&lt;=X195,X195&lt;SX5_End),SX5_LS,IF(AND(SX6_Start&lt;=X195,X195&lt;SX6_End),SX6_LS,IF(AND(SX7_Start&lt;=X195,X195&lt;SX7_End),SX7_LS,IF(AND(SX8_Start&lt;=X195,X195&lt;SX8_End),SX8_LS,IF(AND(SX9_Start&lt;=X195,X195&lt;SX9_End),SX9_LS,IF(AND(SX10_Start&lt;=X195,X195&lt;SX10_End),SX10_LS,IF(AND(SX11_Start&lt;=X195,X195&lt;SX11_End),SX11_LS,IF(AND(SX12_Start&lt;=X195,X195&lt;SX12_End),SX12_LS,IF(AND(SX13_Start&lt;=X195,X195&lt;SX13_End),SX13_LS,IF(AND(SX14_Start&lt;=X195,X195&lt;SX14_End),SX14_LS,IF(AND(SX15_Start&lt;=X195,X195&lt;SX15_End),SX15_LS,IF(AND(SX16_Start&lt;=X195,X195&lt;SX16_End),SX16_LS,IF(AND(SX17_Start&lt;=X195,X195&lt;SX17_End),SX17_LS,IF(AND(SX18_Start&lt;=X195,X195&lt;SX18_End),SX18_LS,IF(AND(SX19_Start&lt;=X195,X195&lt;SX19_End),SX19_LS,IF(AND(SX20_Start&lt;=X195,X195&lt;SX20_End),SX20_LS,IF(AND(SX21_Start&lt;=X195,X195&lt;SX21_End),SX21_LS,IF(AND(SX22_Start&lt;=X195,X195&lt;SX22_End),SX22_LS,IF(AND(SX23_Start&lt;=X195,X195&lt;SX23_End),SX23_LS,IF(AND(SX24_Start&lt;=X195,X195&lt;SX24_End),SX24_LS)*IF(AND(SX25_Start&lt;=X195,X195&lt;SX25End),SX25_LS)))))))))))))))))))))))))</f>
        <v/>
      </c>
      <c r="BM195" s="129" t="str">
        <f t="shared" ref="BM195" si="1337">IF(ISBLANK(C195),"",IF(BL195=SX1_LS,SX1_LSD,IF(BL195=SX2_LS,SX2_LSD,IF(BL195=SX3_LS,SX3_LSD,IF(BL195=SX4_LS,SX4_LSD,IF(BL195=SX5_LS,SX5_LSD,IF(BL195=SX6_LS,SX6_LSD,IF(BL195=SX7_LS,SX7_LSD,IF(BL195=SX8_LS,SX8_LSD,IF(BL195=SX9_LS,SX9_LSD,IF(BL195=SX10_LS,SX10_LSD,IF(BL195=SX11_LS,SX11_LSD,IF(BL195=SX12_LS,SX12_LSD)))))))))))))</f>
        <v/>
      </c>
      <c r="BN195" s="130"/>
      <c r="BO195" s="130"/>
      <c r="BP195" s="130"/>
      <c r="BQ195" s="130"/>
      <c r="BR195" s="131"/>
      <c r="BS195" s="119" t="str">
        <f t="shared" ref="BS195" si="1338">IF(ISBLANK(C195),"",IF(NOT(ISNUMBER(station_number)),"NA",IF(MOD(station_number,1)=0,TEXT(station_number+X195,"0+00"),IF(NOT(MOD(station_number,1)=0),TEXT(station_number+X195,"0+00.00")))))</f>
        <v/>
      </c>
      <c r="BT195" s="119"/>
      <c r="BU195" s="119"/>
      <c r="BV195" s="119"/>
      <c r="BW195" s="119"/>
      <c r="BX195" s="120" t="str" cm="1">
        <f t="array" ref="BX195">IF(C195=FALSE,"",IF(AND(SX1_Start&lt;=X195,X195&lt;SX1_End),"Section 1",IF(AND(SX2_Start&lt;=X195,X195&lt;SX2_End),"Section 2",IF(AND(SX3_Start&lt;=X195,X195&lt;SX3_End),"Section 3",IF(AND(SX4_Start&lt;=X195,X195&lt;SX4_End),"Section 4",IF(AND(SX5_Start&lt;=X195,X195&lt;SX5_End),"Section 5",IF(AND(SX6_Start&lt;=X195,X195&lt;SX6_End),"Section 6",IF(AND(SX7_Start&lt;=X195,X195&lt;SX7_End),"Section 7",IF(AND(SX8_Start&lt;=X195,X195&lt;SX8_End),"Section 8",IF(AND(SX9_Start&lt;=X195,X195&lt;SX9_End),"Section 9",IF(AND(SX10_Start&lt;=X195,X195&lt;SX10_End),"Section 10",IF(AND(SX11_Start&lt;=X195,X195&lt;SX11_End),"Section 11",IF(AND(SX12_Start&lt;=X195,X195&lt;SX12_End),"Section 12",IF(AND(SX13_Start&lt;=X195,X195&lt;SX13_End),"Section 13",IF(AND(SX14_Start&lt;=X195,X195&lt;SX14_End),"Section 14",IF(AND(SX15_Start&lt;=X195,X195&lt;SX15_End),"Section 15",IF(AND(SX16_Start&lt;=X195,X195&lt;SX16_End),"Section 16",IF(AND(SX17_Start&lt;=X195,X195&lt;SX17_End),"Section 17",IF(AND(SX18_Start&lt;=X195,X195&lt;SX18_End),"Section 18",IF(AND(SX19_Start&lt;=X195,X195&lt;SX19_End),"Section 19",IF(AND(SX20_Start&lt;=X195,X195&lt;SX20_End),"Section 20",IF(AND(SX21_Start&lt;=X195,X195&lt;SX21_End),"Section 21",IF(AND(SX22_Start&lt;=X195,X195&lt;SX22_End),"Section 22",IF(AND(SX23_Start&lt;=X195,X195&lt;SX23_End),"Section 23",IF(AND(SX24_Start&lt;=X195,X195&lt;SX24_End),"Section 24")*IF(AND(SX25_Start&lt;=X195,X195&lt;SX25End),"Section 25")))))))))))))))))))))))))</f>
        <v/>
      </c>
      <c r="BY195" s="121"/>
      <c r="BZ195" s="121"/>
      <c r="CA195" s="121"/>
      <c r="CB195" s="121"/>
      <c r="CC195" s="121"/>
      <c r="CD195" s="121"/>
      <c r="CE195" s="121"/>
      <c r="CF195" s="121"/>
      <c r="CG195" s="121"/>
      <c r="CH195" s="122"/>
      <c r="CI195" s="123"/>
      <c r="CJ195" s="124"/>
      <c r="CK195" s="124"/>
      <c r="CL195" s="124"/>
      <c r="CM195" s="124"/>
      <c r="CN195" s="124"/>
      <c r="CO195" s="124"/>
      <c r="CP195" s="124"/>
      <c r="CQ195" s="124"/>
      <c r="CR195" s="124"/>
      <c r="CS195" s="125"/>
      <c r="CT195" s="123"/>
      <c r="CU195" s="124"/>
      <c r="CV195" s="124"/>
      <c r="CW195" s="124"/>
      <c r="CX195" s="124"/>
      <c r="CY195" s="124"/>
      <c r="CZ195" s="124"/>
      <c r="DA195" s="124"/>
      <c r="DB195" s="124"/>
      <c r="DC195" s="124"/>
      <c r="DD195" s="125"/>
      <c r="DE195" s="123"/>
      <c r="DF195" s="124"/>
      <c r="DG195" s="124"/>
      <c r="DH195" s="124"/>
      <c r="DI195" s="124"/>
      <c r="DJ195" s="124"/>
      <c r="DK195" s="124"/>
      <c r="DL195" s="124"/>
      <c r="DM195" s="124"/>
      <c r="DN195" s="125"/>
      <c r="DO195" s="126"/>
      <c r="DP195" s="127"/>
      <c r="DQ195" s="127"/>
      <c r="DR195" s="127"/>
      <c r="DS195" s="127"/>
      <c r="DT195" s="127"/>
      <c r="DU195" s="127"/>
      <c r="DV195" s="128"/>
      <c r="DW195" s="102"/>
      <c r="DX195" s="102"/>
      <c r="DY195" s="102"/>
      <c r="DZ195" s="115"/>
      <c r="EA195" s="115"/>
      <c r="EB195" s="115"/>
      <c r="EC195" s="115"/>
      <c r="ED195" s="115"/>
      <c r="EE195" s="132"/>
      <c r="EF195" s="132"/>
      <c r="EG195" s="132"/>
      <c r="EH195" s="102"/>
      <c r="EI195" s="102"/>
      <c r="EJ195" s="102"/>
      <c r="EK195" s="117" t="str">
        <f t="shared" si="929"/>
        <v/>
      </c>
      <c r="EL195" s="117"/>
      <c r="EM195" s="117"/>
      <c r="EN195" s="118"/>
      <c r="EO195" s="118"/>
      <c r="EP195" s="118"/>
      <c r="EQ195" s="102"/>
      <c r="ER195" s="102"/>
      <c r="ES195" s="102"/>
      <c r="ET195" s="102"/>
      <c r="EU195" s="20" t="str">
        <f t="shared" si="930"/>
        <v/>
      </c>
      <c r="EV195" s="26" t="str">
        <f t="shared" si="931"/>
        <v/>
      </c>
      <c r="EW195" s="22"/>
      <c r="EX195" s="22"/>
      <c r="EY195" s="23"/>
      <c r="EZ195" s="23"/>
      <c r="FA195" s="23"/>
      <c r="FB195" s="23"/>
      <c r="FC195" s="28"/>
      <c r="FD195" s="28"/>
      <c r="FE195" s="28"/>
      <c r="FF195" s="28"/>
      <c r="FG195" s="28"/>
      <c r="FH195" s="28"/>
      <c r="FI195" s="28"/>
      <c r="FJ195" s="28"/>
      <c r="FK195" s="28"/>
      <c r="FL195" s="28"/>
      <c r="FM195" s="28"/>
      <c r="FN195" s="29"/>
      <c r="FO195" s="29"/>
      <c r="FP195" s="29"/>
      <c r="FQ195" s="29"/>
      <c r="FR195" s="29"/>
      <c r="FS195" s="29"/>
      <c r="FT195" s="29"/>
      <c r="FU195" s="29"/>
      <c r="FV195" s="29"/>
      <c r="FW195" s="29"/>
      <c r="FX195" s="29"/>
      <c r="FY195" s="29"/>
      <c r="FZ195" s="29"/>
      <c r="GA195" s="29"/>
      <c r="GB195" s="29"/>
      <c r="GC195" s="23"/>
      <c r="GD195" s="23"/>
      <c r="GE195" s="23"/>
      <c r="GF195" s="23"/>
      <c r="GG195" s="23"/>
      <c r="GH195" s="23"/>
    </row>
    <row r="196" spans="1:190" s="25" customFormat="1" ht="57.75" customHeight="1" x14ac:dyDescent="0.25">
      <c r="A196" s="103">
        <f t="shared" si="932"/>
        <v>189</v>
      </c>
      <c r="B196" s="103"/>
      <c r="C196" s="104"/>
      <c r="D196" s="105"/>
      <c r="E196" s="105"/>
      <c r="F196" s="105"/>
      <c r="G196" s="105"/>
      <c r="H196" s="105"/>
      <c r="I196" s="105"/>
      <c r="J196" s="105"/>
      <c r="K196" s="106"/>
      <c r="L196" s="138"/>
      <c r="M196" s="138"/>
      <c r="N196" s="138"/>
      <c r="O196" s="138"/>
      <c r="P196" s="138"/>
      <c r="Q196" s="138"/>
      <c r="R196" s="138"/>
      <c r="S196" s="137"/>
      <c r="T196" s="137"/>
      <c r="U196" s="137"/>
      <c r="V196" s="137"/>
      <c r="W196" s="137"/>
      <c r="X196" s="79"/>
      <c r="Y196" s="80"/>
      <c r="Z196" s="80"/>
      <c r="AA196" s="80"/>
      <c r="AB196" s="11" t="str">
        <f t="shared" si="920"/>
        <v/>
      </c>
      <c r="AC196" s="12"/>
      <c r="AD196" s="13">
        <f t="shared" si="912"/>
        <v>0</v>
      </c>
      <c r="AE196" s="14" t="str">
        <f t="shared" ref="AE196" si="1339">IF(ISBLANK(C196),"",IF(BL196=SX1_LS,SX1_PD,IF(BL196=SX2_LS,SX2_PD,IF(BL196=SX3_LS,SX3_PD,IF(BL196=SX4_LS,SX4_PD,IF(BL196=SX5_LS,SX5_PD,IF(BL196=SX6_LS,SX6_PD,IF(BL196=SX7_LS,SX7_PD,IF(BL196=SX8_LS,SX8_PD,IF(BL196=SX9_LS,SX9_PD,IF(BL196=SX10_LS,SX10_PD,IF(BL196=SX11_LS,SX11_PD,IF(BL196=SX12_LS,SX12_PD)))))))))))))</f>
        <v/>
      </c>
      <c r="AF196" s="15" t="str">
        <f t="shared" si="922"/>
        <v>!</v>
      </c>
      <c r="AG196" s="16" t="str">
        <f t="shared" ref="AG196" si="1340">IF(ISBLANK(AC196),"",IF(AND(BL196=SX1_LS,AC196&gt;=0.5),(ROUND((PI()*AD196*AE196)/12,2)-PI()*SX1_PD),IF(AND(BL196=SX2_LS,AC196&gt;=0.5),(ROUND((PI()*AD196*AE196)/12,2)-PI()*SX2_PD),IF(AND(BL196=SX3_LS,AC196&gt;=0.5),(ROUND((PI()*AD196*AE196)/12,2)-PI()*SX3_PD),IF(AND(BL196=SX4_LS,AC196&gt;=0.5),(ROUND((PI()*AD196*AE196)/12,2)-PI()*SX4_PD),IF(AND(BL196=SX5_LS,AC196&gt;=0.5),(ROUND((PI()*AD196*AE196)/12,2)-PI()*SX5_PD),IF(AND(BL196=SX6_LS,AC196&gt;=0.5),(ROUND((PI()*AD196*AE196)/12,2)-PI()*SX6_PD),IF(AND(BL196=SX7_LS,AC196&gt;=0.5),(ROUND((PI()*AD196*AE196)/12,2)-PI()*SX7_PD),IF(AND(BL196=SX8_LS,AC196&gt;=0.5),(ROUND((PI()*AD196*AE196)/12,2)-PI()*SX8_PD),IF(AND(BL196=SX9_LS,AC196&gt;=0.5),(ROUND((PI()*AD196*AE196)/12,2)-PI()*SX9_PD),IF(AND(BL196=SX10_LS,AC196&gt;=0.5),(ROUND((PI()*AD196*AE196)/12,2)-PI()*SX10_PD),IF(AND(BL196=SX11_LS,AC196&gt;=0.5),(ROUND((PI()*AD196*AE196)/12,2)-PI()*SX11_PD),IF(AND(BL196=SX12_LS,AC196&gt;=0.5),(ROUND((PI()*AD196*AE196)/12,2)-PI()*SX12_PD),ROUND((PI()*AD196*AE196)/12,2))))))))))))))</f>
        <v/>
      </c>
      <c r="AH196" s="81"/>
      <c r="AI196" s="81"/>
      <c r="AJ196" s="81"/>
      <c r="AK196" s="81"/>
      <c r="AL196" s="81"/>
      <c r="AM196" s="81"/>
      <c r="AN196" s="81"/>
      <c r="AO196" s="81"/>
      <c r="AP196" s="17"/>
      <c r="AQ196" s="113"/>
      <c r="AR196" s="113"/>
      <c r="AS196" s="113"/>
      <c r="AT196" s="113"/>
      <c r="AU196" s="113"/>
      <c r="AV196" s="114" t="str">
        <f t="shared" ref="AV196" si="1341">IF(C196=FALSE,"",IF(C196="DNT",(AQ196/(Nominal_Pipe_Diameter*10)),IF(AQ196="NV","NV",IF(AQ196="NA","NA",IF(BE196="","",IF(BL196="SMLS",AQ196*100/BE196,AQ196*100/BD196))))))</f>
        <v/>
      </c>
      <c r="AW196" s="114"/>
      <c r="AX196" s="114"/>
      <c r="AY196" s="114"/>
      <c r="AZ196" s="114"/>
      <c r="BA196" s="114" t="str">
        <f t="shared" ref="BA196" si="1342">IF(C196=FALSE,"",IF(GW_Log_Dist="","NA",GW_Log_Dist+X196))</f>
        <v/>
      </c>
      <c r="BB196" s="114"/>
      <c r="BC196" s="114"/>
      <c r="BD196" s="18" t="str">
        <f t="shared" ref="BD196" si="1343">IF(C196=FALSE,"",IF(AND(SX1_Start&lt;=X196,X196&lt;SX1_End),((SX1_NWT*1000)),IF(AND(SX2_Start&lt;=X196,X196&lt;SX2_End),((SX2_NWT*1000)),IF(AND(SX3_Start&lt;=X196,X196&lt;SX3_End),((SX3_NWT*1000)),IF(AND(SX4_Start&lt;=X196,X196&lt;SX4_End),((SX4_NWT*1000)),IF(AND(SX5_Start&lt;=X196,X196&lt;SX5_End),((SX5_NWT*1000)),IF(AND(SX6_Start&lt;=X196,X196&lt;SX6_End),((SX6_NWT*1000)),IF(AND(SX7_Start&lt;=X196,X196&lt;SX7_End),((SX7_NWT*1000)),IF(AND(SX8_Start&lt;=X196,X196&lt;SX8_End),((SX8_NWT*1000)),IF(AND(SX9_Start&lt;=X196,X196&lt;SX9_End),((SX9_NWT*1000)),IF(AND(SX10_Start&lt;=X196,X196&lt;SX10_End),((SX10_NWT*1000)),IF(AND(SX11_Start&lt;=X196,X196&lt;SX11_End),((SX11_NWT*1000)),IF(AND(SX12_Start&lt;=X196,X196&lt;SX12_End),((SX12_NWT*1000)),IF(AND(SX13_Start&lt;=X196,X196&lt;SX13_End),((SX13_NWT*1000)),IF(AND(SX14_Start&lt;=X196,X196&lt;SX14_End),((SX14_NWT*1000)),IF(AND(SX15_Start&lt;=X196,X196&lt;SX15_End),((SX15_NWT*1000)),IF(AND(SX16_Start&lt;=X196,X196&lt;SX16_End),((SX16_NWT*1000)),IF(AND(SX17_Start&lt;=X196,X196&lt;SX17_End),((SX17_NWT*1000)),IF(AND(SX18_Start&lt;=X196,X196&lt;SX18_End),((SX18_NWT*1000)),IF(AND(SX19_Start&lt;=X196,X196&lt;SX19_End),((SX19_NWT*1000)),IF(AND(SX20_Start&lt;=X196,X196&lt;SX20_End),((SX20_NWT*1000)),IF(AND(SX21_Start&lt;=X196,X196&lt;SX21_End),((SX21_NWT*1000)),IF(AND(SX22_Start&lt;=X196,X196&lt;SX22_End),((SX22_NWT*1000)),IF(AND(SX23_Start&lt;=X196,X196&lt;SX23_End),((SX23_NWT*1000)),IF(AND(SX24_Start&lt;=X196,X196&lt;SX24_End),((SX24_NWT*1000)),IF(AND(SX25_Start&lt;=X196,X196&lt;SX25_End),((SX25_NWT*1000))))))))))))))))))))))))))))</f>
        <v/>
      </c>
      <c r="BE196" s="113"/>
      <c r="BF196" s="113"/>
      <c r="BG196" s="113"/>
      <c r="BH196" s="113"/>
      <c r="BI196" s="113"/>
      <c r="BJ196" s="113"/>
      <c r="BK196" s="113"/>
      <c r="BL196" s="19" t="str" cm="1">
        <f t="array" ref="BL196">IF(C196=FALSE,"",IF(AND(SX1_Start&lt;=X196,X196&lt;SX1_End),SX1_LS,IF(AND(SX2_Start&lt;=X196,X196&lt;SX2_End),SX2_LS,IF(AND(SX3_Start&lt;=X196,X196&lt;SX3_End),SX3_LS,IF(AND(SX4_Start&lt;=X196,X196&lt;SX4_End),SX4_LS,IF(AND(SX5_Start&lt;=X196,X196&lt;SX5_End),SX5_LS,IF(AND(SX6_Start&lt;=X196,X196&lt;SX6_End),SX6_LS,IF(AND(SX7_Start&lt;=X196,X196&lt;SX7_End),SX7_LS,IF(AND(SX8_Start&lt;=X196,X196&lt;SX8_End),SX8_LS,IF(AND(SX9_Start&lt;=X196,X196&lt;SX9_End),SX9_LS,IF(AND(SX10_Start&lt;=X196,X196&lt;SX10_End),SX10_LS,IF(AND(SX11_Start&lt;=X196,X196&lt;SX11_End),SX11_LS,IF(AND(SX12_Start&lt;=X196,X196&lt;SX12_End),SX12_LS,IF(AND(SX13_Start&lt;=X196,X196&lt;SX13_End),SX13_LS,IF(AND(SX14_Start&lt;=X196,X196&lt;SX14_End),SX14_LS,IF(AND(SX15_Start&lt;=X196,X196&lt;SX15_End),SX15_LS,IF(AND(SX16_Start&lt;=X196,X196&lt;SX16_End),SX16_LS,IF(AND(SX17_Start&lt;=X196,X196&lt;SX17_End),SX17_LS,IF(AND(SX18_Start&lt;=X196,X196&lt;SX18_End),SX18_LS,IF(AND(SX19_Start&lt;=X196,X196&lt;SX19_End),SX19_LS,IF(AND(SX20_Start&lt;=X196,X196&lt;SX20_End),SX20_LS,IF(AND(SX21_Start&lt;=X196,X196&lt;SX21_End),SX21_LS,IF(AND(SX22_Start&lt;=X196,X196&lt;SX22_End),SX22_LS,IF(AND(SX23_Start&lt;=X196,X196&lt;SX23_End),SX23_LS,IF(AND(SX24_Start&lt;=X196,X196&lt;SX24_End),SX24_LS)*IF(AND(SX25_Start&lt;=X196,X196&lt;SX25End),SX25_LS)))))))))))))))))))))))))</f>
        <v/>
      </c>
      <c r="BM196" s="129" t="str">
        <f t="shared" ref="BM196" si="1344">IF(ISBLANK(C196),"",IF(BL196=SX1_LS,SX1_LSD,IF(BL196=SX2_LS,SX2_LSD,IF(BL196=SX3_LS,SX3_LSD,IF(BL196=SX4_LS,SX4_LSD,IF(BL196=SX5_LS,SX5_LSD,IF(BL196=SX6_LS,SX6_LSD,IF(BL196=SX7_LS,SX7_LSD,IF(BL196=SX8_LS,SX8_LSD,IF(BL196=SX9_LS,SX9_LSD,IF(BL196=SX10_LS,SX10_LSD,IF(BL196=SX11_LS,SX11_LSD,IF(BL196=SX12_LS,SX12_LSD)))))))))))))</f>
        <v/>
      </c>
      <c r="BN196" s="130"/>
      <c r="BO196" s="130"/>
      <c r="BP196" s="130"/>
      <c r="BQ196" s="130"/>
      <c r="BR196" s="131"/>
      <c r="BS196" s="119" t="str">
        <f t="shared" ref="BS196" si="1345">IF(ISBLANK(C196),"",IF(NOT(ISNUMBER(station_number)),"NA",IF(MOD(station_number,1)=0,TEXT(station_number+X196,"0+00"),IF(NOT(MOD(station_number,1)=0),TEXT(station_number+X196,"0+00.00")))))</f>
        <v/>
      </c>
      <c r="BT196" s="119"/>
      <c r="BU196" s="119"/>
      <c r="BV196" s="119"/>
      <c r="BW196" s="119"/>
      <c r="BX196" s="120" t="str" cm="1">
        <f t="array" ref="BX196">IF(C196=FALSE,"",IF(AND(SX1_Start&lt;=X196,X196&lt;SX1_End),"Section 1",IF(AND(SX2_Start&lt;=X196,X196&lt;SX2_End),"Section 2",IF(AND(SX3_Start&lt;=X196,X196&lt;SX3_End),"Section 3",IF(AND(SX4_Start&lt;=X196,X196&lt;SX4_End),"Section 4",IF(AND(SX5_Start&lt;=X196,X196&lt;SX5_End),"Section 5",IF(AND(SX6_Start&lt;=X196,X196&lt;SX6_End),"Section 6",IF(AND(SX7_Start&lt;=X196,X196&lt;SX7_End),"Section 7",IF(AND(SX8_Start&lt;=X196,X196&lt;SX8_End),"Section 8",IF(AND(SX9_Start&lt;=X196,X196&lt;SX9_End),"Section 9",IF(AND(SX10_Start&lt;=X196,X196&lt;SX10_End),"Section 10",IF(AND(SX11_Start&lt;=X196,X196&lt;SX11_End),"Section 11",IF(AND(SX12_Start&lt;=X196,X196&lt;SX12_End),"Section 12",IF(AND(SX13_Start&lt;=X196,X196&lt;SX13_End),"Section 13",IF(AND(SX14_Start&lt;=X196,X196&lt;SX14_End),"Section 14",IF(AND(SX15_Start&lt;=X196,X196&lt;SX15_End),"Section 15",IF(AND(SX16_Start&lt;=X196,X196&lt;SX16_End),"Section 16",IF(AND(SX17_Start&lt;=X196,X196&lt;SX17_End),"Section 17",IF(AND(SX18_Start&lt;=X196,X196&lt;SX18_End),"Section 18",IF(AND(SX19_Start&lt;=X196,X196&lt;SX19_End),"Section 19",IF(AND(SX20_Start&lt;=X196,X196&lt;SX20_End),"Section 20",IF(AND(SX21_Start&lt;=X196,X196&lt;SX21_End),"Section 21",IF(AND(SX22_Start&lt;=X196,X196&lt;SX22_End),"Section 22",IF(AND(SX23_Start&lt;=X196,X196&lt;SX23_End),"Section 23",IF(AND(SX24_Start&lt;=X196,X196&lt;SX24_End),"Section 24")*IF(AND(SX25_Start&lt;=X196,X196&lt;SX25End),"Section 25")))))))))))))))))))))))))</f>
        <v/>
      </c>
      <c r="BY196" s="121"/>
      <c r="BZ196" s="121"/>
      <c r="CA196" s="121"/>
      <c r="CB196" s="121"/>
      <c r="CC196" s="121"/>
      <c r="CD196" s="121"/>
      <c r="CE196" s="121"/>
      <c r="CF196" s="121"/>
      <c r="CG196" s="121"/>
      <c r="CH196" s="122"/>
      <c r="CI196" s="123"/>
      <c r="CJ196" s="124"/>
      <c r="CK196" s="124"/>
      <c r="CL196" s="124"/>
      <c r="CM196" s="124"/>
      <c r="CN196" s="124"/>
      <c r="CO196" s="124"/>
      <c r="CP196" s="124"/>
      <c r="CQ196" s="124"/>
      <c r="CR196" s="124"/>
      <c r="CS196" s="125"/>
      <c r="CT196" s="123"/>
      <c r="CU196" s="124"/>
      <c r="CV196" s="124"/>
      <c r="CW196" s="124"/>
      <c r="CX196" s="124"/>
      <c r="CY196" s="124"/>
      <c r="CZ196" s="124"/>
      <c r="DA196" s="124"/>
      <c r="DB196" s="124"/>
      <c r="DC196" s="124"/>
      <c r="DD196" s="125"/>
      <c r="DE196" s="123"/>
      <c r="DF196" s="124"/>
      <c r="DG196" s="124"/>
      <c r="DH196" s="124"/>
      <c r="DI196" s="124"/>
      <c r="DJ196" s="124"/>
      <c r="DK196" s="124"/>
      <c r="DL196" s="124"/>
      <c r="DM196" s="124"/>
      <c r="DN196" s="125"/>
      <c r="DO196" s="126"/>
      <c r="DP196" s="127"/>
      <c r="DQ196" s="127"/>
      <c r="DR196" s="127"/>
      <c r="DS196" s="127"/>
      <c r="DT196" s="127"/>
      <c r="DU196" s="127"/>
      <c r="DV196" s="128"/>
      <c r="DW196" s="102"/>
      <c r="DX196" s="102"/>
      <c r="DY196" s="102"/>
      <c r="DZ196" s="115"/>
      <c r="EA196" s="115"/>
      <c r="EB196" s="115"/>
      <c r="EC196" s="115"/>
      <c r="ED196" s="115"/>
      <c r="EE196" s="132"/>
      <c r="EF196" s="132"/>
      <c r="EG196" s="132"/>
      <c r="EH196" s="102"/>
      <c r="EI196" s="102"/>
      <c r="EJ196" s="102"/>
      <c r="EK196" s="117" t="str">
        <f t="shared" si="929"/>
        <v/>
      </c>
      <c r="EL196" s="117"/>
      <c r="EM196" s="117"/>
      <c r="EN196" s="118"/>
      <c r="EO196" s="118"/>
      <c r="EP196" s="118"/>
      <c r="EQ196" s="102"/>
      <c r="ER196" s="102"/>
      <c r="ES196" s="102"/>
      <c r="ET196" s="102"/>
      <c r="EU196" s="20" t="str">
        <f t="shared" si="930"/>
        <v/>
      </c>
      <c r="EV196" s="26" t="str">
        <f t="shared" si="931"/>
        <v/>
      </c>
      <c r="EW196" s="22"/>
      <c r="EX196" s="22"/>
      <c r="EY196" s="23"/>
      <c r="EZ196" s="23"/>
      <c r="FA196" s="23"/>
      <c r="FB196" s="23"/>
      <c r="FC196" s="28"/>
      <c r="FD196" s="28"/>
      <c r="FE196" s="28"/>
      <c r="FF196" s="28"/>
      <c r="FG196" s="28"/>
      <c r="FH196" s="28"/>
      <c r="FI196" s="28"/>
      <c r="FJ196" s="28"/>
      <c r="FK196" s="28"/>
      <c r="FL196" s="28"/>
      <c r="FM196" s="28"/>
      <c r="FN196" s="29"/>
      <c r="FO196" s="29"/>
      <c r="FP196" s="29"/>
      <c r="FQ196" s="29"/>
      <c r="FR196" s="29"/>
      <c r="FS196" s="29"/>
      <c r="FT196" s="29"/>
      <c r="FU196" s="29"/>
      <c r="FV196" s="29"/>
      <c r="FW196" s="29"/>
      <c r="FX196" s="29"/>
      <c r="FY196" s="29"/>
      <c r="FZ196" s="29"/>
      <c r="GA196" s="29"/>
      <c r="GB196" s="29"/>
      <c r="GC196" s="23"/>
      <c r="GD196" s="23"/>
      <c r="GE196" s="23"/>
      <c r="GF196" s="23"/>
      <c r="GG196" s="23"/>
      <c r="GH196" s="23"/>
    </row>
    <row r="197" spans="1:190" s="25" customFormat="1" ht="57.75" customHeight="1" x14ac:dyDescent="0.25">
      <c r="A197" s="103">
        <f t="shared" si="932"/>
        <v>190</v>
      </c>
      <c r="B197" s="103"/>
      <c r="C197" s="104"/>
      <c r="D197" s="105"/>
      <c r="E197" s="105"/>
      <c r="F197" s="105"/>
      <c r="G197" s="105"/>
      <c r="H197" s="105"/>
      <c r="I197" s="105"/>
      <c r="J197" s="105"/>
      <c r="K197" s="106"/>
      <c r="L197" s="138"/>
      <c r="M197" s="138"/>
      <c r="N197" s="138"/>
      <c r="O197" s="138"/>
      <c r="P197" s="138"/>
      <c r="Q197" s="138"/>
      <c r="R197" s="138"/>
      <c r="S197" s="137"/>
      <c r="T197" s="137"/>
      <c r="U197" s="137"/>
      <c r="V197" s="137"/>
      <c r="W197" s="137"/>
      <c r="X197" s="79"/>
      <c r="Y197" s="80"/>
      <c r="Z197" s="80"/>
      <c r="AA197" s="80"/>
      <c r="AB197" s="11" t="str">
        <f t="shared" si="920"/>
        <v/>
      </c>
      <c r="AC197" s="12"/>
      <c r="AD197" s="13">
        <f t="shared" si="912"/>
        <v>0</v>
      </c>
      <c r="AE197" s="14" t="str">
        <f t="shared" ref="AE197" si="1346">IF(ISBLANK(C197),"",IF(BL197=SX1_LS,SX1_PD,IF(BL197=SX2_LS,SX2_PD,IF(BL197=SX3_LS,SX3_PD,IF(BL197=SX4_LS,SX4_PD,IF(BL197=SX5_LS,SX5_PD,IF(BL197=SX6_LS,SX6_PD,IF(BL197=SX7_LS,SX7_PD,IF(BL197=SX8_LS,SX8_PD,IF(BL197=SX9_LS,SX9_PD,IF(BL197=SX10_LS,SX10_PD,IF(BL197=SX11_LS,SX11_PD,IF(BL197=SX12_LS,SX12_PD)))))))))))))</f>
        <v/>
      </c>
      <c r="AF197" s="15" t="str">
        <f t="shared" si="922"/>
        <v>!</v>
      </c>
      <c r="AG197" s="16" t="str">
        <f t="shared" ref="AG197" si="1347">IF(ISBLANK(AC197),"",IF(AND(BL197=SX1_LS,AC197&gt;=0.5),(ROUND((PI()*AD197*AE197)/12,2)-PI()*SX1_PD),IF(AND(BL197=SX2_LS,AC197&gt;=0.5),(ROUND((PI()*AD197*AE197)/12,2)-PI()*SX2_PD),IF(AND(BL197=SX3_LS,AC197&gt;=0.5),(ROUND((PI()*AD197*AE197)/12,2)-PI()*SX3_PD),IF(AND(BL197=SX4_LS,AC197&gt;=0.5),(ROUND((PI()*AD197*AE197)/12,2)-PI()*SX4_PD),IF(AND(BL197=SX5_LS,AC197&gt;=0.5),(ROUND((PI()*AD197*AE197)/12,2)-PI()*SX5_PD),IF(AND(BL197=SX6_LS,AC197&gt;=0.5),(ROUND((PI()*AD197*AE197)/12,2)-PI()*SX6_PD),IF(AND(BL197=SX7_LS,AC197&gt;=0.5),(ROUND((PI()*AD197*AE197)/12,2)-PI()*SX7_PD),IF(AND(BL197=SX8_LS,AC197&gt;=0.5),(ROUND((PI()*AD197*AE197)/12,2)-PI()*SX8_PD),IF(AND(BL197=SX9_LS,AC197&gt;=0.5),(ROUND((PI()*AD197*AE197)/12,2)-PI()*SX9_PD),IF(AND(BL197=SX10_LS,AC197&gt;=0.5),(ROUND((PI()*AD197*AE197)/12,2)-PI()*SX10_PD),IF(AND(BL197=SX11_LS,AC197&gt;=0.5),(ROUND((PI()*AD197*AE197)/12,2)-PI()*SX11_PD),IF(AND(BL197=SX12_LS,AC197&gt;=0.5),(ROUND((PI()*AD197*AE197)/12,2)-PI()*SX12_PD),ROUND((PI()*AD197*AE197)/12,2))))))))))))))</f>
        <v/>
      </c>
      <c r="AH197" s="81"/>
      <c r="AI197" s="81"/>
      <c r="AJ197" s="81"/>
      <c r="AK197" s="81"/>
      <c r="AL197" s="81"/>
      <c r="AM197" s="81"/>
      <c r="AN197" s="81"/>
      <c r="AO197" s="81"/>
      <c r="AP197" s="17"/>
      <c r="AQ197" s="113"/>
      <c r="AR197" s="113"/>
      <c r="AS197" s="113"/>
      <c r="AT197" s="113"/>
      <c r="AU197" s="113"/>
      <c r="AV197" s="114" t="str">
        <f t="shared" ref="AV197" si="1348">IF(C197=FALSE,"",IF(C197="DNT",(AQ197/(Nominal_Pipe_Diameter*10)),IF(AQ197="NV","NV",IF(AQ197="NA","NA",IF(BE197="","",IF(BL197="SMLS",AQ197*100/BE197,AQ197*100/BD197))))))</f>
        <v/>
      </c>
      <c r="AW197" s="114"/>
      <c r="AX197" s="114"/>
      <c r="AY197" s="114"/>
      <c r="AZ197" s="114"/>
      <c r="BA197" s="114" t="str">
        <f t="shared" ref="BA197" si="1349">IF(C197=FALSE,"",IF(GW_Log_Dist="","NA",GW_Log_Dist+X197))</f>
        <v/>
      </c>
      <c r="BB197" s="114"/>
      <c r="BC197" s="114"/>
      <c r="BD197" s="18" t="str">
        <f t="shared" ref="BD197" si="1350">IF(C197=FALSE,"",IF(AND(SX1_Start&lt;=X197,X197&lt;SX1_End),((SX1_NWT*1000)),IF(AND(SX2_Start&lt;=X197,X197&lt;SX2_End),((SX2_NWT*1000)),IF(AND(SX3_Start&lt;=X197,X197&lt;SX3_End),((SX3_NWT*1000)),IF(AND(SX4_Start&lt;=X197,X197&lt;SX4_End),((SX4_NWT*1000)),IF(AND(SX5_Start&lt;=X197,X197&lt;SX5_End),((SX5_NWT*1000)),IF(AND(SX6_Start&lt;=X197,X197&lt;SX6_End),((SX6_NWT*1000)),IF(AND(SX7_Start&lt;=X197,X197&lt;SX7_End),((SX7_NWT*1000)),IF(AND(SX8_Start&lt;=X197,X197&lt;SX8_End),((SX8_NWT*1000)),IF(AND(SX9_Start&lt;=X197,X197&lt;SX9_End),((SX9_NWT*1000)),IF(AND(SX10_Start&lt;=X197,X197&lt;SX10_End),((SX10_NWT*1000)),IF(AND(SX11_Start&lt;=X197,X197&lt;SX11_End),((SX11_NWT*1000)),IF(AND(SX12_Start&lt;=X197,X197&lt;SX12_End),((SX12_NWT*1000)),IF(AND(SX13_Start&lt;=X197,X197&lt;SX13_End),((SX13_NWT*1000)),IF(AND(SX14_Start&lt;=X197,X197&lt;SX14_End),((SX14_NWT*1000)),IF(AND(SX15_Start&lt;=X197,X197&lt;SX15_End),((SX15_NWT*1000)),IF(AND(SX16_Start&lt;=X197,X197&lt;SX16_End),((SX16_NWT*1000)),IF(AND(SX17_Start&lt;=X197,X197&lt;SX17_End),((SX17_NWT*1000)),IF(AND(SX18_Start&lt;=X197,X197&lt;SX18_End),((SX18_NWT*1000)),IF(AND(SX19_Start&lt;=X197,X197&lt;SX19_End),((SX19_NWT*1000)),IF(AND(SX20_Start&lt;=X197,X197&lt;SX20_End),((SX20_NWT*1000)),IF(AND(SX21_Start&lt;=X197,X197&lt;SX21_End),((SX21_NWT*1000)),IF(AND(SX22_Start&lt;=X197,X197&lt;SX22_End),((SX22_NWT*1000)),IF(AND(SX23_Start&lt;=X197,X197&lt;SX23_End),((SX23_NWT*1000)),IF(AND(SX24_Start&lt;=X197,X197&lt;SX24_End),((SX24_NWT*1000)),IF(AND(SX25_Start&lt;=X197,X197&lt;SX25_End),((SX25_NWT*1000))))))))))))))))))))))))))))</f>
        <v/>
      </c>
      <c r="BE197" s="113"/>
      <c r="BF197" s="113"/>
      <c r="BG197" s="113"/>
      <c r="BH197" s="113"/>
      <c r="BI197" s="113"/>
      <c r="BJ197" s="113"/>
      <c r="BK197" s="113"/>
      <c r="BL197" s="19" t="str" cm="1">
        <f t="array" ref="BL197">IF(C197=FALSE,"",IF(AND(SX1_Start&lt;=X197,X197&lt;SX1_End),SX1_LS,IF(AND(SX2_Start&lt;=X197,X197&lt;SX2_End),SX2_LS,IF(AND(SX3_Start&lt;=X197,X197&lt;SX3_End),SX3_LS,IF(AND(SX4_Start&lt;=X197,X197&lt;SX4_End),SX4_LS,IF(AND(SX5_Start&lt;=X197,X197&lt;SX5_End),SX5_LS,IF(AND(SX6_Start&lt;=X197,X197&lt;SX6_End),SX6_LS,IF(AND(SX7_Start&lt;=X197,X197&lt;SX7_End),SX7_LS,IF(AND(SX8_Start&lt;=X197,X197&lt;SX8_End),SX8_LS,IF(AND(SX9_Start&lt;=X197,X197&lt;SX9_End),SX9_LS,IF(AND(SX10_Start&lt;=X197,X197&lt;SX10_End),SX10_LS,IF(AND(SX11_Start&lt;=X197,X197&lt;SX11_End),SX11_LS,IF(AND(SX12_Start&lt;=X197,X197&lt;SX12_End),SX12_LS,IF(AND(SX13_Start&lt;=X197,X197&lt;SX13_End),SX13_LS,IF(AND(SX14_Start&lt;=X197,X197&lt;SX14_End),SX14_LS,IF(AND(SX15_Start&lt;=X197,X197&lt;SX15_End),SX15_LS,IF(AND(SX16_Start&lt;=X197,X197&lt;SX16_End),SX16_LS,IF(AND(SX17_Start&lt;=X197,X197&lt;SX17_End),SX17_LS,IF(AND(SX18_Start&lt;=X197,X197&lt;SX18_End),SX18_LS,IF(AND(SX19_Start&lt;=X197,X197&lt;SX19_End),SX19_LS,IF(AND(SX20_Start&lt;=X197,X197&lt;SX20_End),SX20_LS,IF(AND(SX21_Start&lt;=X197,X197&lt;SX21_End),SX21_LS,IF(AND(SX22_Start&lt;=X197,X197&lt;SX22_End),SX22_LS,IF(AND(SX23_Start&lt;=X197,X197&lt;SX23_End),SX23_LS,IF(AND(SX24_Start&lt;=X197,X197&lt;SX24_End),SX24_LS)*IF(AND(SX25_Start&lt;=X197,X197&lt;SX25End),SX25_LS)))))))))))))))))))))))))</f>
        <v/>
      </c>
      <c r="BM197" s="129" t="str">
        <f t="shared" ref="BM197" si="1351">IF(ISBLANK(C197),"",IF(BL197=SX1_LS,SX1_LSD,IF(BL197=SX2_LS,SX2_LSD,IF(BL197=SX3_LS,SX3_LSD,IF(BL197=SX4_LS,SX4_LSD,IF(BL197=SX5_LS,SX5_LSD,IF(BL197=SX6_LS,SX6_LSD,IF(BL197=SX7_LS,SX7_LSD,IF(BL197=SX8_LS,SX8_LSD,IF(BL197=SX9_LS,SX9_LSD,IF(BL197=SX10_LS,SX10_LSD,IF(BL197=SX11_LS,SX11_LSD,IF(BL197=SX12_LS,SX12_LSD)))))))))))))</f>
        <v/>
      </c>
      <c r="BN197" s="130"/>
      <c r="BO197" s="130"/>
      <c r="BP197" s="130"/>
      <c r="BQ197" s="130"/>
      <c r="BR197" s="131"/>
      <c r="BS197" s="119" t="str">
        <f t="shared" ref="BS197" si="1352">IF(ISBLANK(C197),"",IF(NOT(ISNUMBER(station_number)),"NA",IF(MOD(station_number,1)=0,TEXT(station_number+X197,"0+00"),IF(NOT(MOD(station_number,1)=0),TEXT(station_number+X197,"0+00.00")))))</f>
        <v/>
      </c>
      <c r="BT197" s="119"/>
      <c r="BU197" s="119"/>
      <c r="BV197" s="119"/>
      <c r="BW197" s="119"/>
      <c r="BX197" s="120" t="str" cm="1">
        <f t="array" ref="BX197">IF(C197=FALSE,"",IF(AND(SX1_Start&lt;=X197,X197&lt;SX1_End),"Section 1",IF(AND(SX2_Start&lt;=X197,X197&lt;SX2_End),"Section 2",IF(AND(SX3_Start&lt;=X197,X197&lt;SX3_End),"Section 3",IF(AND(SX4_Start&lt;=X197,X197&lt;SX4_End),"Section 4",IF(AND(SX5_Start&lt;=X197,X197&lt;SX5_End),"Section 5",IF(AND(SX6_Start&lt;=X197,X197&lt;SX6_End),"Section 6",IF(AND(SX7_Start&lt;=X197,X197&lt;SX7_End),"Section 7",IF(AND(SX8_Start&lt;=X197,X197&lt;SX8_End),"Section 8",IF(AND(SX9_Start&lt;=X197,X197&lt;SX9_End),"Section 9",IF(AND(SX10_Start&lt;=X197,X197&lt;SX10_End),"Section 10",IF(AND(SX11_Start&lt;=X197,X197&lt;SX11_End),"Section 11",IF(AND(SX12_Start&lt;=X197,X197&lt;SX12_End),"Section 12",IF(AND(SX13_Start&lt;=X197,X197&lt;SX13_End),"Section 13",IF(AND(SX14_Start&lt;=X197,X197&lt;SX14_End),"Section 14",IF(AND(SX15_Start&lt;=X197,X197&lt;SX15_End),"Section 15",IF(AND(SX16_Start&lt;=X197,X197&lt;SX16_End),"Section 16",IF(AND(SX17_Start&lt;=X197,X197&lt;SX17_End),"Section 17",IF(AND(SX18_Start&lt;=X197,X197&lt;SX18_End),"Section 18",IF(AND(SX19_Start&lt;=X197,X197&lt;SX19_End),"Section 19",IF(AND(SX20_Start&lt;=X197,X197&lt;SX20_End),"Section 20",IF(AND(SX21_Start&lt;=X197,X197&lt;SX21_End),"Section 21",IF(AND(SX22_Start&lt;=X197,X197&lt;SX22_End),"Section 22",IF(AND(SX23_Start&lt;=X197,X197&lt;SX23_End),"Section 23",IF(AND(SX24_Start&lt;=X197,X197&lt;SX24_End),"Section 24")*IF(AND(SX25_Start&lt;=X197,X197&lt;SX25End),"Section 25")))))))))))))))))))))))))</f>
        <v/>
      </c>
      <c r="BY197" s="121"/>
      <c r="BZ197" s="121"/>
      <c r="CA197" s="121"/>
      <c r="CB197" s="121"/>
      <c r="CC197" s="121"/>
      <c r="CD197" s="121"/>
      <c r="CE197" s="121"/>
      <c r="CF197" s="121"/>
      <c r="CG197" s="121"/>
      <c r="CH197" s="122"/>
      <c r="CI197" s="123"/>
      <c r="CJ197" s="124"/>
      <c r="CK197" s="124"/>
      <c r="CL197" s="124"/>
      <c r="CM197" s="124"/>
      <c r="CN197" s="124"/>
      <c r="CO197" s="124"/>
      <c r="CP197" s="124"/>
      <c r="CQ197" s="124"/>
      <c r="CR197" s="124"/>
      <c r="CS197" s="125"/>
      <c r="CT197" s="123"/>
      <c r="CU197" s="124"/>
      <c r="CV197" s="124"/>
      <c r="CW197" s="124"/>
      <c r="CX197" s="124"/>
      <c r="CY197" s="124"/>
      <c r="CZ197" s="124"/>
      <c r="DA197" s="124"/>
      <c r="DB197" s="124"/>
      <c r="DC197" s="124"/>
      <c r="DD197" s="125"/>
      <c r="DE197" s="123"/>
      <c r="DF197" s="124"/>
      <c r="DG197" s="124"/>
      <c r="DH197" s="124"/>
      <c r="DI197" s="124"/>
      <c r="DJ197" s="124"/>
      <c r="DK197" s="124"/>
      <c r="DL197" s="124"/>
      <c r="DM197" s="124"/>
      <c r="DN197" s="125"/>
      <c r="DO197" s="126"/>
      <c r="DP197" s="127"/>
      <c r="DQ197" s="127"/>
      <c r="DR197" s="127"/>
      <c r="DS197" s="127"/>
      <c r="DT197" s="127"/>
      <c r="DU197" s="127"/>
      <c r="DV197" s="128"/>
      <c r="DW197" s="102"/>
      <c r="DX197" s="102"/>
      <c r="DY197" s="102"/>
      <c r="DZ197" s="115"/>
      <c r="EA197" s="115"/>
      <c r="EB197" s="115"/>
      <c r="EC197" s="115"/>
      <c r="ED197" s="115"/>
      <c r="EE197" s="132"/>
      <c r="EF197" s="132"/>
      <c r="EG197" s="132"/>
      <c r="EH197" s="102"/>
      <c r="EI197" s="102"/>
      <c r="EJ197" s="102"/>
      <c r="EK197" s="117" t="str">
        <f t="shared" si="929"/>
        <v/>
      </c>
      <c r="EL197" s="117"/>
      <c r="EM197" s="117"/>
      <c r="EN197" s="118"/>
      <c r="EO197" s="118"/>
      <c r="EP197" s="118"/>
      <c r="EQ197" s="102"/>
      <c r="ER197" s="102"/>
      <c r="ES197" s="102"/>
      <c r="ET197" s="102"/>
      <c r="EU197" s="20" t="str">
        <f t="shared" si="930"/>
        <v/>
      </c>
      <c r="EV197" s="26" t="str">
        <f t="shared" si="931"/>
        <v/>
      </c>
      <c r="EW197" s="22"/>
      <c r="EX197" s="22"/>
      <c r="EY197" s="23"/>
      <c r="EZ197" s="23"/>
      <c r="FA197" s="23"/>
      <c r="FB197" s="23"/>
      <c r="FC197" s="28"/>
      <c r="FD197" s="28"/>
      <c r="FE197" s="28"/>
      <c r="FF197" s="28"/>
      <c r="FG197" s="28"/>
      <c r="FH197" s="28"/>
      <c r="FI197" s="28"/>
      <c r="FJ197" s="28"/>
      <c r="FK197" s="28"/>
      <c r="FL197" s="28"/>
      <c r="FM197" s="28"/>
      <c r="FN197" s="29"/>
      <c r="FO197" s="29"/>
      <c r="FP197" s="29"/>
      <c r="FQ197" s="29"/>
      <c r="FR197" s="29"/>
      <c r="FS197" s="29"/>
      <c r="FT197" s="29"/>
      <c r="FU197" s="29"/>
      <c r="FV197" s="29"/>
      <c r="FW197" s="29"/>
      <c r="FX197" s="29"/>
      <c r="FY197" s="29"/>
      <c r="FZ197" s="29"/>
      <c r="GA197" s="29"/>
      <c r="GB197" s="29"/>
      <c r="GC197" s="23"/>
      <c r="GD197" s="23"/>
      <c r="GE197" s="23"/>
      <c r="GF197" s="23"/>
      <c r="GG197" s="23"/>
      <c r="GH197" s="23"/>
    </row>
    <row r="198" spans="1:190" s="25" customFormat="1" ht="57.75" customHeight="1" x14ac:dyDescent="0.25">
      <c r="A198" s="103">
        <f t="shared" si="932"/>
        <v>191</v>
      </c>
      <c r="B198" s="103"/>
      <c r="C198" s="104"/>
      <c r="D198" s="105"/>
      <c r="E198" s="105"/>
      <c r="F198" s="105"/>
      <c r="G198" s="105"/>
      <c r="H198" s="105"/>
      <c r="I198" s="105"/>
      <c r="J198" s="105"/>
      <c r="K198" s="106"/>
      <c r="L198" s="138"/>
      <c r="M198" s="138"/>
      <c r="N198" s="138"/>
      <c r="O198" s="138"/>
      <c r="P198" s="138"/>
      <c r="Q198" s="138"/>
      <c r="R198" s="138"/>
      <c r="S198" s="137"/>
      <c r="T198" s="137"/>
      <c r="U198" s="137"/>
      <c r="V198" s="137"/>
      <c r="W198" s="137"/>
      <c r="X198" s="79"/>
      <c r="Y198" s="80"/>
      <c r="Z198" s="80"/>
      <c r="AA198" s="80"/>
      <c r="AB198" s="11" t="str">
        <f t="shared" si="920"/>
        <v/>
      </c>
      <c r="AC198" s="12"/>
      <c r="AD198" s="13">
        <f t="shared" si="912"/>
        <v>0</v>
      </c>
      <c r="AE198" s="14" t="str">
        <f t="shared" ref="AE198" si="1353">IF(ISBLANK(C198),"",IF(BL198=SX1_LS,SX1_PD,IF(BL198=SX2_LS,SX2_PD,IF(BL198=SX3_LS,SX3_PD,IF(BL198=SX4_LS,SX4_PD,IF(BL198=SX5_LS,SX5_PD,IF(BL198=SX6_LS,SX6_PD,IF(BL198=SX7_LS,SX7_PD,IF(BL198=SX8_LS,SX8_PD,IF(BL198=SX9_LS,SX9_PD,IF(BL198=SX10_LS,SX10_PD,IF(BL198=SX11_LS,SX11_PD,IF(BL198=SX12_LS,SX12_PD)))))))))))))</f>
        <v/>
      </c>
      <c r="AF198" s="15" t="str">
        <f t="shared" si="922"/>
        <v>!</v>
      </c>
      <c r="AG198" s="16" t="str">
        <f t="shared" ref="AG198" si="1354">IF(ISBLANK(AC198),"",IF(AND(BL198=SX1_LS,AC198&gt;=0.5),(ROUND((PI()*AD198*AE198)/12,2)-PI()*SX1_PD),IF(AND(BL198=SX2_LS,AC198&gt;=0.5),(ROUND((PI()*AD198*AE198)/12,2)-PI()*SX2_PD),IF(AND(BL198=SX3_LS,AC198&gt;=0.5),(ROUND((PI()*AD198*AE198)/12,2)-PI()*SX3_PD),IF(AND(BL198=SX4_LS,AC198&gt;=0.5),(ROUND((PI()*AD198*AE198)/12,2)-PI()*SX4_PD),IF(AND(BL198=SX5_LS,AC198&gt;=0.5),(ROUND((PI()*AD198*AE198)/12,2)-PI()*SX5_PD),IF(AND(BL198=SX6_LS,AC198&gt;=0.5),(ROUND((PI()*AD198*AE198)/12,2)-PI()*SX6_PD),IF(AND(BL198=SX7_LS,AC198&gt;=0.5),(ROUND((PI()*AD198*AE198)/12,2)-PI()*SX7_PD),IF(AND(BL198=SX8_LS,AC198&gt;=0.5),(ROUND((PI()*AD198*AE198)/12,2)-PI()*SX8_PD),IF(AND(BL198=SX9_LS,AC198&gt;=0.5),(ROUND((PI()*AD198*AE198)/12,2)-PI()*SX9_PD),IF(AND(BL198=SX10_LS,AC198&gt;=0.5),(ROUND((PI()*AD198*AE198)/12,2)-PI()*SX10_PD),IF(AND(BL198=SX11_LS,AC198&gt;=0.5),(ROUND((PI()*AD198*AE198)/12,2)-PI()*SX11_PD),IF(AND(BL198=SX12_LS,AC198&gt;=0.5),(ROUND((PI()*AD198*AE198)/12,2)-PI()*SX12_PD),ROUND((PI()*AD198*AE198)/12,2))))))))))))))</f>
        <v/>
      </c>
      <c r="AH198" s="81"/>
      <c r="AI198" s="81"/>
      <c r="AJ198" s="81"/>
      <c r="AK198" s="81"/>
      <c r="AL198" s="81"/>
      <c r="AM198" s="81"/>
      <c r="AN198" s="81"/>
      <c r="AO198" s="81"/>
      <c r="AP198" s="17"/>
      <c r="AQ198" s="113"/>
      <c r="AR198" s="113"/>
      <c r="AS198" s="113"/>
      <c r="AT198" s="113"/>
      <c r="AU198" s="113"/>
      <c r="AV198" s="114" t="str">
        <f t="shared" ref="AV198" si="1355">IF(C198=FALSE,"",IF(C198="DNT",(AQ198/(Nominal_Pipe_Diameter*10)),IF(AQ198="NV","NV",IF(AQ198="NA","NA",IF(BE198="","",IF(BL198="SMLS",AQ198*100/BE198,AQ198*100/BD198))))))</f>
        <v/>
      </c>
      <c r="AW198" s="114"/>
      <c r="AX198" s="114"/>
      <c r="AY198" s="114"/>
      <c r="AZ198" s="114"/>
      <c r="BA198" s="114" t="str">
        <f t="shared" ref="BA198" si="1356">IF(C198=FALSE,"",IF(GW_Log_Dist="","NA",GW_Log_Dist+X198))</f>
        <v/>
      </c>
      <c r="BB198" s="114"/>
      <c r="BC198" s="114"/>
      <c r="BD198" s="18" t="str">
        <f t="shared" ref="BD198" si="1357">IF(C198=FALSE,"",IF(AND(SX1_Start&lt;=X198,X198&lt;SX1_End),((SX1_NWT*1000)),IF(AND(SX2_Start&lt;=X198,X198&lt;SX2_End),((SX2_NWT*1000)),IF(AND(SX3_Start&lt;=X198,X198&lt;SX3_End),((SX3_NWT*1000)),IF(AND(SX4_Start&lt;=X198,X198&lt;SX4_End),((SX4_NWT*1000)),IF(AND(SX5_Start&lt;=X198,X198&lt;SX5_End),((SX5_NWT*1000)),IF(AND(SX6_Start&lt;=X198,X198&lt;SX6_End),((SX6_NWT*1000)),IF(AND(SX7_Start&lt;=X198,X198&lt;SX7_End),((SX7_NWT*1000)),IF(AND(SX8_Start&lt;=X198,X198&lt;SX8_End),((SX8_NWT*1000)),IF(AND(SX9_Start&lt;=X198,X198&lt;SX9_End),((SX9_NWT*1000)),IF(AND(SX10_Start&lt;=X198,X198&lt;SX10_End),((SX10_NWT*1000)),IF(AND(SX11_Start&lt;=X198,X198&lt;SX11_End),((SX11_NWT*1000)),IF(AND(SX12_Start&lt;=X198,X198&lt;SX12_End),((SX12_NWT*1000)),IF(AND(SX13_Start&lt;=X198,X198&lt;SX13_End),((SX13_NWT*1000)),IF(AND(SX14_Start&lt;=X198,X198&lt;SX14_End),((SX14_NWT*1000)),IF(AND(SX15_Start&lt;=X198,X198&lt;SX15_End),((SX15_NWT*1000)),IF(AND(SX16_Start&lt;=X198,X198&lt;SX16_End),((SX16_NWT*1000)),IF(AND(SX17_Start&lt;=X198,X198&lt;SX17_End),((SX17_NWT*1000)),IF(AND(SX18_Start&lt;=X198,X198&lt;SX18_End),((SX18_NWT*1000)),IF(AND(SX19_Start&lt;=X198,X198&lt;SX19_End),((SX19_NWT*1000)),IF(AND(SX20_Start&lt;=X198,X198&lt;SX20_End),((SX20_NWT*1000)),IF(AND(SX21_Start&lt;=X198,X198&lt;SX21_End),((SX21_NWT*1000)),IF(AND(SX22_Start&lt;=X198,X198&lt;SX22_End),((SX22_NWT*1000)),IF(AND(SX23_Start&lt;=X198,X198&lt;SX23_End),((SX23_NWT*1000)),IF(AND(SX24_Start&lt;=X198,X198&lt;SX24_End),((SX24_NWT*1000)),IF(AND(SX25_Start&lt;=X198,X198&lt;SX25_End),((SX25_NWT*1000))))))))))))))))))))))))))))</f>
        <v/>
      </c>
      <c r="BE198" s="113"/>
      <c r="BF198" s="113"/>
      <c r="BG198" s="113"/>
      <c r="BH198" s="113"/>
      <c r="BI198" s="113"/>
      <c r="BJ198" s="113"/>
      <c r="BK198" s="113"/>
      <c r="BL198" s="19" t="str" cm="1">
        <f t="array" ref="BL198">IF(C198=FALSE,"",IF(AND(SX1_Start&lt;=X198,X198&lt;SX1_End),SX1_LS,IF(AND(SX2_Start&lt;=X198,X198&lt;SX2_End),SX2_LS,IF(AND(SX3_Start&lt;=X198,X198&lt;SX3_End),SX3_LS,IF(AND(SX4_Start&lt;=X198,X198&lt;SX4_End),SX4_LS,IF(AND(SX5_Start&lt;=X198,X198&lt;SX5_End),SX5_LS,IF(AND(SX6_Start&lt;=X198,X198&lt;SX6_End),SX6_LS,IF(AND(SX7_Start&lt;=X198,X198&lt;SX7_End),SX7_LS,IF(AND(SX8_Start&lt;=X198,X198&lt;SX8_End),SX8_LS,IF(AND(SX9_Start&lt;=X198,X198&lt;SX9_End),SX9_LS,IF(AND(SX10_Start&lt;=X198,X198&lt;SX10_End),SX10_LS,IF(AND(SX11_Start&lt;=X198,X198&lt;SX11_End),SX11_LS,IF(AND(SX12_Start&lt;=X198,X198&lt;SX12_End),SX12_LS,IF(AND(SX13_Start&lt;=X198,X198&lt;SX13_End),SX13_LS,IF(AND(SX14_Start&lt;=X198,X198&lt;SX14_End),SX14_LS,IF(AND(SX15_Start&lt;=X198,X198&lt;SX15_End),SX15_LS,IF(AND(SX16_Start&lt;=X198,X198&lt;SX16_End),SX16_LS,IF(AND(SX17_Start&lt;=X198,X198&lt;SX17_End),SX17_LS,IF(AND(SX18_Start&lt;=X198,X198&lt;SX18_End),SX18_LS,IF(AND(SX19_Start&lt;=X198,X198&lt;SX19_End),SX19_LS,IF(AND(SX20_Start&lt;=X198,X198&lt;SX20_End),SX20_LS,IF(AND(SX21_Start&lt;=X198,X198&lt;SX21_End),SX21_LS,IF(AND(SX22_Start&lt;=X198,X198&lt;SX22_End),SX22_LS,IF(AND(SX23_Start&lt;=X198,X198&lt;SX23_End),SX23_LS,IF(AND(SX24_Start&lt;=X198,X198&lt;SX24_End),SX24_LS)*IF(AND(SX25_Start&lt;=X198,X198&lt;SX25End),SX25_LS)))))))))))))))))))))))))</f>
        <v/>
      </c>
      <c r="BM198" s="129" t="str">
        <f t="shared" ref="BM198" si="1358">IF(ISBLANK(C198),"",IF(BL198=SX1_LS,SX1_LSD,IF(BL198=SX2_LS,SX2_LSD,IF(BL198=SX3_LS,SX3_LSD,IF(BL198=SX4_LS,SX4_LSD,IF(BL198=SX5_LS,SX5_LSD,IF(BL198=SX6_LS,SX6_LSD,IF(BL198=SX7_LS,SX7_LSD,IF(BL198=SX8_LS,SX8_LSD,IF(BL198=SX9_LS,SX9_LSD,IF(BL198=SX10_LS,SX10_LSD,IF(BL198=SX11_LS,SX11_LSD,IF(BL198=SX12_LS,SX12_LSD)))))))))))))</f>
        <v/>
      </c>
      <c r="BN198" s="130"/>
      <c r="BO198" s="130"/>
      <c r="BP198" s="130"/>
      <c r="BQ198" s="130"/>
      <c r="BR198" s="131"/>
      <c r="BS198" s="119" t="str">
        <f t="shared" ref="BS198" si="1359">IF(ISBLANK(C198),"",IF(NOT(ISNUMBER(station_number)),"NA",IF(MOD(station_number,1)=0,TEXT(station_number+X198,"0+00"),IF(NOT(MOD(station_number,1)=0),TEXT(station_number+X198,"0+00.00")))))</f>
        <v/>
      </c>
      <c r="BT198" s="119"/>
      <c r="BU198" s="119"/>
      <c r="BV198" s="119"/>
      <c r="BW198" s="119"/>
      <c r="BX198" s="120" t="str" cm="1">
        <f t="array" ref="BX198">IF(C198=FALSE,"",IF(AND(SX1_Start&lt;=X198,X198&lt;SX1_End),"Section 1",IF(AND(SX2_Start&lt;=X198,X198&lt;SX2_End),"Section 2",IF(AND(SX3_Start&lt;=X198,X198&lt;SX3_End),"Section 3",IF(AND(SX4_Start&lt;=X198,X198&lt;SX4_End),"Section 4",IF(AND(SX5_Start&lt;=X198,X198&lt;SX5_End),"Section 5",IF(AND(SX6_Start&lt;=X198,X198&lt;SX6_End),"Section 6",IF(AND(SX7_Start&lt;=X198,X198&lt;SX7_End),"Section 7",IF(AND(SX8_Start&lt;=X198,X198&lt;SX8_End),"Section 8",IF(AND(SX9_Start&lt;=X198,X198&lt;SX9_End),"Section 9",IF(AND(SX10_Start&lt;=X198,X198&lt;SX10_End),"Section 10",IF(AND(SX11_Start&lt;=X198,X198&lt;SX11_End),"Section 11",IF(AND(SX12_Start&lt;=X198,X198&lt;SX12_End),"Section 12",IF(AND(SX13_Start&lt;=X198,X198&lt;SX13_End),"Section 13",IF(AND(SX14_Start&lt;=X198,X198&lt;SX14_End),"Section 14",IF(AND(SX15_Start&lt;=X198,X198&lt;SX15_End),"Section 15",IF(AND(SX16_Start&lt;=X198,X198&lt;SX16_End),"Section 16",IF(AND(SX17_Start&lt;=X198,X198&lt;SX17_End),"Section 17",IF(AND(SX18_Start&lt;=X198,X198&lt;SX18_End),"Section 18",IF(AND(SX19_Start&lt;=X198,X198&lt;SX19_End),"Section 19",IF(AND(SX20_Start&lt;=X198,X198&lt;SX20_End),"Section 20",IF(AND(SX21_Start&lt;=X198,X198&lt;SX21_End),"Section 21",IF(AND(SX22_Start&lt;=X198,X198&lt;SX22_End),"Section 22",IF(AND(SX23_Start&lt;=X198,X198&lt;SX23_End),"Section 23",IF(AND(SX24_Start&lt;=X198,X198&lt;SX24_End),"Section 24")*IF(AND(SX25_Start&lt;=X198,X198&lt;SX25End),"Section 25")))))))))))))))))))))))))</f>
        <v/>
      </c>
      <c r="BY198" s="121"/>
      <c r="BZ198" s="121"/>
      <c r="CA198" s="121"/>
      <c r="CB198" s="121"/>
      <c r="CC198" s="121"/>
      <c r="CD198" s="121"/>
      <c r="CE198" s="121"/>
      <c r="CF198" s="121"/>
      <c r="CG198" s="121"/>
      <c r="CH198" s="122"/>
      <c r="CI198" s="123"/>
      <c r="CJ198" s="124"/>
      <c r="CK198" s="124"/>
      <c r="CL198" s="124"/>
      <c r="CM198" s="124"/>
      <c r="CN198" s="124"/>
      <c r="CO198" s="124"/>
      <c r="CP198" s="124"/>
      <c r="CQ198" s="124"/>
      <c r="CR198" s="124"/>
      <c r="CS198" s="125"/>
      <c r="CT198" s="123"/>
      <c r="CU198" s="124"/>
      <c r="CV198" s="124"/>
      <c r="CW198" s="124"/>
      <c r="CX198" s="124"/>
      <c r="CY198" s="124"/>
      <c r="CZ198" s="124"/>
      <c r="DA198" s="124"/>
      <c r="DB198" s="124"/>
      <c r="DC198" s="124"/>
      <c r="DD198" s="125"/>
      <c r="DE198" s="123"/>
      <c r="DF198" s="124"/>
      <c r="DG198" s="124"/>
      <c r="DH198" s="124"/>
      <c r="DI198" s="124"/>
      <c r="DJ198" s="124"/>
      <c r="DK198" s="124"/>
      <c r="DL198" s="124"/>
      <c r="DM198" s="124"/>
      <c r="DN198" s="125"/>
      <c r="DO198" s="126"/>
      <c r="DP198" s="127"/>
      <c r="DQ198" s="127"/>
      <c r="DR198" s="127"/>
      <c r="DS198" s="127"/>
      <c r="DT198" s="127"/>
      <c r="DU198" s="127"/>
      <c r="DV198" s="128"/>
      <c r="DW198" s="102"/>
      <c r="DX198" s="102"/>
      <c r="DY198" s="102"/>
      <c r="DZ198" s="115"/>
      <c r="EA198" s="115"/>
      <c r="EB198" s="115"/>
      <c r="EC198" s="115"/>
      <c r="ED198" s="115"/>
      <c r="EE198" s="132"/>
      <c r="EF198" s="132"/>
      <c r="EG198" s="132"/>
      <c r="EH198" s="102"/>
      <c r="EI198" s="102"/>
      <c r="EJ198" s="102"/>
      <c r="EK198" s="117" t="str">
        <f t="shared" si="929"/>
        <v/>
      </c>
      <c r="EL198" s="117"/>
      <c r="EM198" s="117"/>
      <c r="EN198" s="118"/>
      <c r="EO198" s="118"/>
      <c r="EP198" s="118"/>
      <c r="EQ198" s="102"/>
      <c r="ER198" s="102"/>
      <c r="ES198" s="102"/>
      <c r="ET198" s="102"/>
      <c r="EU198" s="20" t="str">
        <f t="shared" si="930"/>
        <v/>
      </c>
      <c r="EV198" s="26" t="str">
        <f t="shared" si="931"/>
        <v/>
      </c>
      <c r="EW198" s="22"/>
      <c r="EX198" s="22"/>
      <c r="EY198" s="23"/>
      <c r="EZ198" s="23"/>
      <c r="FA198" s="23"/>
      <c r="FB198" s="23"/>
      <c r="FC198" s="28"/>
      <c r="FD198" s="28"/>
      <c r="FE198" s="28"/>
      <c r="FF198" s="28"/>
      <c r="FG198" s="28"/>
      <c r="FH198" s="28"/>
      <c r="FI198" s="28"/>
      <c r="FJ198" s="28"/>
      <c r="FK198" s="28"/>
      <c r="FL198" s="28"/>
      <c r="FM198" s="28"/>
      <c r="FN198" s="30"/>
      <c r="FO198" s="30"/>
      <c r="FP198" s="30"/>
      <c r="FQ198" s="30"/>
      <c r="FR198" s="30"/>
      <c r="FS198" s="30"/>
      <c r="FT198" s="30"/>
      <c r="FU198" s="30"/>
      <c r="FV198" s="30"/>
      <c r="FW198" s="30"/>
      <c r="FX198" s="30"/>
      <c r="FY198" s="30"/>
      <c r="FZ198" s="30"/>
      <c r="GA198" s="30"/>
      <c r="GB198" s="30"/>
      <c r="GC198" s="23"/>
      <c r="GD198" s="23"/>
      <c r="GE198" s="23"/>
      <c r="GF198" s="23"/>
      <c r="GG198" s="23"/>
      <c r="GH198" s="23"/>
    </row>
    <row r="199" spans="1:190" s="25" customFormat="1" ht="57.75" customHeight="1" x14ac:dyDescent="0.25">
      <c r="A199" s="103">
        <f t="shared" si="932"/>
        <v>192</v>
      </c>
      <c r="B199" s="103"/>
      <c r="C199" s="104"/>
      <c r="D199" s="105"/>
      <c r="E199" s="105"/>
      <c r="F199" s="105"/>
      <c r="G199" s="105"/>
      <c r="H199" s="105"/>
      <c r="I199" s="105"/>
      <c r="J199" s="105"/>
      <c r="K199" s="106"/>
      <c r="L199" s="138"/>
      <c r="M199" s="138"/>
      <c r="N199" s="138"/>
      <c r="O199" s="138"/>
      <c r="P199" s="138"/>
      <c r="Q199" s="138"/>
      <c r="R199" s="138"/>
      <c r="S199" s="137"/>
      <c r="T199" s="137"/>
      <c r="U199" s="137"/>
      <c r="V199" s="137"/>
      <c r="W199" s="137"/>
      <c r="X199" s="79"/>
      <c r="Y199" s="80"/>
      <c r="Z199" s="80"/>
      <c r="AA199" s="80"/>
      <c r="AB199" s="11" t="str">
        <f t="shared" si="920"/>
        <v/>
      </c>
      <c r="AC199" s="12"/>
      <c r="AD199" s="13">
        <f t="shared" si="912"/>
        <v>0</v>
      </c>
      <c r="AE199" s="14" t="str">
        <f t="shared" ref="AE199" si="1360">IF(ISBLANK(C199),"",IF(BL199=SX1_LS,SX1_PD,IF(BL199=SX2_LS,SX2_PD,IF(BL199=SX3_LS,SX3_PD,IF(BL199=SX4_LS,SX4_PD,IF(BL199=SX5_LS,SX5_PD,IF(BL199=SX6_LS,SX6_PD,IF(BL199=SX7_LS,SX7_PD,IF(BL199=SX8_LS,SX8_PD,IF(BL199=SX9_LS,SX9_PD,IF(BL199=SX10_LS,SX10_PD,IF(BL199=SX11_LS,SX11_PD,IF(BL199=SX12_LS,SX12_PD)))))))))))))</f>
        <v/>
      </c>
      <c r="AF199" s="15" t="str">
        <f t="shared" si="922"/>
        <v>!</v>
      </c>
      <c r="AG199" s="16" t="str">
        <f t="shared" ref="AG199" si="1361">IF(ISBLANK(AC199),"",IF(AND(BL199=SX1_LS,AC199&gt;=0.5),(ROUND((PI()*AD199*AE199)/12,2)-PI()*SX1_PD),IF(AND(BL199=SX2_LS,AC199&gt;=0.5),(ROUND((PI()*AD199*AE199)/12,2)-PI()*SX2_PD),IF(AND(BL199=SX3_LS,AC199&gt;=0.5),(ROUND((PI()*AD199*AE199)/12,2)-PI()*SX3_PD),IF(AND(BL199=SX4_LS,AC199&gt;=0.5),(ROUND((PI()*AD199*AE199)/12,2)-PI()*SX4_PD),IF(AND(BL199=SX5_LS,AC199&gt;=0.5),(ROUND((PI()*AD199*AE199)/12,2)-PI()*SX5_PD),IF(AND(BL199=SX6_LS,AC199&gt;=0.5),(ROUND((PI()*AD199*AE199)/12,2)-PI()*SX6_PD),IF(AND(BL199=SX7_LS,AC199&gt;=0.5),(ROUND((PI()*AD199*AE199)/12,2)-PI()*SX7_PD),IF(AND(BL199=SX8_LS,AC199&gt;=0.5),(ROUND((PI()*AD199*AE199)/12,2)-PI()*SX8_PD),IF(AND(BL199=SX9_LS,AC199&gt;=0.5),(ROUND((PI()*AD199*AE199)/12,2)-PI()*SX9_PD),IF(AND(BL199=SX10_LS,AC199&gt;=0.5),(ROUND((PI()*AD199*AE199)/12,2)-PI()*SX10_PD),IF(AND(BL199=SX11_LS,AC199&gt;=0.5),(ROUND((PI()*AD199*AE199)/12,2)-PI()*SX11_PD),IF(AND(BL199=SX12_LS,AC199&gt;=0.5),(ROUND((PI()*AD199*AE199)/12,2)-PI()*SX12_PD),ROUND((PI()*AD199*AE199)/12,2))))))))))))))</f>
        <v/>
      </c>
      <c r="AH199" s="81"/>
      <c r="AI199" s="81"/>
      <c r="AJ199" s="81"/>
      <c r="AK199" s="81"/>
      <c r="AL199" s="81"/>
      <c r="AM199" s="81"/>
      <c r="AN199" s="81"/>
      <c r="AO199" s="81"/>
      <c r="AP199" s="17"/>
      <c r="AQ199" s="113"/>
      <c r="AR199" s="113"/>
      <c r="AS199" s="113"/>
      <c r="AT199" s="113"/>
      <c r="AU199" s="113"/>
      <c r="AV199" s="114" t="str">
        <f t="shared" ref="AV199" si="1362">IF(C199=FALSE,"",IF(C199="DNT",(AQ199/(Nominal_Pipe_Diameter*10)),IF(AQ199="NV","NV",IF(AQ199="NA","NA",IF(BE199="","",IF(BL199="SMLS",AQ199*100/BE199,AQ199*100/BD199))))))</f>
        <v/>
      </c>
      <c r="AW199" s="114"/>
      <c r="AX199" s="114"/>
      <c r="AY199" s="114"/>
      <c r="AZ199" s="114"/>
      <c r="BA199" s="114" t="str">
        <f t="shared" ref="BA199" si="1363">IF(C199=FALSE,"",IF(GW_Log_Dist="","NA",GW_Log_Dist+X199))</f>
        <v/>
      </c>
      <c r="BB199" s="114"/>
      <c r="BC199" s="114"/>
      <c r="BD199" s="18" t="str">
        <f t="shared" ref="BD199" si="1364">IF(C199=FALSE,"",IF(AND(SX1_Start&lt;=X199,X199&lt;SX1_End),((SX1_NWT*1000)),IF(AND(SX2_Start&lt;=X199,X199&lt;SX2_End),((SX2_NWT*1000)),IF(AND(SX3_Start&lt;=X199,X199&lt;SX3_End),((SX3_NWT*1000)),IF(AND(SX4_Start&lt;=X199,X199&lt;SX4_End),((SX4_NWT*1000)),IF(AND(SX5_Start&lt;=X199,X199&lt;SX5_End),((SX5_NWT*1000)),IF(AND(SX6_Start&lt;=X199,X199&lt;SX6_End),((SX6_NWT*1000)),IF(AND(SX7_Start&lt;=X199,X199&lt;SX7_End),((SX7_NWT*1000)),IF(AND(SX8_Start&lt;=X199,X199&lt;SX8_End),((SX8_NWT*1000)),IF(AND(SX9_Start&lt;=X199,X199&lt;SX9_End),((SX9_NWT*1000)),IF(AND(SX10_Start&lt;=X199,X199&lt;SX10_End),((SX10_NWT*1000)),IF(AND(SX11_Start&lt;=X199,X199&lt;SX11_End),((SX11_NWT*1000)),IF(AND(SX12_Start&lt;=X199,X199&lt;SX12_End),((SX12_NWT*1000)),IF(AND(SX13_Start&lt;=X199,X199&lt;SX13_End),((SX13_NWT*1000)),IF(AND(SX14_Start&lt;=X199,X199&lt;SX14_End),((SX14_NWT*1000)),IF(AND(SX15_Start&lt;=X199,X199&lt;SX15_End),((SX15_NWT*1000)),IF(AND(SX16_Start&lt;=X199,X199&lt;SX16_End),((SX16_NWT*1000)),IF(AND(SX17_Start&lt;=X199,X199&lt;SX17_End),((SX17_NWT*1000)),IF(AND(SX18_Start&lt;=X199,X199&lt;SX18_End),((SX18_NWT*1000)),IF(AND(SX19_Start&lt;=X199,X199&lt;SX19_End),((SX19_NWT*1000)),IF(AND(SX20_Start&lt;=X199,X199&lt;SX20_End),((SX20_NWT*1000)),IF(AND(SX21_Start&lt;=X199,X199&lt;SX21_End),((SX21_NWT*1000)),IF(AND(SX22_Start&lt;=X199,X199&lt;SX22_End),((SX22_NWT*1000)),IF(AND(SX23_Start&lt;=X199,X199&lt;SX23_End),((SX23_NWT*1000)),IF(AND(SX24_Start&lt;=X199,X199&lt;SX24_End),((SX24_NWT*1000)),IF(AND(SX25_Start&lt;=X199,X199&lt;SX25_End),((SX25_NWT*1000))))))))))))))))))))))))))))</f>
        <v/>
      </c>
      <c r="BE199" s="113"/>
      <c r="BF199" s="113"/>
      <c r="BG199" s="113"/>
      <c r="BH199" s="113"/>
      <c r="BI199" s="113"/>
      <c r="BJ199" s="113"/>
      <c r="BK199" s="113"/>
      <c r="BL199" s="19" t="str" cm="1">
        <f t="array" ref="BL199">IF(C199=FALSE,"",IF(AND(SX1_Start&lt;=X199,X199&lt;SX1_End),SX1_LS,IF(AND(SX2_Start&lt;=X199,X199&lt;SX2_End),SX2_LS,IF(AND(SX3_Start&lt;=X199,X199&lt;SX3_End),SX3_LS,IF(AND(SX4_Start&lt;=X199,X199&lt;SX4_End),SX4_LS,IF(AND(SX5_Start&lt;=X199,X199&lt;SX5_End),SX5_LS,IF(AND(SX6_Start&lt;=X199,X199&lt;SX6_End),SX6_LS,IF(AND(SX7_Start&lt;=X199,X199&lt;SX7_End),SX7_LS,IF(AND(SX8_Start&lt;=X199,X199&lt;SX8_End),SX8_LS,IF(AND(SX9_Start&lt;=X199,X199&lt;SX9_End),SX9_LS,IF(AND(SX10_Start&lt;=X199,X199&lt;SX10_End),SX10_LS,IF(AND(SX11_Start&lt;=X199,X199&lt;SX11_End),SX11_LS,IF(AND(SX12_Start&lt;=X199,X199&lt;SX12_End),SX12_LS,IF(AND(SX13_Start&lt;=X199,X199&lt;SX13_End),SX13_LS,IF(AND(SX14_Start&lt;=X199,X199&lt;SX14_End),SX14_LS,IF(AND(SX15_Start&lt;=X199,X199&lt;SX15_End),SX15_LS,IF(AND(SX16_Start&lt;=X199,X199&lt;SX16_End),SX16_LS,IF(AND(SX17_Start&lt;=X199,X199&lt;SX17_End),SX17_LS,IF(AND(SX18_Start&lt;=X199,X199&lt;SX18_End),SX18_LS,IF(AND(SX19_Start&lt;=X199,X199&lt;SX19_End),SX19_LS,IF(AND(SX20_Start&lt;=X199,X199&lt;SX20_End),SX20_LS,IF(AND(SX21_Start&lt;=X199,X199&lt;SX21_End),SX21_LS,IF(AND(SX22_Start&lt;=X199,X199&lt;SX22_End),SX22_LS,IF(AND(SX23_Start&lt;=X199,X199&lt;SX23_End),SX23_LS,IF(AND(SX24_Start&lt;=X199,X199&lt;SX24_End),SX24_LS)*IF(AND(SX25_Start&lt;=X199,X199&lt;SX25End),SX25_LS)))))))))))))))))))))))))</f>
        <v/>
      </c>
      <c r="BM199" s="129" t="str">
        <f t="shared" ref="BM199" si="1365">IF(ISBLANK(C199),"",IF(BL199=SX1_LS,SX1_LSD,IF(BL199=SX2_LS,SX2_LSD,IF(BL199=SX3_LS,SX3_LSD,IF(BL199=SX4_LS,SX4_LSD,IF(BL199=SX5_LS,SX5_LSD,IF(BL199=SX6_LS,SX6_LSD,IF(BL199=SX7_LS,SX7_LSD,IF(BL199=SX8_LS,SX8_LSD,IF(BL199=SX9_LS,SX9_LSD,IF(BL199=SX10_LS,SX10_LSD,IF(BL199=SX11_LS,SX11_LSD,IF(BL199=SX12_LS,SX12_LSD)))))))))))))</f>
        <v/>
      </c>
      <c r="BN199" s="130"/>
      <c r="BO199" s="130"/>
      <c r="BP199" s="130"/>
      <c r="BQ199" s="130"/>
      <c r="BR199" s="131"/>
      <c r="BS199" s="119" t="str">
        <f t="shared" ref="BS199" si="1366">IF(ISBLANK(C199),"",IF(NOT(ISNUMBER(station_number)),"NA",IF(MOD(station_number,1)=0,TEXT(station_number+X199,"0+00"),IF(NOT(MOD(station_number,1)=0),TEXT(station_number+X199,"0+00.00")))))</f>
        <v/>
      </c>
      <c r="BT199" s="119"/>
      <c r="BU199" s="119"/>
      <c r="BV199" s="119"/>
      <c r="BW199" s="119"/>
      <c r="BX199" s="120" t="str" cm="1">
        <f t="array" ref="BX199">IF(C199=FALSE,"",IF(AND(SX1_Start&lt;=X199,X199&lt;SX1_End),"Section 1",IF(AND(SX2_Start&lt;=X199,X199&lt;SX2_End),"Section 2",IF(AND(SX3_Start&lt;=X199,X199&lt;SX3_End),"Section 3",IF(AND(SX4_Start&lt;=X199,X199&lt;SX4_End),"Section 4",IF(AND(SX5_Start&lt;=X199,X199&lt;SX5_End),"Section 5",IF(AND(SX6_Start&lt;=X199,X199&lt;SX6_End),"Section 6",IF(AND(SX7_Start&lt;=X199,X199&lt;SX7_End),"Section 7",IF(AND(SX8_Start&lt;=X199,X199&lt;SX8_End),"Section 8",IF(AND(SX9_Start&lt;=X199,X199&lt;SX9_End),"Section 9",IF(AND(SX10_Start&lt;=X199,X199&lt;SX10_End),"Section 10",IF(AND(SX11_Start&lt;=X199,X199&lt;SX11_End),"Section 11",IF(AND(SX12_Start&lt;=X199,X199&lt;SX12_End),"Section 12",IF(AND(SX13_Start&lt;=X199,X199&lt;SX13_End),"Section 13",IF(AND(SX14_Start&lt;=X199,X199&lt;SX14_End),"Section 14",IF(AND(SX15_Start&lt;=X199,X199&lt;SX15_End),"Section 15",IF(AND(SX16_Start&lt;=X199,X199&lt;SX16_End),"Section 16",IF(AND(SX17_Start&lt;=X199,X199&lt;SX17_End),"Section 17",IF(AND(SX18_Start&lt;=X199,X199&lt;SX18_End),"Section 18",IF(AND(SX19_Start&lt;=X199,X199&lt;SX19_End),"Section 19",IF(AND(SX20_Start&lt;=X199,X199&lt;SX20_End),"Section 20",IF(AND(SX21_Start&lt;=X199,X199&lt;SX21_End),"Section 21",IF(AND(SX22_Start&lt;=X199,X199&lt;SX22_End),"Section 22",IF(AND(SX23_Start&lt;=X199,X199&lt;SX23_End),"Section 23",IF(AND(SX24_Start&lt;=X199,X199&lt;SX24_End),"Section 24")*IF(AND(SX25_Start&lt;=X199,X199&lt;SX25End),"Section 25")))))))))))))))))))))))))</f>
        <v/>
      </c>
      <c r="BY199" s="121"/>
      <c r="BZ199" s="121"/>
      <c r="CA199" s="121"/>
      <c r="CB199" s="121"/>
      <c r="CC199" s="121"/>
      <c r="CD199" s="121"/>
      <c r="CE199" s="121"/>
      <c r="CF199" s="121"/>
      <c r="CG199" s="121"/>
      <c r="CH199" s="122"/>
      <c r="CI199" s="123"/>
      <c r="CJ199" s="124"/>
      <c r="CK199" s="124"/>
      <c r="CL199" s="124"/>
      <c r="CM199" s="124"/>
      <c r="CN199" s="124"/>
      <c r="CO199" s="124"/>
      <c r="CP199" s="124"/>
      <c r="CQ199" s="124"/>
      <c r="CR199" s="124"/>
      <c r="CS199" s="125"/>
      <c r="CT199" s="123"/>
      <c r="CU199" s="124"/>
      <c r="CV199" s="124"/>
      <c r="CW199" s="124"/>
      <c r="CX199" s="124"/>
      <c r="CY199" s="124"/>
      <c r="CZ199" s="124"/>
      <c r="DA199" s="124"/>
      <c r="DB199" s="124"/>
      <c r="DC199" s="124"/>
      <c r="DD199" s="125"/>
      <c r="DE199" s="123"/>
      <c r="DF199" s="124"/>
      <c r="DG199" s="124"/>
      <c r="DH199" s="124"/>
      <c r="DI199" s="124"/>
      <c r="DJ199" s="124"/>
      <c r="DK199" s="124"/>
      <c r="DL199" s="124"/>
      <c r="DM199" s="124"/>
      <c r="DN199" s="125"/>
      <c r="DO199" s="126"/>
      <c r="DP199" s="127"/>
      <c r="DQ199" s="127"/>
      <c r="DR199" s="127"/>
      <c r="DS199" s="127"/>
      <c r="DT199" s="127"/>
      <c r="DU199" s="127"/>
      <c r="DV199" s="128"/>
      <c r="DW199" s="102"/>
      <c r="DX199" s="102"/>
      <c r="DY199" s="102"/>
      <c r="DZ199" s="115"/>
      <c r="EA199" s="115"/>
      <c r="EB199" s="115"/>
      <c r="EC199" s="115"/>
      <c r="ED199" s="115"/>
      <c r="EE199" s="132"/>
      <c r="EF199" s="132"/>
      <c r="EG199" s="132"/>
      <c r="EH199" s="102"/>
      <c r="EI199" s="102"/>
      <c r="EJ199" s="102"/>
      <c r="EK199" s="117" t="str">
        <f t="shared" si="929"/>
        <v/>
      </c>
      <c r="EL199" s="117"/>
      <c r="EM199" s="117"/>
      <c r="EN199" s="118"/>
      <c r="EO199" s="118"/>
      <c r="EP199" s="118"/>
      <c r="EQ199" s="102"/>
      <c r="ER199" s="102"/>
      <c r="ES199" s="102"/>
      <c r="ET199" s="102"/>
      <c r="EU199" s="20" t="str">
        <f t="shared" si="930"/>
        <v/>
      </c>
      <c r="EV199" s="26" t="str">
        <f t="shared" si="931"/>
        <v/>
      </c>
      <c r="EW199" s="22"/>
      <c r="EX199" s="22"/>
      <c r="EY199" s="23"/>
      <c r="EZ199" s="23"/>
      <c r="FA199" s="23"/>
      <c r="FB199" s="23"/>
      <c r="FC199" s="28"/>
      <c r="FD199" s="28"/>
      <c r="FE199" s="28"/>
      <c r="FF199" s="28"/>
      <c r="FG199" s="28"/>
      <c r="FH199" s="28"/>
      <c r="FI199" s="28"/>
      <c r="FJ199" s="28"/>
      <c r="FK199" s="28"/>
      <c r="FL199" s="28"/>
      <c r="FM199" s="28"/>
      <c r="FN199" s="30"/>
      <c r="FO199" s="30"/>
      <c r="FP199" s="30"/>
      <c r="FQ199" s="30"/>
      <c r="FR199" s="30"/>
      <c r="FS199" s="30"/>
      <c r="FT199" s="30"/>
      <c r="FU199" s="30"/>
      <c r="FV199" s="30"/>
      <c r="FW199" s="30"/>
      <c r="FX199" s="30"/>
      <c r="FY199" s="30"/>
      <c r="FZ199" s="30"/>
      <c r="GA199" s="30"/>
      <c r="GB199" s="30"/>
      <c r="GC199" s="23"/>
      <c r="GD199" s="23"/>
      <c r="GE199" s="23"/>
      <c r="GF199" s="23"/>
      <c r="GG199" s="23"/>
      <c r="GH199" s="23"/>
    </row>
    <row r="200" spans="1:190" s="25" customFormat="1" ht="57.75" customHeight="1" x14ac:dyDescent="0.25">
      <c r="A200" s="103">
        <f t="shared" si="932"/>
        <v>193</v>
      </c>
      <c r="B200" s="103"/>
      <c r="C200" s="104"/>
      <c r="D200" s="105"/>
      <c r="E200" s="105"/>
      <c r="F200" s="105"/>
      <c r="G200" s="105"/>
      <c r="H200" s="105"/>
      <c r="I200" s="105"/>
      <c r="J200" s="105"/>
      <c r="K200" s="106"/>
      <c r="L200" s="138"/>
      <c r="M200" s="138"/>
      <c r="N200" s="138"/>
      <c r="O200" s="138"/>
      <c r="P200" s="138"/>
      <c r="Q200" s="138"/>
      <c r="R200" s="138"/>
      <c r="S200" s="137"/>
      <c r="T200" s="137"/>
      <c r="U200" s="137"/>
      <c r="V200" s="137"/>
      <c r="W200" s="137"/>
      <c r="X200" s="79"/>
      <c r="Y200" s="80"/>
      <c r="Z200" s="80"/>
      <c r="AA200" s="80"/>
      <c r="AB200" s="11" t="str">
        <f t="shared" si="920"/>
        <v/>
      </c>
      <c r="AC200" s="12"/>
      <c r="AD200" s="13">
        <f t="shared" ref="AD200:AD263" si="1367">AC200*24</f>
        <v>0</v>
      </c>
      <c r="AE200" s="14" t="str">
        <f t="shared" ref="AE200" si="1368">IF(ISBLANK(C200),"",IF(BL200=SX1_LS,SX1_PD,IF(BL200=SX2_LS,SX2_PD,IF(BL200=SX3_LS,SX3_PD,IF(BL200=SX4_LS,SX4_PD,IF(BL200=SX5_LS,SX5_PD,IF(BL200=SX6_LS,SX6_PD,IF(BL200=SX7_LS,SX7_PD,IF(BL200=SX8_LS,SX8_PD,IF(BL200=SX9_LS,SX9_PD,IF(BL200=SX10_LS,SX10_PD,IF(BL200=SX11_LS,SX11_PD,IF(BL200=SX12_LS,SX12_PD)))))))))))))</f>
        <v/>
      </c>
      <c r="AF200" s="15" t="str">
        <f t="shared" si="922"/>
        <v>!</v>
      </c>
      <c r="AG200" s="16" t="str">
        <f t="shared" ref="AG200" si="1369">IF(ISBLANK(AC200),"",IF(AND(BL200=SX1_LS,AC200&gt;=0.5),(ROUND((PI()*AD200*AE200)/12,2)-PI()*SX1_PD),IF(AND(BL200=SX2_LS,AC200&gt;=0.5),(ROUND((PI()*AD200*AE200)/12,2)-PI()*SX2_PD),IF(AND(BL200=SX3_LS,AC200&gt;=0.5),(ROUND((PI()*AD200*AE200)/12,2)-PI()*SX3_PD),IF(AND(BL200=SX4_LS,AC200&gt;=0.5),(ROUND((PI()*AD200*AE200)/12,2)-PI()*SX4_PD),IF(AND(BL200=SX5_LS,AC200&gt;=0.5),(ROUND((PI()*AD200*AE200)/12,2)-PI()*SX5_PD),IF(AND(BL200=SX6_LS,AC200&gt;=0.5),(ROUND((PI()*AD200*AE200)/12,2)-PI()*SX6_PD),IF(AND(BL200=SX7_LS,AC200&gt;=0.5),(ROUND((PI()*AD200*AE200)/12,2)-PI()*SX7_PD),IF(AND(BL200=SX8_LS,AC200&gt;=0.5),(ROUND((PI()*AD200*AE200)/12,2)-PI()*SX8_PD),IF(AND(BL200=SX9_LS,AC200&gt;=0.5),(ROUND((PI()*AD200*AE200)/12,2)-PI()*SX9_PD),IF(AND(BL200=SX10_LS,AC200&gt;=0.5),(ROUND((PI()*AD200*AE200)/12,2)-PI()*SX10_PD),IF(AND(BL200=SX11_LS,AC200&gt;=0.5),(ROUND((PI()*AD200*AE200)/12,2)-PI()*SX11_PD),IF(AND(BL200=SX12_LS,AC200&gt;=0.5),(ROUND((PI()*AD200*AE200)/12,2)-PI()*SX12_PD),ROUND((PI()*AD200*AE200)/12,2))))))))))))))</f>
        <v/>
      </c>
      <c r="AH200" s="81"/>
      <c r="AI200" s="81"/>
      <c r="AJ200" s="81"/>
      <c r="AK200" s="81"/>
      <c r="AL200" s="81"/>
      <c r="AM200" s="81"/>
      <c r="AN200" s="81"/>
      <c r="AO200" s="81"/>
      <c r="AP200" s="17"/>
      <c r="AQ200" s="113"/>
      <c r="AR200" s="113"/>
      <c r="AS200" s="113"/>
      <c r="AT200" s="113"/>
      <c r="AU200" s="113"/>
      <c r="AV200" s="114" t="str">
        <f t="shared" ref="AV200" si="1370">IF(C200=FALSE,"",IF(C200="DNT",(AQ200/(Nominal_Pipe_Diameter*10)),IF(AQ200="NV","NV",IF(AQ200="NA","NA",IF(BE200="","",IF(BL200="SMLS",AQ200*100/BE200,AQ200*100/BD200))))))</f>
        <v/>
      </c>
      <c r="AW200" s="114"/>
      <c r="AX200" s="114"/>
      <c r="AY200" s="114"/>
      <c r="AZ200" s="114"/>
      <c r="BA200" s="114" t="str">
        <f t="shared" ref="BA200" si="1371">IF(C200=FALSE,"",IF(GW_Log_Dist="","NA",GW_Log_Dist+X200))</f>
        <v/>
      </c>
      <c r="BB200" s="114"/>
      <c r="BC200" s="114"/>
      <c r="BD200" s="18" t="str">
        <f t="shared" ref="BD200" si="1372">IF(C200=FALSE,"",IF(AND(SX1_Start&lt;=X200,X200&lt;SX1_End),((SX1_NWT*1000)),IF(AND(SX2_Start&lt;=X200,X200&lt;SX2_End),((SX2_NWT*1000)),IF(AND(SX3_Start&lt;=X200,X200&lt;SX3_End),((SX3_NWT*1000)),IF(AND(SX4_Start&lt;=X200,X200&lt;SX4_End),((SX4_NWT*1000)),IF(AND(SX5_Start&lt;=X200,X200&lt;SX5_End),((SX5_NWT*1000)),IF(AND(SX6_Start&lt;=X200,X200&lt;SX6_End),((SX6_NWT*1000)),IF(AND(SX7_Start&lt;=X200,X200&lt;SX7_End),((SX7_NWT*1000)),IF(AND(SX8_Start&lt;=X200,X200&lt;SX8_End),((SX8_NWT*1000)),IF(AND(SX9_Start&lt;=X200,X200&lt;SX9_End),((SX9_NWT*1000)),IF(AND(SX10_Start&lt;=X200,X200&lt;SX10_End),((SX10_NWT*1000)),IF(AND(SX11_Start&lt;=X200,X200&lt;SX11_End),((SX11_NWT*1000)),IF(AND(SX12_Start&lt;=X200,X200&lt;SX12_End),((SX12_NWT*1000)),IF(AND(SX13_Start&lt;=X200,X200&lt;SX13_End),((SX13_NWT*1000)),IF(AND(SX14_Start&lt;=X200,X200&lt;SX14_End),((SX14_NWT*1000)),IF(AND(SX15_Start&lt;=X200,X200&lt;SX15_End),((SX15_NWT*1000)),IF(AND(SX16_Start&lt;=X200,X200&lt;SX16_End),((SX16_NWT*1000)),IF(AND(SX17_Start&lt;=X200,X200&lt;SX17_End),((SX17_NWT*1000)),IF(AND(SX18_Start&lt;=X200,X200&lt;SX18_End),((SX18_NWT*1000)),IF(AND(SX19_Start&lt;=X200,X200&lt;SX19_End),((SX19_NWT*1000)),IF(AND(SX20_Start&lt;=X200,X200&lt;SX20_End),((SX20_NWT*1000)),IF(AND(SX21_Start&lt;=X200,X200&lt;SX21_End),((SX21_NWT*1000)),IF(AND(SX22_Start&lt;=X200,X200&lt;SX22_End),((SX22_NWT*1000)),IF(AND(SX23_Start&lt;=X200,X200&lt;SX23_End),((SX23_NWT*1000)),IF(AND(SX24_Start&lt;=X200,X200&lt;SX24_End),((SX24_NWT*1000)),IF(AND(SX25_Start&lt;=X200,X200&lt;SX25_End),((SX25_NWT*1000))))))))))))))))))))))))))))</f>
        <v/>
      </c>
      <c r="BE200" s="113"/>
      <c r="BF200" s="113"/>
      <c r="BG200" s="113"/>
      <c r="BH200" s="113"/>
      <c r="BI200" s="113"/>
      <c r="BJ200" s="113"/>
      <c r="BK200" s="113"/>
      <c r="BL200" s="19" t="str" cm="1">
        <f t="array" ref="BL200">IF(C200=FALSE,"",IF(AND(SX1_Start&lt;=X200,X200&lt;SX1_End),SX1_LS,IF(AND(SX2_Start&lt;=X200,X200&lt;SX2_End),SX2_LS,IF(AND(SX3_Start&lt;=X200,X200&lt;SX3_End),SX3_LS,IF(AND(SX4_Start&lt;=X200,X200&lt;SX4_End),SX4_LS,IF(AND(SX5_Start&lt;=X200,X200&lt;SX5_End),SX5_LS,IF(AND(SX6_Start&lt;=X200,X200&lt;SX6_End),SX6_LS,IF(AND(SX7_Start&lt;=X200,X200&lt;SX7_End),SX7_LS,IF(AND(SX8_Start&lt;=X200,X200&lt;SX8_End),SX8_LS,IF(AND(SX9_Start&lt;=X200,X200&lt;SX9_End),SX9_LS,IF(AND(SX10_Start&lt;=X200,X200&lt;SX10_End),SX10_LS,IF(AND(SX11_Start&lt;=X200,X200&lt;SX11_End),SX11_LS,IF(AND(SX12_Start&lt;=X200,X200&lt;SX12_End),SX12_LS,IF(AND(SX13_Start&lt;=X200,X200&lt;SX13_End),SX13_LS,IF(AND(SX14_Start&lt;=X200,X200&lt;SX14_End),SX14_LS,IF(AND(SX15_Start&lt;=X200,X200&lt;SX15_End),SX15_LS,IF(AND(SX16_Start&lt;=X200,X200&lt;SX16_End),SX16_LS,IF(AND(SX17_Start&lt;=X200,X200&lt;SX17_End),SX17_LS,IF(AND(SX18_Start&lt;=X200,X200&lt;SX18_End),SX18_LS,IF(AND(SX19_Start&lt;=X200,X200&lt;SX19_End),SX19_LS,IF(AND(SX20_Start&lt;=X200,X200&lt;SX20_End),SX20_LS,IF(AND(SX21_Start&lt;=X200,X200&lt;SX21_End),SX21_LS,IF(AND(SX22_Start&lt;=X200,X200&lt;SX22_End),SX22_LS,IF(AND(SX23_Start&lt;=X200,X200&lt;SX23_End),SX23_LS,IF(AND(SX24_Start&lt;=X200,X200&lt;SX24_End),SX24_LS)*IF(AND(SX25_Start&lt;=X200,X200&lt;SX25End),SX25_LS)))))))))))))))))))))))))</f>
        <v/>
      </c>
      <c r="BM200" s="129" t="str">
        <f t="shared" ref="BM200" si="1373">IF(ISBLANK(C200),"",IF(BL200=SX1_LS,SX1_LSD,IF(BL200=SX2_LS,SX2_LSD,IF(BL200=SX3_LS,SX3_LSD,IF(BL200=SX4_LS,SX4_LSD,IF(BL200=SX5_LS,SX5_LSD,IF(BL200=SX6_LS,SX6_LSD,IF(BL200=SX7_LS,SX7_LSD,IF(BL200=SX8_LS,SX8_LSD,IF(BL200=SX9_LS,SX9_LSD,IF(BL200=SX10_LS,SX10_LSD,IF(BL200=SX11_LS,SX11_LSD,IF(BL200=SX12_LS,SX12_LSD)))))))))))))</f>
        <v/>
      </c>
      <c r="BN200" s="130"/>
      <c r="BO200" s="130"/>
      <c r="BP200" s="130"/>
      <c r="BQ200" s="130"/>
      <c r="BR200" s="131"/>
      <c r="BS200" s="119" t="str">
        <f t="shared" ref="BS200" si="1374">IF(ISBLANK(C200),"",IF(NOT(ISNUMBER(station_number)),"NA",IF(MOD(station_number,1)=0,TEXT(station_number+X200,"0+00"),IF(NOT(MOD(station_number,1)=0),TEXT(station_number+X200,"0+00.00")))))</f>
        <v/>
      </c>
      <c r="BT200" s="119"/>
      <c r="BU200" s="119"/>
      <c r="BV200" s="119"/>
      <c r="BW200" s="119"/>
      <c r="BX200" s="120" t="str" cm="1">
        <f t="array" ref="BX200">IF(C200=FALSE,"",IF(AND(SX1_Start&lt;=X200,X200&lt;SX1_End),"Section 1",IF(AND(SX2_Start&lt;=X200,X200&lt;SX2_End),"Section 2",IF(AND(SX3_Start&lt;=X200,X200&lt;SX3_End),"Section 3",IF(AND(SX4_Start&lt;=X200,X200&lt;SX4_End),"Section 4",IF(AND(SX5_Start&lt;=X200,X200&lt;SX5_End),"Section 5",IF(AND(SX6_Start&lt;=X200,X200&lt;SX6_End),"Section 6",IF(AND(SX7_Start&lt;=X200,X200&lt;SX7_End),"Section 7",IF(AND(SX8_Start&lt;=X200,X200&lt;SX8_End),"Section 8",IF(AND(SX9_Start&lt;=X200,X200&lt;SX9_End),"Section 9",IF(AND(SX10_Start&lt;=X200,X200&lt;SX10_End),"Section 10",IF(AND(SX11_Start&lt;=X200,X200&lt;SX11_End),"Section 11",IF(AND(SX12_Start&lt;=X200,X200&lt;SX12_End),"Section 12",IF(AND(SX13_Start&lt;=X200,X200&lt;SX13_End),"Section 13",IF(AND(SX14_Start&lt;=X200,X200&lt;SX14_End),"Section 14",IF(AND(SX15_Start&lt;=X200,X200&lt;SX15_End),"Section 15",IF(AND(SX16_Start&lt;=X200,X200&lt;SX16_End),"Section 16",IF(AND(SX17_Start&lt;=X200,X200&lt;SX17_End),"Section 17",IF(AND(SX18_Start&lt;=X200,X200&lt;SX18_End),"Section 18",IF(AND(SX19_Start&lt;=X200,X200&lt;SX19_End),"Section 19",IF(AND(SX20_Start&lt;=X200,X200&lt;SX20_End),"Section 20",IF(AND(SX21_Start&lt;=X200,X200&lt;SX21_End),"Section 21",IF(AND(SX22_Start&lt;=X200,X200&lt;SX22_End),"Section 22",IF(AND(SX23_Start&lt;=X200,X200&lt;SX23_End),"Section 23",IF(AND(SX24_Start&lt;=X200,X200&lt;SX24_End),"Section 24")*IF(AND(SX25_Start&lt;=X200,X200&lt;SX25End),"Section 25")))))))))))))))))))))))))</f>
        <v/>
      </c>
      <c r="BY200" s="121"/>
      <c r="BZ200" s="121"/>
      <c r="CA200" s="121"/>
      <c r="CB200" s="121"/>
      <c r="CC200" s="121"/>
      <c r="CD200" s="121"/>
      <c r="CE200" s="121"/>
      <c r="CF200" s="121"/>
      <c r="CG200" s="121"/>
      <c r="CH200" s="122"/>
      <c r="CI200" s="123"/>
      <c r="CJ200" s="124"/>
      <c r="CK200" s="124"/>
      <c r="CL200" s="124"/>
      <c r="CM200" s="124"/>
      <c r="CN200" s="124"/>
      <c r="CO200" s="124"/>
      <c r="CP200" s="124"/>
      <c r="CQ200" s="124"/>
      <c r="CR200" s="124"/>
      <c r="CS200" s="125"/>
      <c r="CT200" s="123"/>
      <c r="CU200" s="124"/>
      <c r="CV200" s="124"/>
      <c r="CW200" s="124"/>
      <c r="CX200" s="124"/>
      <c r="CY200" s="124"/>
      <c r="CZ200" s="124"/>
      <c r="DA200" s="124"/>
      <c r="DB200" s="124"/>
      <c r="DC200" s="124"/>
      <c r="DD200" s="125"/>
      <c r="DE200" s="123"/>
      <c r="DF200" s="124"/>
      <c r="DG200" s="124"/>
      <c r="DH200" s="124"/>
      <c r="DI200" s="124"/>
      <c r="DJ200" s="124"/>
      <c r="DK200" s="124"/>
      <c r="DL200" s="124"/>
      <c r="DM200" s="124"/>
      <c r="DN200" s="125"/>
      <c r="DO200" s="126"/>
      <c r="DP200" s="127"/>
      <c r="DQ200" s="127"/>
      <c r="DR200" s="127"/>
      <c r="DS200" s="127"/>
      <c r="DT200" s="127"/>
      <c r="DU200" s="127"/>
      <c r="DV200" s="128"/>
      <c r="DW200" s="102"/>
      <c r="DX200" s="102"/>
      <c r="DY200" s="102"/>
      <c r="DZ200" s="115"/>
      <c r="EA200" s="115"/>
      <c r="EB200" s="115"/>
      <c r="EC200" s="115"/>
      <c r="ED200" s="115"/>
      <c r="EE200" s="132"/>
      <c r="EF200" s="132"/>
      <c r="EG200" s="132"/>
      <c r="EH200" s="102"/>
      <c r="EI200" s="102"/>
      <c r="EJ200" s="102"/>
      <c r="EK200" s="117" t="str">
        <f t="shared" si="929"/>
        <v/>
      </c>
      <c r="EL200" s="117"/>
      <c r="EM200" s="117"/>
      <c r="EN200" s="118"/>
      <c r="EO200" s="118"/>
      <c r="EP200" s="118"/>
      <c r="EQ200" s="102"/>
      <c r="ER200" s="102"/>
      <c r="ES200" s="102"/>
      <c r="ET200" s="102"/>
      <c r="EU200" s="20" t="str">
        <f t="shared" si="930"/>
        <v/>
      </c>
      <c r="EV200" s="26" t="str">
        <f t="shared" si="931"/>
        <v/>
      </c>
      <c r="EW200" s="22"/>
      <c r="EX200" s="22"/>
      <c r="EY200" s="23"/>
      <c r="EZ200" s="23"/>
      <c r="FA200" s="23"/>
      <c r="FB200" s="23"/>
      <c r="FC200" s="28"/>
      <c r="FD200" s="28"/>
      <c r="FE200" s="28"/>
      <c r="FF200" s="28"/>
      <c r="FG200" s="28"/>
      <c r="FH200" s="28"/>
      <c r="FI200" s="28"/>
      <c r="FJ200" s="28"/>
      <c r="FK200" s="28"/>
      <c r="FL200" s="28"/>
      <c r="FM200" s="28"/>
      <c r="FN200" s="30"/>
      <c r="FO200" s="30"/>
      <c r="FP200" s="30"/>
      <c r="FQ200" s="30"/>
      <c r="FR200" s="30"/>
      <c r="FS200" s="30"/>
      <c r="FT200" s="30"/>
      <c r="FU200" s="30"/>
      <c r="FV200" s="30"/>
      <c r="FW200" s="30"/>
      <c r="FX200" s="30"/>
      <c r="FY200" s="30"/>
      <c r="FZ200" s="30"/>
      <c r="GA200" s="30"/>
      <c r="GB200" s="30"/>
      <c r="GC200" s="23"/>
      <c r="GD200" s="23"/>
      <c r="GE200" s="23"/>
      <c r="GF200" s="23"/>
      <c r="GG200" s="23"/>
      <c r="GH200" s="23"/>
    </row>
    <row r="201" spans="1:190" s="25" customFormat="1" ht="57.75" customHeight="1" x14ac:dyDescent="0.25">
      <c r="A201" s="103">
        <f t="shared" si="932"/>
        <v>194</v>
      </c>
      <c r="B201" s="103"/>
      <c r="C201" s="104"/>
      <c r="D201" s="105"/>
      <c r="E201" s="105"/>
      <c r="F201" s="105"/>
      <c r="G201" s="105"/>
      <c r="H201" s="105"/>
      <c r="I201" s="105"/>
      <c r="J201" s="105"/>
      <c r="K201" s="106"/>
      <c r="L201" s="138"/>
      <c r="M201" s="138"/>
      <c r="N201" s="138"/>
      <c r="O201" s="138"/>
      <c r="P201" s="138"/>
      <c r="Q201" s="138"/>
      <c r="R201" s="138"/>
      <c r="S201" s="137"/>
      <c r="T201" s="137"/>
      <c r="U201" s="137"/>
      <c r="V201" s="137"/>
      <c r="W201" s="137"/>
      <c r="X201" s="79"/>
      <c r="Y201" s="80"/>
      <c r="Z201" s="80"/>
      <c r="AA201" s="80"/>
      <c r="AB201" s="11" t="str">
        <f t="shared" ref="AB201:AB264" si="1375">IF(X201="","",X201*12)</f>
        <v/>
      </c>
      <c r="AC201" s="12"/>
      <c r="AD201" s="13">
        <f t="shared" si="1367"/>
        <v>0</v>
      </c>
      <c r="AE201" s="14" t="str">
        <f t="shared" ref="AE201" si="1376">IF(ISBLANK(C201),"",IF(BL201=SX1_LS,SX1_PD,IF(BL201=SX2_LS,SX2_PD,IF(BL201=SX3_LS,SX3_PD,IF(BL201=SX4_LS,SX4_PD,IF(BL201=SX5_LS,SX5_PD,IF(BL201=SX6_LS,SX6_PD,IF(BL201=SX7_LS,SX7_PD,IF(BL201=SX8_LS,SX8_PD,IF(BL201=SX9_LS,SX9_PD,IF(BL201=SX10_LS,SX10_PD,IF(BL201=SX11_LS,SX11_PD,IF(BL201=SX12_LS,SX12_PD)))))))))))))</f>
        <v/>
      </c>
      <c r="AF201" s="15" t="str">
        <f t="shared" ref="AF201:AF264" si="1377">IFERROR(AG201+AL201,"!")</f>
        <v>!</v>
      </c>
      <c r="AG201" s="16" t="str">
        <f t="shared" ref="AG201" si="1378">IF(ISBLANK(AC201),"",IF(AND(BL201=SX1_LS,AC201&gt;=0.5),(ROUND((PI()*AD201*AE201)/12,2)-PI()*SX1_PD),IF(AND(BL201=SX2_LS,AC201&gt;=0.5),(ROUND((PI()*AD201*AE201)/12,2)-PI()*SX2_PD),IF(AND(BL201=SX3_LS,AC201&gt;=0.5),(ROUND((PI()*AD201*AE201)/12,2)-PI()*SX3_PD),IF(AND(BL201=SX4_LS,AC201&gt;=0.5),(ROUND((PI()*AD201*AE201)/12,2)-PI()*SX4_PD),IF(AND(BL201=SX5_LS,AC201&gt;=0.5),(ROUND((PI()*AD201*AE201)/12,2)-PI()*SX5_PD),IF(AND(BL201=SX6_LS,AC201&gt;=0.5),(ROUND((PI()*AD201*AE201)/12,2)-PI()*SX6_PD),IF(AND(BL201=SX7_LS,AC201&gt;=0.5),(ROUND((PI()*AD201*AE201)/12,2)-PI()*SX7_PD),IF(AND(BL201=SX8_LS,AC201&gt;=0.5),(ROUND((PI()*AD201*AE201)/12,2)-PI()*SX8_PD),IF(AND(BL201=SX9_LS,AC201&gt;=0.5),(ROUND((PI()*AD201*AE201)/12,2)-PI()*SX9_PD),IF(AND(BL201=SX10_LS,AC201&gt;=0.5),(ROUND((PI()*AD201*AE201)/12,2)-PI()*SX10_PD),IF(AND(BL201=SX11_LS,AC201&gt;=0.5),(ROUND((PI()*AD201*AE201)/12,2)-PI()*SX11_PD),IF(AND(BL201=SX12_LS,AC201&gt;=0.5),(ROUND((PI()*AD201*AE201)/12,2)-PI()*SX12_PD),ROUND((PI()*AD201*AE201)/12,2))))))))))))))</f>
        <v/>
      </c>
      <c r="AH201" s="81"/>
      <c r="AI201" s="81"/>
      <c r="AJ201" s="81"/>
      <c r="AK201" s="81"/>
      <c r="AL201" s="81"/>
      <c r="AM201" s="81"/>
      <c r="AN201" s="81"/>
      <c r="AO201" s="81"/>
      <c r="AP201" s="17"/>
      <c r="AQ201" s="113"/>
      <c r="AR201" s="113"/>
      <c r="AS201" s="113"/>
      <c r="AT201" s="113"/>
      <c r="AU201" s="113"/>
      <c r="AV201" s="114" t="str">
        <f t="shared" ref="AV201" si="1379">IF(C201=FALSE,"",IF(C201="DNT",(AQ201/(Nominal_Pipe_Diameter*10)),IF(AQ201="NV","NV",IF(AQ201="NA","NA",IF(BE201="","",IF(BL201="SMLS",AQ201*100/BE201,AQ201*100/BD201))))))</f>
        <v/>
      </c>
      <c r="AW201" s="114"/>
      <c r="AX201" s="114"/>
      <c r="AY201" s="114"/>
      <c r="AZ201" s="114"/>
      <c r="BA201" s="114" t="str">
        <f t="shared" ref="BA201" si="1380">IF(C201=FALSE,"",IF(GW_Log_Dist="","NA",GW_Log_Dist+X201))</f>
        <v/>
      </c>
      <c r="BB201" s="114"/>
      <c r="BC201" s="114"/>
      <c r="BD201" s="18" t="str">
        <f t="shared" ref="BD201" si="1381">IF(C201=FALSE,"",IF(AND(SX1_Start&lt;=X201,X201&lt;SX1_End),((SX1_NWT*1000)),IF(AND(SX2_Start&lt;=X201,X201&lt;SX2_End),((SX2_NWT*1000)),IF(AND(SX3_Start&lt;=X201,X201&lt;SX3_End),((SX3_NWT*1000)),IF(AND(SX4_Start&lt;=X201,X201&lt;SX4_End),((SX4_NWT*1000)),IF(AND(SX5_Start&lt;=X201,X201&lt;SX5_End),((SX5_NWT*1000)),IF(AND(SX6_Start&lt;=X201,X201&lt;SX6_End),((SX6_NWT*1000)),IF(AND(SX7_Start&lt;=X201,X201&lt;SX7_End),((SX7_NWT*1000)),IF(AND(SX8_Start&lt;=X201,X201&lt;SX8_End),((SX8_NWT*1000)),IF(AND(SX9_Start&lt;=X201,X201&lt;SX9_End),((SX9_NWT*1000)),IF(AND(SX10_Start&lt;=X201,X201&lt;SX10_End),((SX10_NWT*1000)),IF(AND(SX11_Start&lt;=X201,X201&lt;SX11_End),((SX11_NWT*1000)),IF(AND(SX12_Start&lt;=X201,X201&lt;SX12_End),((SX12_NWT*1000)),IF(AND(SX13_Start&lt;=X201,X201&lt;SX13_End),((SX13_NWT*1000)),IF(AND(SX14_Start&lt;=X201,X201&lt;SX14_End),((SX14_NWT*1000)),IF(AND(SX15_Start&lt;=X201,X201&lt;SX15_End),((SX15_NWT*1000)),IF(AND(SX16_Start&lt;=X201,X201&lt;SX16_End),((SX16_NWT*1000)),IF(AND(SX17_Start&lt;=X201,X201&lt;SX17_End),((SX17_NWT*1000)),IF(AND(SX18_Start&lt;=X201,X201&lt;SX18_End),((SX18_NWT*1000)),IF(AND(SX19_Start&lt;=X201,X201&lt;SX19_End),((SX19_NWT*1000)),IF(AND(SX20_Start&lt;=X201,X201&lt;SX20_End),((SX20_NWT*1000)),IF(AND(SX21_Start&lt;=X201,X201&lt;SX21_End),((SX21_NWT*1000)),IF(AND(SX22_Start&lt;=X201,X201&lt;SX22_End),((SX22_NWT*1000)),IF(AND(SX23_Start&lt;=X201,X201&lt;SX23_End),((SX23_NWT*1000)),IF(AND(SX24_Start&lt;=X201,X201&lt;SX24_End),((SX24_NWT*1000)),IF(AND(SX25_Start&lt;=X201,X201&lt;SX25_End),((SX25_NWT*1000))))))))))))))))))))))))))))</f>
        <v/>
      </c>
      <c r="BE201" s="113"/>
      <c r="BF201" s="113"/>
      <c r="BG201" s="113"/>
      <c r="BH201" s="113"/>
      <c r="BI201" s="113"/>
      <c r="BJ201" s="113"/>
      <c r="BK201" s="113"/>
      <c r="BL201" s="19" t="str" cm="1">
        <f t="array" ref="BL201">IF(C201=FALSE,"",IF(AND(SX1_Start&lt;=X201,X201&lt;SX1_End),SX1_LS,IF(AND(SX2_Start&lt;=X201,X201&lt;SX2_End),SX2_LS,IF(AND(SX3_Start&lt;=X201,X201&lt;SX3_End),SX3_LS,IF(AND(SX4_Start&lt;=X201,X201&lt;SX4_End),SX4_LS,IF(AND(SX5_Start&lt;=X201,X201&lt;SX5_End),SX5_LS,IF(AND(SX6_Start&lt;=X201,X201&lt;SX6_End),SX6_LS,IF(AND(SX7_Start&lt;=X201,X201&lt;SX7_End),SX7_LS,IF(AND(SX8_Start&lt;=X201,X201&lt;SX8_End),SX8_LS,IF(AND(SX9_Start&lt;=X201,X201&lt;SX9_End),SX9_LS,IF(AND(SX10_Start&lt;=X201,X201&lt;SX10_End),SX10_LS,IF(AND(SX11_Start&lt;=X201,X201&lt;SX11_End),SX11_LS,IF(AND(SX12_Start&lt;=X201,X201&lt;SX12_End),SX12_LS,IF(AND(SX13_Start&lt;=X201,X201&lt;SX13_End),SX13_LS,IF(AND(SX14_Start&lt;=X201,X201&lt;SX14_End),SX14_LS,IF(AND(SX15_Start&lt;=X201,X201&lt;SX15_End),SX15_LS,IF(AND(SX16_Start&lt;=X201,X201&lt;SX16_End),SX16_LS,IF(AND(SX17_Start&lt;=X201,X201&lt;SX17_End),SX17_LS,IF(AND(SX18_Start&lt;=X201,X201&lt;SX18_End),SX18_LS,IF(AND(SX19_Start&lt;=X201,X201&lt;SX19_End),SX19_LS,IF(AND(SX20_Start&lt;=X201,X201&lt;SX20_End),SX20_LS,IF(AND(SX21_Start&lt;=X201,X201&lt;SX21_End),SX21_LS,IF(AND(SX22_Start&lt;=X201,X201&lt;SX22_End),SX22_LS,IF(AND(SX23_Start&lt;=X201,X201&lt;SX23_End),SX23_LS,IF(AND(SX24_Start&lt;=X201,X201&lt;SX24_End),SX24_LS)*IF(AND(SX25_Start&lt;=X201,X201&lt;SX25End),SX25_LS)))))))))))))))))))))))))</f>
        <v/>
      </c>
      <c r="BM201" s="129" t="str">
        <f t="shared" ref="BM201" si="1382">IF(ISBLANK(C201),"",IF(BL201=SX1_LS,SX1_LSD,IF(BL201=SX2_LS,SX2_LSD,IF(BL201=SX3_LS,SX3_LSD,IF(BL201=SX4_LS,SX4_LSD,IF(BL201=SX5_LS,SX5_LSD,IF(BL201=SX6_LS,SX6_LSD,IF(BL201=SX7_LS,SX7_LSD,IF(BL201=SX8_LS,SX8_LSD,IF(BL201=SX9_LS,SX9_LSD,IF(BL201=SX10_LS,SX10_LSD,IF(BL201=SX11_LS,SX11_LSD,IF(BL201=SX12_LS,SX12_LSD)))))))))))))</f>
        <v/>
      </c>
      <c r="BN201" s="130"/>
      <c r="BO201" s="130"/>
      <c r="BP201" s="130"/>
      <c r="BQ201" s="130"/>
      <c r="BR201" s="131"/>
      <c r="BS201" s="119" t="str">
        <f t="shared" ref="BS201" si="1383">IF(ISBLANK(C201),"",IF(NOT(ISNUMBER(station_number)),"NA",IF(MOD(station_number,1)=0,TEXT(station_number+X201,"0+00"),IF(NOT(MOD(station_number,1)=0),TEXT(station_number+X201,"0+00.00")))))</f>
        <v/>
      </c>
      <c r="BT201" s="119"/>
      <c r="BU201" s="119"/>
      <c r="BV201" s="119"/>
      <c r="BW201" s="119"/>
      <c r="BX201" s="120" t="str" cm="1">
        <f t="array" ref="BX201">IF(C201=FALSE,"",IF(AND(SX1_Start&lt;=X201,X201&lt;SX1_End),"Section 1",IF(AND(SX2_Start&lt;=X201,X201&lt;SX2_End),"Section 2",IF(AND(SX3_Start&lt;=X201,X201&lt;SX3_End),"Section 3",IF(AND(SX4_Start&lt;=X201,X201&lt;SX4_End),"Section 4",IF(AND(SX5_Start&lt;=X201,X201&lt;SX5_End),"Section 5",IF(AND(SX6_Start&lt;=X201,X201&lt;SX6_End),"Section 6",IF(AND(SX7_Start&lt;=X201,X201&lt;SX7_End),"Section 7",IF(AND(SX8_Start&lt;=X201,X201&lt;SX8_End),"Section 8",IF(AND(SX9_Start&lt;=X201,X201&lt;SX9_End),"Section 9",IF(AND(SX10_Start&lt;=X201,X201&lt;SX10_End),"Section 10",IF(AND(SX11_Start&lt;=X201,X201&lt;SX11_End),"Section 11",IF(AND(SX12_Start&lt;=X201,X201&lt;SX12_End),"Section 12",IF(AND(SX13_Start&lt;=X201,X201&lt;SX13_End),"Section 13",IF(AND(SX14_Start&lt;=X201,X201&lt;SX14_End),"Section 14",IF(AND(SX15_Start&lt;=X201,X201&lt;SX15_End),"Section 15",IF(AND(SX16_Start&lt;=X201,X201&lt;SX16_End),"Section 16",IF(AND(SX17_Start&lt;=X201,X201&lt;SX17_End),"Section 17",IF(AND(SX18_Start&lt;=X201,X201&lt;SX18_End),"Section 18",IF(AND(SX19_Start&lt;=X201,X201&lt;SX19_End),"Section 19",IF(AND(SX20_Start&lt;=X201,X201&lt;SX20_End),"Section 20",IF(AND(SX21_Start&lt;=X201,X201&lt;SX21_End),"Section 21",IF(AND(SX22_Start&lt;=X201,X201&lt;SX22_End),"Section 22",IF(AND(SX23_Start&lt;=X201,X201&lt;SX23_End),"Section 23",IF(AND(SX24_Start&lt;=X201,X201&lt;SX24_End),"Section 24")*IF(AND(SX25_Start&lt;=X201,X201&lt;SX25End),"Section 25")))))))))))))))))))))))))</f>
        <v/>
      </c>
      <c r="BY201" s="121"/>
      <c r="BZ201" s="121"/>
      <c r="CA201" s="121"/>
      <c r="CB201" s="121"/>
      <c r="CC201" s="121"/>
      <c r="CD201" s="121"/>
      <c r="CE201" s="121"/>
      <c r="CF201" s="121"/>
      <c r="CG201" s="121"/>
      <c r="CH201" s="122"/>
      <c r="CI201" s="123"/>
      <c r="CJ201" s="124"/>
      <c r="CK201" s="124"/>
      <c r="CL201" s="124"/>
      <c r="CM201" s="124"/>
      <c r="CN201" s="124"/>
      <c r="CO201" s="124"/>
      <c r="CP201" s="124"/>
      <c r="CQ201" s="124"/>
      <c r="CR201" s="124"/>
      <c r="CS201" s="125"/>
      <c r="CT201" s="123"/>
      <c r="CU201" s="124"/>
      <c r="CV201" s="124"/>
      <c r="CW201" s="124"/>
      <c r="CX201" s="124"/>
      <c r="CY201" s="124"/>
      <c r="CZ201" s="124"/>
      <c r="DA201" s="124"/>
      <c r="DB201" s="124"/>
      <c r="DC201" s="124"/>
      <c r="DD201" s="125"/>
      <c r="DE201" s="123"/>
      <c r="DF201" s="124"/>
      <c r="DG201" s="124"/>
      <c r="DH201" s="124"/>
      <c r="DI201" s="124"/>
      <c r="DJ201" s="124"/>
      <c r="DK201" s="124"/>
      <c r="DL201" s="124"/>
      <c r="DM201" s="124"/>
      <c r="DN201" s="125"/>
      <c r="DO201" s="126"/>
      <c r="DP201" s="127"/>
      <c r="DQ201" s="127"/>
      <c r="DR201" s="127"/>
      <c r="DS201" s="127"/>
      <c r="DT201" s="127"/>
      <c r="DU201" s="127"/>
      <c r="DV201" s="128"/>
      <c r="DW201" s="102"/>
      <c r="DX201" s="102"/>
      <c r="DY201" s="102"/>
      <c r="DZ201" s="115"/>
      <c r="EA201" s="115"/>
      <c r="EB201" s="115"/>
      <c r="EC201" s="115"/>
      <c r="ED201" s="115"/>
      <c r="EE201" s="132"/>
      <c r="EF201" s="132"/>
      <c r="EG201" s="132"/>
      <c r="EH201" s="102"/>
      <c r="EI201" s="102"/>
      <c r="EJ201" s="102"/>
      <c r="EK201" s="117" t="str">
        <f t="shared" ref="EK201:EK264" si="1384">IF(OR(DO201="Grinding",DO201="Polishing"),BE201,"")</f>
        <v/>
      </c>
      <c r="EL201" s="117"/>
      <c r="EM201" s="117"/>
      <c r="EN201" s="118"/>
      <c r="EO201" s="118"/>
      <c r="EP201" s="118"/>
      <c r="EQ201" s="102"/>
      <c r="ER201" s="102"/>
      <c r="ES201" s="102"/>
      <c r="ET201" s="102"/>
      <c r="EU201" s="20" t="str">
        <f t="shared" ref="EU201:EU264" si="1385">IF(C201&lt;&gt;"",C201&amp;"-"&amp;TEXT(L201,"000"),"")</f>
        <v/>
      </c>
      <c r="EV201" s="26" t="str">
        <f t="shared" ref="EV201:EV264" si="1386">IF(C201&lt;&gt;"","Axd: "&amp;X201&amp;"'"&amp;" | Clock: "&amp;TEXT(AC201,"HH:MM")&amp;" | L: "&amp;AH201&amp;"'' | W: "&amp;AL201&amp;"'' | D: "&amp;TEXT(AQ201/1000,"0.000")&amp;"''"&amp;" | AWT: "&amp;TEXT(BE201/1000,"0.000")&amp;"''","")</f>
        <v/>
      </c>
      <c r="EW201" s="22"/>
      <c r="EX201" s="22"/>
      <c r="EY201" s="23"/>
      <c r="EZ201" s="23"/>
      <c r="FA201" s="23"/>
      <c r="FB201" s="23"/>
      <c r="FC201" s="28"/>
      <c r="FD201" s="28"/>
      <c r="FE201" s="28"/>
      <c r="FF201" s="28"/>
      <c r="FG201" s="28"/>
      <c r="FH201" s="28"/>
      <c r="FI201" s="28"/>
      <c r="FJ201" s="28"/>
      <c r="FK201" s="28"/>
      <c r="FL201" s="28"/>
      <c r="FM201" s="28"/>
      <c r="FN201" s="30"/>
      <c r="FO201" s="30"/>
      <c r="FP201" s="30"/>
      <c r="FQ201" s="30"/>
      <c r="FR201" s="30"/>
      <c r="FS201" s="30"/>
      <c r="FT201" s="30"/>
      <c r="FU201" s="30"/>
      <c r="FV201" s="30"/>
      <c r="FW201" s="30"/>
      <c r="FX201" s="30"/>
      <c r="FY201" s="30"/>
      <c r="FZ201" s="30"/>
      <c r="GA201" s="30"/>
      <c r="GB201" s="30"/>
      <c r="GC201" s="23"/>
      <c r="GD201" s="23"/>
      <c r="GE201" s="23"/>
      <c r="GF201" s="23"/>
      <c r="GG201" s="23"/>
      <c r="GH201" s="23"/>
    </row>
    <row r="202" spans="1:190" s="25" customFormat="1" ht="57.75" customHeight="1" x14ac:dyDescent="0.25">
      <c r="A202" s="103">
        <f t="shared" ref="A202:A264" si="1387">A201+1</f>
        <v>195</v>
      </c>
      <c r="B202" s="103"/>
      <c r="C202" s="104"/>
      <c r="D202" s="105"/>
      <c r="E202" s="105"/>
      <c r="F202" s="105"/>
      <c r="G202" s="105"/>
      <c r="H202" s="105"/>
      <c r="I202" s="105"/>
      <c r="J202" s="105"/>
      <c r="K202" s="106"/>
      <c r="L202" s="138"/>
      <c r="M202" s="138"/>
      <c r="N202" s="138"/>
      <c r="O202" s="138"/>
      <c r="P202" s="138"/>
      <c r="Q202" s="138"/>
      <c r="R202" s="138"/>
      <c r="S202" s="137"/>
      <c r="T202" s="137"/>
      <c r="U202" s="137"/>
      <c r="V202" s="137"/>
      <c r="W202" s="137"/>
      <c r="X202" s="79"/>
      <c r="Y202" s="80"/>
      <c r="Z202" s="80"/>
      <c r="AA202" s="80"/>
      <c r="AB202" s="11" t="str">
        <f t="shared" si="1375"/>
        <v/>
      </c>
      <c r="AC202" s="12"/>
      <c r="AD202" s="13">
        <f t="shared" si="1367"/>
        <v>0</v>
      </c>
      <c r="AE202" s="14" t="str">
        <f t="shared" ref="AE202" si="1388">IF(ISBLANK(C202),"",IF(BL202=SX1_LS,SX1_PD,IF(BL202=SX2_LS,SX2_PD,IF(BL202=SX3_LS,SX3_PD,IF(BL202=SX4_LS,SX4_PD,IF(BL202=SX5_LS,SX5_PD,IF(BL202=SX6_LS,SX6_PD,IF(BL202=SX7_LS,SX7_PD,IF(BL202=SX8_LS,SX8_PD,IF(BL202=SX9_LS,SX9_PD,IF(BL202=SX10_LS,SX10_PD,IF(BL202=SX11_LS,SX11_PD,IF(BL202=SX12_LS,SX12_PD)))))))))))))</f>
        <v/>
      </c>
      <c r="AF202" s="15" t="str">
        <f t="shared" si="1377"/>
        <v>!</v>
      </c>
      <c r="AG202" s="16" t="str">
        <f t="shared" ref="AG202" si="1389">IF(ISBLANK(AC202),"",IF(AND(BL202=SX1_LS,AC202&gt;=0.5),(ROUND((PI()*AD202*AE202)/12,2)-PI()*SX1_PD),IF(AND(BL202=SX2_LS,AC202&gt;=0.5),(ROUND((PI()*AD202*AE202)/12,2)-PI()*SX2_PD),IF(AND(BL202=SX3_LS,AC202&gt;=0.5),(ROUND((PI()*AD202*AE202)/12,2)-PI()*SX3_PD),IF(AND(BL202=SX4_LS,AC202&gt;=0.5),(ROUND((PI()*AD202*AE202)/12,2)-PI()*SX4_PD),IF(AND(BL202=SX5_LS,AC202&gt;=0.5),(ROUND((PI()*AD202*AE202)/12,2)-PI()*SX5_PD),IF(AND(BL202=SX6_LS,AC202&gt;=0.5),(ROUND((PI()*AD202*AE202)/12,2)-PI()*SX6_PD),IF(AND(BL202=SX7_LS,AC202&gt;=0.5),(ROUND((PI()*AD202*AE202)/12,2)-PI()*SX7_PD),IF(AND(BL202=SX8_LS,AC202&gt;=0.5),(ROUND((PI()*AD202*AE202)/12,2)-PI()*SX8_PD),IF(AND(BL202=SX9_LS,AC202&gt;=0.5),(ROUND((PI()*AD202*AE202)/12,2)-PI()*SX9_PD),IF(AND(BL202=SX10_LS,AC202&gt;=0.5),(ROUND((PI()*AD202*AE202)/12,2)-PI()*SX10_PD),IF(AND(BL202=SX11_LS,AC202&gt;=0.5),(ROUND((PI()*AD202*AE202)/12,2)-PI()*SX11_PD),IF(AND(BL202=SX12_LS,AC202&gt;=0.5),(ROUND((PI()*AD202*AE202)/12,2)-PI()*SX12_PD),ROUND((PI()*AD202*AE202)/12,2))))))))))))))</f>
        <v/>
      </c>
      <c r="AH202" s="81"/>
      <c r="AI202" s="81"/>
      <c r="AJ202" s="81"/>
      <c r="AK202" s="81"/>
      <c r="AL202" s="81"/>
      <c r="AM202" s="81"/>
      <c r="AN202" s="81"/>
      <c r="AO202" s="81"/>
      <c r="AP202" s="17"/>
      <c r="AQ202" s="113"/>
      <c r="AR202" s="113"/>
      <c r="AS202" s="113"/>
      <c r="AT202" s="113"/>
      <c r="AU202" s="113"/>
      <c r="AV202" s="114" t="str">
        <f t="shared" ref="AV202" si="1390">IF(C202=FALSE,"",IF(C202="DNT",(AQ202/(Nominal_Pipe_Diameter*10)),IF(AQ202="NV","NV",IF(AQ202="NA","NA",IF(BE202="","",IF(BL202="SMLS",AQ202*100/BE202,AQ202*100/BD202))))))</f>
        <v/>
      </c>
      <c r="AW202" s="114"/>
      <c r="AX202" s="114"/>
      <c r="AY202" s="114"/>
      <c r="AZ202" s="114"/>
      <c r="BA202" s="114" t="str">
        <f t="shared" ref="BA202" si="1391">IF(C202=FALSE,"",IF(GW_Log_Dist="","NA",GW_Log_Dist+X202))</f>
        <v/>
      </c>
      <c r="BB202" s="114"/>
      <c r="BC202" s="114"/>
      <c r="BD202" s="18" t="str">
        <f t="shared" ref="BD202" si="1392">IF(C202=FALSE,"",IF(AND(SX1_Start&lt;=X202,X202&lt;SX1_End),((SX1_NWT*1000)),IF(AND(SX2_Start&lt;=X202,X202&lt;SX2_End),((SX2_NWT*1000)),IF(AND(SX3_Start&lt;=X202,X202&lt;SX3_End),((SX3_NWT*1000)),IF(AND(SX4_Start&lt;=X202,X202&lt;SX4_End),((SX4_NWT*1000)),IF(AND(SX5_Start&lt;=X202,X202&lt;SX5_End),((SX5_NWT*1000)),IF(AND(SX6_Start&lt;=X202,X202&lt;SX6_End),((SX6_NWT*1000)),IF(AND(SX7_Start&lt;=X202,X202&lt;SX7_End),((SX7_NWT*1000)),IF(AND(SX8_Start&lt;=X202,X202&lt;SX8_End),((SX8_NWT*1000)),IF(AND(SX9_Start&lt;=X202,X202&lt;SX9_End),((SX9_NWT*1000)),IF(AND(SX10_Start&lt;=X202,X202&lt;SX10_End),((SX10_NWT*1000)),IF(AND(SX11_Start&lt;=X202,X202&lt;SX11_End),((SX11_NWT*1000)),IF(AND(SX12_Start&lt;=X202,X202&lt;SX12_End),((SX12_NWT*1000)),IF(AND(SX13_Start&lt;=X202,X202&lt;SX13_End),((SX13_NWT*1000)),IF(AND(SX14_Start&lt;=X202,X202&lt;SX14_End),((SX14_NWT*1000)),IF(AND(SX15_Start&lt;=X202,X202&lt;SX15_End),((SX15_NWT*1000)),IF(AND(SX16_Start&lt;=X202,X202&lt;SX16_End),((SX16_NWT*1000)),IF(AND(SX17_Start&lt;=X202,X202&lt;SX17_End),((SX17_NWT*1000)),IF(AND(SX18_Start&lt;=X202,X202&lt;SX18_End),((SX18_NWT*1000)),IF(AND(SX19_Start&lt;=X202,X202&lt;SX19_End),((SX19_NWT*1000)),IF(AND(SX20_Start&lt;=X202,X202&lt;SX20_End),((SX20_NWT*1000)),IF(AND(SX21_Start&lt;=X202,X202&lt;SX21_End),((SX21_NWT*1000)),IF(AND(SX22_Start&lt;=X202,X202&lt;SX22_End),((SX22_NWT*1000)),IF(AND(SX23_Start&lt;=X202,X202&lt;SX23_End),((SX23_NWT*1000)),IF(AND(SX24_Start&lt;=X202,X202&lt;SX24_End),((SX24_NWT*1000)),IF(AND(SX25_Start&lt;=X202,X202&lt;SX25_End),((SX25_NWT*1000))))))))))))))))))))))))))))</f>
        <v/>
      </c>
      <c r="BE202" s="113"/>
      <c r="BF202" s="113"/>
      <c r="BG202" s="113"/>
      <c r="BH202" s="113"/>
      <c r="BI202" s="113"/>
      <c r="BJ202" s="113"/>
      <c r="BK202" s="113"/>
      <c r="BL202" s="19" t="str" cm="1">
        <f t="array" ref="BL202">IF(C202=FALSE,"",IF(AND(SX1_Start&lt;=X202,X202&lt;SX1_End),SX1_LS,IF(AND(SX2_Start&lt;=X202,X202&lt;SX2_End),SX2_LS,IF(AND(SX3_Start&lt;=X202,X202&lt;SX3_End),SX3_LS,IF(AND(SX4_Start&lt;=X202,X202&lt;SX4_End),SX4_LS,IF(AND(SX5_Start&lt;=X202,X202&lt;SX5_End),SX5_LS,IF(AND(SX6_Start&lt;=X202,X202&lt;SX6_End),SX6_LS,IF(AND(SX7_Start&lt;=X202,X202&lt;SX7_End),SX7_LS,IF(AND(SX8_Start&lt;=X202,X202&lt;SX8_End),SX8_LS,IF(AND(SX9_Start&lt;=X202,X202&lt;SX9_End),SX9_LS,IF(AND(SX10_Start&lt;=X202,X202&lt;SX10_End),SX10_LS,IF(AND(SX11_Start&lt;=X202,X202&lt;SX11_End),SX11_LS,IF(AND(SX12_Start&lt;=X202,X202&lt;SX12_End),SX12_LS,IF(AND(SX13_Start&lt;=X202,X202&lt;SX13_End),SX13_LS,IF(AND(SX14_Start&lt;=X202,X202&lt;SX14_End),SX14_LS,IF(AND(SX15_Start&lt;=X202,X202&lt;SX15_End),SX15_LS,IF(AND(SX16_Start&lt;=X202,X202&lt;SX16_End),SX16_LS,IF(AND(SX17_Start&lt;=X202,X202&lt;SX17_End),SX17_LS,IF(AND(SX18_Start&lt;=X202,X202&lt;SX18_End),SX18_LS,IF(AND(SX19_Start&lt;=X202,X202&lt;SX19_End),SX19_LS,IF(AND(SX20_Start&lt;=X202,X202&lt;SX20_End),SX20_LS,IF(AND(SX21_Start&lt;=X202,X202&lt;SX21_End),SX21_LS,IF(AND(SX22_Start&lt;=X202,X202&lt;SX22_End),SX22_LS,IF(AND(SX23_Start&lt;=X202,X202&lt;SX23_End),SX23_LS,IF(AND(SX24_Start&lt;=X202,X202&lt;SX24_End),SX24_LS)*IF(AND(SX25_Start&lt;=X202,X202&lt;SX25End),SX25_LS)))))))))))))))))))))))))</f>
        <v/>
      </c>
      <c r="BM202" s="129" t="str">
        <f t="shared" ref="BM202" si="1393">IF(ISBLANK(C202),"",IF(BL202=SX1_LS,SX1_LSD,IF(BL202=SX2_LS,SX2_LSD,IF(BL202=SX3_LS,SX3_LSD,IF(BL202=SX4_LS,SX4_LSD,IF(BL202=SX5_LS,SX5_LSD,IF(BL202=SX6_LS,SX6_LSD,IF(BL202=SX7_LS,SX7_LSD,IF(BL202=SX8_LS,SX8_LSD,IF(BL202=SX9_LS,SX9_LSD,IF(BL202=SX10_LS,SX10_LSD,IF(BL202=SX11_LS,SX11_LSD,IF(BL202=SX12_LS,SX12_LSD)))))))))))))</f>
        <v/>
      </c>
      <c r="BN202" s="130"/>
      <c r="BO202" s="130"/>
      <c r="BP202" s="130"/>
      <c r="BQ202" s="130"/>
      <c r="BR202" s="131"/>
      <c r="BS202" s="119" t="str">
        <f t="shared" ref="BS202" si="1394">IF(ISBLANK(C202),"",IF(NOT(ISNUMBER(station_number)),"NA",IF(MOD(station_number,1)=0,TEXT(station_number+X202,"0+00"),IF(NOT(MOD(station_number,1)=0),TEXT(station_number+X202,"0+00.00")))))</f>
        <v/>
      </c>
      <c r="BT202" s="119"/>
      <c r="BU202" s="119"/>
      <c r="BV202" s="119"/>
      <c r="BW202" s="119"/>
      <c r="BX202" s="120" t="str" cm="1">
        <f t="array" ref="BX202">IF(C202=FALSE,"",IF(AND(SX1_Start&lt;=X202,X202&lt;SX1_End),"Section 1",IF(AND(SX2_Start&lt;=X202,X202&lt;SX2_End),"Section 2",IF(AND(SX3_Start&lt;=X202,X202&lt;SX3_End),"Section 3",IF(AND(SX4_Start&lt;=X202,X202&lt;SX4_End),"Section 4",IF(AND(SX5_Start&lt;=X202,X202&lt;SX5_End),"Section 5",IF(AND(SX6_Start&lt;=X202,X202&lt;SX6_End),"Section 6",IF(AND(SX7_Start&lt;=X202,X202&lt;SX7_End),"Section 7",IF(AND(SX8_Start&lt;=X202,X202&lt;SX8_End),"Section 8",IF(AND(SX9_Start&lt;=X202,X202&lt;SX9_End),"Section 9",IF(AND(SX10_Start&lt;=X202,X202&lt;SX10_End),"Section 10",IF(AND(SX11_Start&lt;=X202,X202&lt;SX11_End),"Section 11",IF(AND(SX12_Start&lt;=X202,X202&lt;SX12_End),"Section 12",IF(AND(SX13_Start&lt;=X202,X202&lt;SX13_End),"Section 13",IF(AND(SX14_Start&lt;=X202,X202&lt;SX14_End),"Section 14",IF(AND(SX15_Start&lt;=X202,X202&lt;SX15_End),"Section 15",IF(AND(SX16_Start&lt;=X202,X202&lt;SX16_End),"Section 16",IF(AND(SX17_Start&lt;=X202,X202&lt;SX17_End),"Section 17",IF(AND(SX18_Start&lt;=X202,X202&lt;SX18_End),"Section 18",IF(AND(SX19_Start&lt;=X202,X202&lt;SX19_End),"Section 19",IF(AND(SX20_Start&lt;=X202,X202&lt;SX20_End),"Section 20",IF(AND(SX21_Start&lt;=X202,X202&lt;SX21_End),"Section 21",IF(AND(SX22_Start&lt;=X202,X202&lt;SX22_End),"Section 22",IF(AND(SX23_Start&lt;=X202,X202&lt;SX23_End),"Section 23",IF(AND(SX24_Start&lt;=X202,X202&lt;SX24_End),"Section 24")*IF(AND(SX25_Start&lt;=X202,X202&lt;SX25End),"Section 25")))))))))))))))))))))))))</f>
        <v/>
      </c>
      <c r="BY202" s="121"/>
      <c r="BZ202" s="121"/>
      <c r="CA202" s="121"/>
      <c r="CB202" s="121"/>
      <c r="CC202" s="121"/>
      <c r="CD202" s="121"/>
      <c r="CE202" s="121"/>
      <c r="CF202" s="121"/>
      <c r="CG202" s="121"/>
      <c r="CH202" s="122"/>
      <c r="CI202" s="123"/>
      <c r="CJ202" s="124"/>
      <c r="CK202" s="124"/>
      <c r="CL202" s="124"/>
      <c r="CM202" s="124"/>
      <c r="CN202" s="124"/>
      <c r="CO202" s="124"/>
      <c r="CP202" s="124"/>
      <c r="CQ202" s="124"/>
      <c r="CR202" s="124"/>
      <c r="CS202" s="125"/>
      <c r="CT202" s="123"/>
      <c r="CU202" s="124"/>
      <c r="CV202" s="124"/>
      <c r="CW202" s="124"/>
      <c r="CX202" s="124"/>
      <c r="CY202" s="124"/>
      <c r="CZ202" s="124"/>
      <c r="DA202" s="124"/>
      <c r="DB202" s="124"/>
      <c r="DC202" s="124"/>
      <c r="DD202" s="125"/>
      <c r="DE202" s="123"/>
      <c r="DF202" s="124"/>
      <c r="DG202" s="124"/>
      <c r="DH202" s="124"/>
      <c r="DI202" s="124"/>
      <c r="DJ202" s="124"/>
      <c r="DK202" s="124"/>
      <c r="DL202" s="124"/>
      <c r="DM202" s="124"/>
      <c r="DN202" s="125"/>
      <c r="DO202" s="126"/>
      <c r="DP202" s="127"/>
      <c r="DQ202" s="127"/>
      <c r="DR202" s="127"/>
      <c r="DS202" s="127"/>
      <c r="DT202" s="127"/>
      <c r="DU202" s="127"/>
      <c r="DV202" s="128"/>
      <c r="DW202" s="102"/>
      <c r="DX202" s="102"/>
      <c r="DY202" s="102"/>
      <c r="DZ202" s="115"/>
      <c r="EA202" s="115"/>
      <c r="EB202" s="115"/>
      <c r="EC202" s="115"/>
      <c r="ED202" s="115"/>
      <c r="EE202" s="132"/>
      <c r="EF202" s="132"/>
      <c r="EG202" s="132"/>
      <c r="EH202" s="102"/>
      <c r="EI202" s="102"/>
      <c r="EJ202" s="102"/>
      <c r="EK202" s="117" t="str">
        <f t="shared" si="1384"/>
        <v/>
      </c>
      <c r="EL202" s="117"/>
      <c r="EM202" s="117"/>
      <c r="EN202" s="118"/>
      <c r="EO202" s="118"/>
      <c r="EP202" s="118"/>
      <c r="EQ202" s="102"/>
      <c r="ER202" s="102"/>
      <c r="ES202" s="102"/>
      <c r="ET202" s="102"/>
      <c r="EU202" s="20" t="str">
        <f t="shared" si="1385"/>
        <v/>
      </c>
      <c r="EV202" s="26" t="str">
        <f t="shared" si="1386"/>
        <v/>
      </c>
      <c r="EW202" s="22"/>
      <c r="EX202" s="22"/>
      <c r="EY202" s="23"/>
      <c r="EZ202" s="23"/>
      <c r="FA202" s="23"/>
      <c r="FB202" s="23"/>
      <c r="FC202" s="28"/>
      <c r="FD202" s="28"/>
      <c r="FE202" s="28"/>
      <c r="FF202" s="28"/>
      <c r="FG202" s="28"/>
      <c r="FH202" s="28"/>
      <c r="FI202" s="28"/>
      <c r="FJ202" s="28"/>
      <c r="FK202" s="28"/>
      <c r="FL202" s="28"/>
      <c r="FM202" s="28"/>
      <c r="FN202" s="31"/>
      <c r="FO202" s="31"/>
      <c r="FP202" s="31"/>
      <c r="FQ202" s="31"/>
      <c r="FR202" s="31"/>
      <c r="FS202" s="31"/>
      <c r="FT202" s="31"/>
      <c r="FU202" s="31"/>
      <c r="FV202" s="31"/>
      <c r="FW202" s="31"/>
      <c r="FX202" s="31"/>
      <c r="FY202" s="31"/>
      <c r="FZ202" s="31"/>
      <c r="GA202" s="31"/>
      <c r="GB202" s="31"/>
      <c r="GC202" s="23"/>
      <c r="GD202" s="23"/>
      <c r="GE202" s="23"/>
      <c r="GF202" s="23"/>
      <c r="GG202" s="23"/>
      <c r="GH202" s="23"/>
    </row>
    <row r="203" spans="1:190" s="25" customFormat="1" ht="57.75" customHeight="1" x14ac:dyDescent="0.25">
      <c r="A203" s="103">
        <f t="shared" si="1387"/>
        <v>196</v>
      </c>
      <c r="B203" s="103"/>
      <c r="C203" s="104"/>
      <c r="D203" s="105"/>
      <c r="E203" s="105"/>
      <c r="F203" s="105"/>
      <c r="G203" s="105"/>
      <c r="H203" s="105"/>
      <c r="I203" s="105"/>
      <c r="J203" s="105"/>
      <c r="K203" s="106"/>
      <c r="L203" s="138"/>
      <c r="M203" s="138"/>
      <c r="N203" s="138"/>
      <c r="O203" s="138"/>
      <c r="P203" s="138"/>
      <c r="Q203" s="138"/>
      <c r="R203" s="138"/>
      <c r="S203" s="137"/>
      <c r="T203" s="137"/>
      <c r="U203" s="137"/>
      <c r="V203" s="137"/>
      <c r="W203" s="137"/>
      <c r="X203" s="79"/>
      <c r="Y203" s="80"/>
      <c r="Z203" s="80"/>
      <c r="AA203" s="80"/>
      <c r="AB203" s="11" t="str">
        <f t="shared" si="1375"/>
        <v/>
      </c>
      <c r="AC203" s="12"/>
      <c r="AD203" s="13">
        <f t="shared" si="1367"/>
        <v>0</v>
      </c>
      <c r="AE203" s="14" t="str">
        <f t="shared" ref="AE203" si="1395">IF(ISBLANK(C203),"",IF(BL203=SX1_LS,SX1_PD,IF(BL203=SX2_LS,SX2_PD,IF(BL203=SX3_LS,SX3_PD,IF(BL203=SX4_LS,SX4_PD,IF(BL203=SX5_LS,SX5_PD,IF(BL203=SX6_LS,SX6_PD,IF(BL203=SX7_LS,SX7_PD,IF(BL203=SX8_LS,SX8_PD,IF(BL203=SX9_LS,SX9_PD,IF(BL203=SX10_LS,SX10_PD,IF(BL203=SX11_LS,SX11_PD,IF(BL203=SX12_LS,SX12_PD)))))))))))))</f>
        <v/>
      </c>
      <c r="AF203" s="15" t="str">
        <f t="shared" si="1377"/>
        <v>!</v>
      </c>
      <c r="AG203" s="16" t="str">
        <f t="shared" ref="AG203" si="1396">IF(ISBLANK(AC203),"",IF(AND(BL203=SX1_LS,AC203&gt;=0.5),(ROUND((PI()*AD203*AE203)/12,2)-PI()*SX1_PD),IF(AND(BL203=SX2_LS,AC203&gt;=0.5),(ROUND((PI()*AD203*AE203)/12,2)-PI()*SX2_PD),IF(AND(BL203=SX3_LS,AC203&gt;=0.5),(ROUND((PI()*AD203*AE203)/12,2)-PI()*SX3_PD),IF(AND(BL203=SX4_LS,AC203&gt;=0.5),(ROUND((PI()*AD203*AE203)/12,2)-PI()*SX4_PD),IF(AND(BL203=SX5_LS,AC203&gt;=0.5),(ROUND((PI()*AD203*AE203)/12,2)-PI()*SX5_PD),IF(AND(BL203=SX6_LS,AC203&gt;=0.5),(ROUND((PI()*AD203*AE203)/12,2)-PI()*SX6_PD),IF(AND(BL203=SX7_LS,AC203&gt;=0.5),(ROUND((PI()*AD203*AE203)/12,2)-PI()*SX7_PD),IF(AND(BL203=SX8_LS,AC203&gt;=0.5),(ROUND((PI()*AD203*AE203)/12,2)-PI()*SX8_PD),IF(AND(BL203=SX9_LS,AC203&gt;=0.5),(ROUND((PI()*AD203*AE203)/12,2)-PI()*SX9_PD),IF(AND(BL203=SX10_LS,AC203&gt;=0.5),(ROUND((PI()*AD203*AE203)/12,2)-PI()*SX10_PD),IF(AND(BL203=SX11_LS,AC203&gt;=0.5),(ROUND((PI()*AD203*AE203)/12,2)-PI()*SX11_PD),IF(AND(BL203=SX12_LS,AC203&gt;=0.5),(ROUND((PI()*AD203*AE203)/12,2)-PI()*SX12_PD),ROUND((PI()*AD203*AE203)/12,2))))))))))))))</f>
        <v/>
      </c>
      <c r="AH203" s="81"/>
      <c r="AI203" s="81"/>
      <c r="AJ203" s="81"/>
      <c r="AK203" s="81"/>
      <c r="AL203" s="81"/>
      <c r="AM203" s="81"/>
      <c r="AN203" s="81"/>
      <c r="AO203" s="81"/>
      <c r="AP203" s="17"/>
      <c r="AQ203" s="113"/>
      <c r="AR203" s="113"/>
      <c r="AS203" s="113"/>
      <c r="AT203" s="113"/>
      <c r="AU203" s="113"/>
      <c r="AV203" s="114" t="str">
        <f t="shared" ref="AV203" si="1397">IF(C203=FALSE,"",IF(C203="DNT",(AQ203/(Nominal_Pipe_Diameter*10)),IF(AQ203="NV","NV",IF(AQ203="NA","NA",IF(BE203="","",IF(BL203="SMLS",AQ203*100/BE203,AQ203*100/BD203))))))</f>
        <v/>
      </c>
      <c r="AW203" s="114"/>
      <c r="AX203" s="114"/>
      <c r="AY203" s="114"/>
      <c r="AZ203" s="114"/>
      <c r="BA203" s="114" t="str">
        <f t="shared" ref="BA203" si="1398">IF(C203=FALSE,"",IF(GW_Log_Dist="","NA",GW_Log_Dist+X203))</f>
        <v/>
      </c>
      <c r="BB203" s="114"/>
      <c r="BC203" s="114"/>
      <c r="BD203" s="18" t="str">
        <f t="shared" ref="BD203" si="1399">IF(C203=FALSE,"",IF(AND(SX1_Start&lt;=X203,X203&lt;SX1_End),((SX1_NWT*1000)),IF(AND(SX2_Start&lt;=X203,X203&lt;SX2_End),((SX2_NWT*1000)),IF(AND(SX3_Start&lt;=X203,X203&lt;SX3_End),((SX3_NWT*1000)),IF(AND(SX4_Start&lt;=X203,X203&lt;SX4_End),((SX4_NWT*1000)),IF(AND(SX5_Start&lt;=X203,X203&lt;SX5_End),((SX5_NWT*1000)),IF(AND(SX6_Start&lt;=X203,X203&lt;SX6_End),((SX6_NWT*1000)),IF(AND(SX7_Start&lt;=X203,X203&lt;SX7_End),((SX7_NWT*1000)),IF(AND(SX8_Start&lt;=X203,X203&lt;SX8_End),((SX8_NWT*1000)),IF(AND(SX9_Start&lt;=X203,X203&lt;SX9_End),((SX9_NWT*1000)),IF(AND(SX10_Start&lt;=X203,X203&lt;SX10_End),((SX10_NWT*1000)),IF(AND(SX11_Start&lt;=X203,X203&lt;SX11_End),((SX11_NWT*1000)),IF(AND(SX12_Start&lt;=X203,X203&lt;SX12_End),((SX12_NWT*1000)),IF(AND(SX13_Start&lt;=X203,X203&lt;SX13_End),((SX13_NWT*1000)),IF(AND(SX14_Start&lt;=X203,X203&lt;SX14_End),((SX14_NWT*1000)),IF(AND(SX15_Start&lt;=X203,X203&lt;SX15_End),((SX15_NWT*1000)),IF(AND(SX16_Start&lt;=X203,X203&lt;SX16_End),((SX16_NWT*1000)),IF(AND(SX17_Start&lt;=X203,X203&lt;SX17_End),((SX17_NWT*1000)),IF(AND(SX18_Start&lt;=X203,X203&lt;SX18_End),((SX18_NWT*1000)),IF(AND(SX19_Start&lt;=X203,X203&lt;SX19_End),((SX19_NWT*1000)),IF(AND(SX20_Start&lt;=X203,X203&lt;SX20_End),((SX20_NWT*1000)),IF(AND(SX21_Start&lt;=X203,X203&lt;SX21_End),((SX21_NWT*1000)),IF(AND(SX22_Start&lt;=X203,X203&lt;SX22_End),((SX22_NWT*1000)),IF(AND(SX23_Start&lt;=X203,X203&lt;SX23_End),((SX23_NWT*1000)),IF(AND(SX24_Start&lt;=X203,X203&lt;SX24_End),((SX24_NWT*1000)),IF(AND(SX25_Start&lt;=X203,X203&lt;SX25_End),((SX25_NWT*1000))))))))))))))))))))))))))))</f>
        <v/>
      </c>
      <c r="BE203" s="113"/>
      <c r="BF203" s="113"/>
      <c r="BG203" s="113"/>
      <c r="BH203" s="113"/>
      <c r="BI203" s="113"/>
      <c r="BJ203" s="113"/>
      <c r="BK203" s="113"/>
      <c r="BL203" s="19" t="str" cm="1">
        <f t="array" ref="BL203">IF(C203=FALSE,"",IF(AND(SX1_Start&lt;=X203,X203&lt;SX1_End),SX1_LS,IF(AND(SX2_Start&lt;=X203,X203&lt;SX2_End),SX2_LS,IF(AND(SX3_Start&lt;=X203,X203&lt;SX3_End),SX3_LS,IF(AND(SX4_Start&lt;=X203,X203&lt;SX4_End),SX4_LS,IF(AND(SX5_Start&lt;=X203,X203&lt;SX5_End),SX5_LS,IF(AND(SX6_Start&lt;=X203,X203&lt;SX6_End),SX6_LS,IF(AND(SX7_Start&lt;=X203,X203&lt;SX7_End),SX7_LS,IF(AND(SX8_Start&lt;=X203,X203&lt;SX8_End),SX8_LS,IF(AND(SX9_Start&lt;=X203,X203&lt;SX9_End),SX9_LS,IF(AND(SX10_Start&lt;=X203,X203&lt;SX10_End),SX10_LS,IF(AND(SX11_Start&lt;=X203,X203&lt;SX11_End),SX11_LS,IF(AND(SX12_Start&lt;=X203,X203&lt;SX12_End),SX12_LS,IF(AND(SX13_Start&lt;=X203,X203&lt;SX13_End),SX13_LS,IF(AND(SX14_Start&lt;=X203,X203&lt;SX14_End),SX14_LS,IF(AND(SX15_Start&lt;=X203,X203&lt;SX15_End),SX15_LS,IF(AND(SX16_Start&lt;=X203,X203&lt;SX16_End),SX16_LS,IF(AND(SX17_Start&lt;=X203,X203&lt;SX17_End),SX17_LS,IF(AND(SX18_Start&lt;=X203,X203&lt;SX18_End),SX18_LS,IF(AND(SX19_Start&lt;=X203,X203&lt;SX19_End),SX19_LS,IF(AND(SX20_Start&lt;=X203,X203&lt;SX20_End),SX20_LS,IF(AND(SX21_Start&lt;=X203,X203&lt;SX21_End),SX21_LS,IF(AND(SX22_Start&lt;=X203,X203&lt;SX22_End),SX22_LS,IF(AND(SX23_Start&lt;=X203,X203&lt;SX23_End),SX23_LS,IF(AND(SX24_Start&lt;=X203,X203&lt;SX24_End),SX24_LS)*IF(AND(SX25_Start&lt;=X203,X203&lt;SX25End),SX25_LS)))))))))))))))))))))))))</f>
        <v/>
      </c>
      <c r="BM203" s="129" t="str">
        <f t="shared" ref="BM203" si="1400">IF(ISBLANK(C203),"",IF(BL203=SX1_LS,SX1_LSD,IF(BL203=SX2_LS,SX2_LSD,IF(BL203=SX3_LS,SX3_LSD,IF(BL203=SX4_LS,SX4_LSD,IF(BL203=SX5_LS,SX5_LSD,IF(BL203=SX6_LS,SX6_LSD,IF(BL203=SX7_LS,SX7_LSD,IF(BL203=SX8_LS,SX8_LSD,IF(BL203=SX9_LS,SX9_LSD,IF(BL203=SX10_LS,SX10_LSD,IF(BL203=SX11_LS,SX11_LSD,IF(BL203=SX12_LS,SX12_LSD)))))))))))))</f>
        <v/>
      </c>
      <c r="BN203" s="130"/>
      <c r="BO203" s="130"/>
      <c r="BP203" s="130"/>
      <c r="BQ203" s="130"/>
      <c r="BR203" s="131"/>
      <c r="BS203" s="119" t="str">
        <f t="shared" ref="BS203" si="1401">IF(ISBLANK(C203),"",IF(NOT(ISNUMBER(station_number)),"NA",IF(MOD(station_number,1)=0,TEXT(station_number+X203,"0+00"),IF(NOT(MOD(station_number,1)=0),TEXT(station_number+X203,"0+00.00")))))</f>
        <v/>
      </c>
      <c r="BT203" s="119"/>
      <c r="BU203" s="119"/>
      <c r="BV203" s="119"/>
      <c r="BW203" s="119"/>
      <c r="BX203" s="120" t="str" cm="1">
        <f t="array" ref="BX203">IF(C203=FALSE,"",IF(AND(SX1_Start&lt;=X203,X203&lt;SX1_End),"Section 1",IF(AND(SX2_Start&lt;=X203,X203&lt;SX2_End),"Section 2",IF(AND(SX3_Start&lt;=X203,X203&lt;SX3_End),"Section 3",IF(AND(SX4_Start&lt;=X203,X203&lt;SX4_End),"Section 4",IF(AND(SX5_Start&lt;=X203,X203&lt;SX5_End),"Section 5",IF(AND(SX6_Start&lt;=X203,X203&lt;SX6_End),"Section 6",IF(AND(SX7_Start&lt;=X203,X203&lt;SX7_End),"Section 7",IF(AND(SX8_Start&lt;=X203,X203&lt;SX8_End),"Section 8",IF(AND(SX9_Start&lt;=X203,X203&lt;SX9_End),"Section 9",IF(AND(SX10_Start&lt;=X203,X203&lt;SX10_End),"Section 10",IF(AND(SX11_Start&lt;=X203,X203&lt;SX11_End),"Section 11",IF(AND(SX12_Start&lt;=X203,X203&lt;SX12_End),"Section 12",IF(AND(SX13_Start&lt;=X203,X203&lt;SX13_End),"Section 13",IF(AND(SX14_Start&lt;=X203,X203&lt;SX14_End),"Section 14",IF(AND(SX15_Start&lt;=X203,X203&lt;SX15_End),"Section 15",IF(AND(SX16_Start&lt;=X203,X203&lt;SX16_End),"Section 16",IF(AND(SX17_Start&lt;=X203,X203&lt;SX17_End),"Section 17",IF(AND(SX18_Start&lt;=X203,X203&lt;SX18_End),"Section 18",IF(AND(SX19_Start&lt;=X203,X203&lt;SX19_End),"Section 19",IF(AND(SX20_Start&lt;=X203,X203&lt;SX20_End),"Section 20",IF(AND(SX21_Start&lt;=X203,X203&lt;SX21_End),"Section 21",IF(AND(SX22_Start&lt;=X203,X203&lt;SX22_End),"Section 22",IF(AND(SX23_Start&lt;=X203,X203&lt;SX23_End),"Section 23",IF(AND(SX24_Start&lt;=X203,X203&lt;SX24_End),"Section 24")*IF(AND(SX25_Start&lt;=X203,X203&lt;SX25End),"Section 25")))))))))))))))))))))))))</f>
        <v/>
      </c>
      <c r="BY203" s="121"/>
      <c r="BZ203" s="121"/>
      <c r="CA203" s="121"/>
      <c r="CB203" s="121"/>
      <c r="CC203" s="121"/>
      <c r="CD203" s="121"/>
      <c r="CE203" s="121"/>
      <c r="CF203" s="121"/>
      <c r="CG203" s="121"/>
      <c r="CH203" s="122"/>
      <c r="CI203" s="123"/>
      <c r="CJ203" s="124"/>
      <c r="CK203" s="124"/>
      <c r="CL203" s="124"/>
      <c r="CM203" s="124"/>
      <c r="CN203" s="124"/>
      <c r="CO203" s="124"/>
      <c r="CP203" s="124"/>
      <c r="CQ203" s="124"/>
      <c r="CR203" s="124"/>
      <c r="CS203" s="125"/>
      <c r="CT203" s="123"/>
      <c r="CU203" s="124"/>
      <c r="CV203" s="124"/>
      <c r="CW203" s="124"/>
      <c r="CX203" s="124"/>
      <c r="CY203" s="124"/>
      <c r="CZ203" s="124"/>
      <c r="DA203" s="124"/>
      <c r="DB203" s="124"/>
      <c r="DC203" s="124"/>
      <c r="DD203" s="125"/>
      <c r="DE203" s="123"/>
      <c r="DF203" s="124"/>
      <c r="DG203" s="124"/>
      <c r="DH203" s="124"/>
      <c r="DI203" s="124"/>
      <c r="DJ203" s="124"/>
      <c r="DK203" s="124"/>
      <c r="DL203" s="124"/>
      <c r="DM203" s="124"/>
      <c r="DN203" s="125"/>
      <c r="DO203" s="126"/>
      <c r="DP203" s="127"/>
      <c r="DQ203" s="127"/>
      <c r="DR203" s="127"/>
      <c r="DS203" s="127"/>
      <c r="DT203" s="127"/>
      <c r="DU203" s="127"/>
      <c r="DV203" s="128"/>
      <c r="DW203" s="102"/>
      <c r="DX203" s="102"/>
      <c r="DY203" s="102"/>
      <c r="DZ203" s="115"/>
      <c r="EA203" s="115"/>
      <c r="EB203" s="115"/>
      <c r="EC203" s="115"/>
      <c r="ED203" s="115"/>
      <c r="EE203" s="132"/>
      <c r="EF203" s="132"/>
      <c r="EG203" s="132"/>
      <c r="EH203" s="102"/>
      <c r="EI203" s="102"/>
      <c r="EJ203" s="102"/>
      <c r="EK203" s="117" t="str">
        <f t="shared" si="1384"/>
        <v/>
      </c>
      <c r="EL203" s="117"/>
      <c r="EM203" s="117"/>
      <c r="EN203" s="118"/>
      <c r="EO203" s="118"/>
      <c r="EP203" s="118"/>
      <c r="EQ203" s="102"/>
      <c r="ER203" s="102"/>
      <c r="ES203" s="102"/>
      <c r="ET203" s="102"/>
      <c r="EU203" s="20" t="str">
        <f t="shared" si="1385"/>
        <v/>
      </c>
      <c r="EV203" s="26" t="str">
        <f t="shared" si="1386"/>
        <v/>
      </c>
      <c r="EW203" s="22"/>
      <c r="EX203" s="22"/>
      <c r="EY203" s="23"/>
      <c r="EZ203" s="23"/>
      <c r="FA203" s="23"/>
      <c r="FB203" s="23"/>
      <c r="FC203" s="28"/>
      <c r="FD203" s="28"/>
      <c r="FE203" s="28"/>
      <c r="FF203" s="28"/>
      <c r="FG203" s="28"/>
      <c r="FH203" s="28"/>
      <c r="FI203" s="28"/>
      <c r="FJ203" s="28"/>
      <c r="FK203" s="28"/>
      <c r="FL203" s="28"/>
      <c r="FM203" s="28"/>
      <c r="FN203" s="30"/>
      <c r="FO203" s="30"/>
      <c r="FP203" s="30"/>
      <c r="FQ203" s="30"/>
      <c r="FR203" s="30"/>
      <c r="FS203" s="30"/>
      <c r="FT203" s="30"/>
      <c r="FU203" s="30"/>
      <c r="FV203" s="30"/>
      <c r="FW203" s="30"/>
      <c r="FX203" s="30"/>
      <c r="FY203" s="30"/>
      <c r="FZ203" s="30"/>
      <c r="GA203" s="30"/>
      <c r="GB203" s="30"/>
      <c r="GC203" s="23"/>
      <c r="GD203" s="23"/>
      <c r="GE203" s="23"/>
      <c r="GF203" s="23"/>
      <c r="GG203" s="23"/>
      <c r="GH203" s="23"/>
    </row>
    <row r="204" spans="1:190" s="25" customFormat="1" ht="57.75" customHeight="1" x14ac:dyDescent="0.25">
      <c r="A204" s="103">
        <f t="shared" si="1387"/>
        <v>197</v>
      </c>
      <c r="B204" s="103"/>
      <c r="C204" s="104"/>
      <c r="D204" s="105"/>
      <c r="E204" s="105"/>
      <c r="F204" s="105"/>
      <c r="G204" s="105"/>
      <c r="H204" s="105"/>
      <c r="I204" s="105"/>
      <c r="J204" s="105"/>
      <c r="K204" s="106"/>
      <c r="L204" s="138"/>
      <c r="M204" s="138"/>
      <c r="N204" s="138"/>
      <c r="O204" s="138"/>
      <c r="P204" s="138"/>
      <c r="Q204" s="138"/>
      <c r="R204" s="138"/>
      <c r="S204" s="137"/>
      <c r="T204" s="137"/>
      <c r="U204" s="137"/>
      <c r="V204" s="137"/>
      <c r="W204" s="137"/>
      <c r="X204" s="79"/>
      <c r="Y204" s="80"/>
      <c r="Z204" s="80"/>
      <c r="AA204" s="80"/>
      <c r="AB204" s="11" t="str">
        <f t="shared" si="1375"/>
        <v/>
      </c>
      <c r="AC204" s="12"/>
      <c r="AD204" s="13">
        <f t="shared" si="1367"/>
        <v>0</v>
      </c>
      <c r="AE204" s="14" t="str">
        <f t="shared" ref="AE204" si="1402">IF(ISBLANK(C204),"",IF(BL204=SX1_LS,SX1_PD,IF(BL204=SX2_LS,SX2_PD,IF(BL204=SX3_LS,SX3_PD,IF(BL204=SX4_LS,SX4_PD,IF(BL204=SX5_LS,SX5_PD,IF(BL204=SX6_LS,SX6_PD,IF(BL204=SX7_LS,SX7_PD,IF(BL204=SX8_LS,SX8_PD,IF(BL204=SX9_LS,SX9_PD,IF(BL204=SX10_LS,SX10_PD,IF(BL204=SX11_LS,SX11_PD,IF(BL204=SX12_LS,SX12_PD)))))))))))))</f>
        <v/>
      </c>
      <c r="AF204" s="15" t="str">
        <f t="shared" si="1377"/>
        <v>!</v>
      </c>
      <c r="AG204" s="16" t="str">
        <f t="shared" ref="AG204" si="1403">IF(ISBLANK(AC204),"",IF(AND(BL204=SX1_LS,AC204&gt;=0.5),(ROUND((PI()*AD204*AE204)/12,2)-PI()*SX1_PD),IF(AND(BL204=SX2_LS,AC204&gt;=0.5),(ROUND((PI()*AD204*AE204)/12,2)-PI()*SX2_PD),IF(AND(BL204=SX3_LS,AC204&gt;=0.5),(ROUND((PI()*AD204*AE204)/12,2)-PI()*SX3_PD),IF(AND(BL204=SX4_LS,AC204&gt;=0.5),(ROUND((PI()*AD204*AE204)/12,2)-PI()*SX4_PD),IF(AND(BL204=SX5_LS,AC204&gt;=0.5),(ROUND((PI()*AD204*AE204)/12,2)-PI()*SX5_PD),IF(AND(BL204=SX6_LS,AC204&gt;=0.5),(ROUND((PI()*AD204*AE204)/12,2)-PI()*SX6_PD),IF(AND(BL204=SX7_LS,AC204&gt;=0.5),(ROUND((PI()*AD204*AE204)/12,2)-PI()*SX7_PD),IF(AND(BL204=SX8_LS,AC204&gt;=0.5),(ROUND((PI()*AD204*AE204)/12,2)-PI()*SX8_PD),IF(AND(BL204=SX9_LS,AC204&gt;=0.5),(ROUND((PI()*AD204*AE204)/12,2)-PI()*SX9_PD),IF(AND(BL204=SX10_LS,AC204&gt;=0.5),(ROUND((PI()*AD204*AE204)/12,2)-PI()*SX10_PD),IF(AND(BL204=SX11_LS,AC204&gt;=0.5),(ROUND((PI()*AD204*AE204)/12,2)-PI()*SX11_PD),IF(AND(BL204=SX12_LS,AC204&gt;=0.5),(ROUND((PI()*AD204*AE204)/12,2)-PI()*SX12_PD),ROUND((PI()*AD204*AE204)/12,2))))))))))))))</f>
        <v/>
      </c>
      <c r="AH204" s="81"/>
      <c r="AI204" s="81"/>
      <c r="AJ204" s="81"/>
      <c r="AK204" s="81"/>
      <c r="AL204" s="81"/>
      <c r="AM204" s="81"/>
      <c r="AN204" s="81"/>
      <c r="AO204" s="81"/>
      <c r="AP204" s="17"/>
      <c r="AQ204" s="113"/>
      <c r="AR204" s="113"/>
      <c r="AS204" s="113"/>
      <c r="AT204" s="113"/>
      <c r="AU204" s="113"/>
      <c r="AV204" s="114" t="str">
        <f t="shared" ref="AV204" si="1404">IF(C204=FALSE,"",IF(C204="DNT",(AQ204/(Nominal_Pipe_Diameter*10)),IF(AQ204="NV","NV",IF(AQ204="NA","NA",IF(BE204="","",IF(BL204="SMLS",AQ204*100/BE204,AQ204*100/BD204))))))</f>
        <v/>
      </c>
      <c r="AW204" s="114"/>
      <c r="AX204" s="114"/>
      <c r="AY204" s="114"/>
      <c r="AZ204" s="114"/>
      <c r="BA204" s="114" t="str">
        <f t="shared" ref="BA204" si="1405">IF(C204=FALSE,"",IF(GW_Log_Dist="","NA",GW_Log_Dist+X204))</f>
        <v/>
      </c>
      <c r="BB204" s="114"/>
      <c r="BC204" s="114"/>
      <c r="BD204" s="18" t="str">
        <f t="shared" ref="BD204" si="1406">IF(C204=FALSE,"",IF(AND(SX1_Start&lt;=X204,X204&lt;SX1_End),((SX1_NWT*1000)),IF(AND(SX2_Start&lt;=X204,X204&lt;SX2_End),((SX2_NWT*1000)),IF(AND(SX3_Start&lt;=X204,X204&lt;SX3_End),((SX3_NWT*1000)),IF(AND(SX4_Start&lt;=X204,X204&lt;SX4_End),((SX4_NWT*1000)),IF(AND(SX5_Start&lt;=X204,X204&lt;SX5_End),((SX5_NWT*1000)),IF(AND(SX6_Start&lt;=X204,X204&lt;SX6_End),((SX6_NWT*1000)),IF(AND(SX7_Start&lt;=X204,X204&lt;SX7_End),((SX7_NWT*1000)),IF(AND(SX8_Start&lt;=X204,X204&lt;SX8_End),((SX8_NWT*1000)),IF(AND(SX9_Start&lt;=X204,X204&lt;SX9_End),((SX9_NWT*1000)),IF(AND(SX10_Start&lt;=X204,X204&lt;SX10_End),((SX10_NWT*1000)),IF(AND(SX11_Start&lt;=X204,X204&lt;SX11_End),((SX11_NWT*1000)),IF(AND(SX12_Start&lt;=X204,X204&lt;SX12_End),((SX12_NWT*1000)),IF(AND(SX13_Start&lt;=X204,X204&lt;SX13_End),((SX13_NWT*1000)),IF(AND(SX14_Start&lt;=X204,X204&lt;SX14_End),((SX14_NWT*1000)),IF(AND(SX15_Start&lt;=X204,X204&lt;SX15_End),((SX15_NWT*1000)),IF(AND(SX16_Start&lt;=X204,X204&lt;SX16_End),((SX16_NWT*1000)),IF(AND(SX17_Start&lt;=X204,X204&lt;SX17_End),((SX17_NWT*1000)),IF(AND(SX18_Start&lt;=X204,X204&lt;SX18_End),((SX18_NWT*1000)),IF(AND(SX19_Start&lt;=X204,X204&lt;SX19_End),((SX19_NWT*1000)),IF(AND(SX20_Start&lt;=X204,X204&lt;SX20_End),((SX20_NWT*1000)),IF(AND(SX21_Start&lt;=X204,X204&lt;SX21_End),((SX21_NWT*1000)),IF(AND(SX22_Start&lt;=X204,X204&lt;SX22_End),((SX22_NWT*1000)),IF(AND(SX23_Start&lt;=X204,X204&lt;SX23_End),((SX23_NWT*1000)),IF(AND(SX24_Start&lt;=X204,X204&lt;SX24_End),((SX24_NWT*1000)),IF(AND(SX25_Start&lt;=X204,X204&lt;SX25_End),((SX25_NWT*1000))))))))))))))))))))))))))))</f>
        <v/>
      </c>
      <c r="BE204" s="113"/>
      <c r="BF204" s="113"/>
      <c r="BG204" s="113"/>
      <c r="BH204" s="113"/>
      <c r="BI204" s="113"/>
      <c r="BJ204" s="113"/>
      <c r="BK204" s="113"/>
      <c r="BL204" s="19" t="str" cm="1">
        <f t="array" ref="BL204">IF(C204=FALSE,"",IF(AND(SX1_Start&lt;=X204,X204&lt;SX1_End),SX1_LS,IF(AND(SX2_Start&lt;=X204,X204&lt;SX2_End),SX2_LS,IF(AND(SX3_Start&lt;=X204,X204&lt;SX3_End),SX3_LS,IF(AND(SX4_Start&lt;=X204,X204&lt;SX4_End),SX4_LS,IF(AND(SX5_Start&lt;=X204,X204&lt;SX5_End),SX5_LS,IF(AND(SX6_Start&lt;=X204,X204&lt;SX6_End),SX6_LS,IF(AND(SX7_Start&lt;=X204,X204&lt;SX7_End),SX7_LS,IF(AND(SX8_Start&lt;=X204,X204&lt;SX8_End),SX8_LS,IF(AND(SX9_Start&lt;=X204,X204&lt;SX9_End),SX9_LS,IF(AND(SX10_Start&lt;=X204,X204&lt;SX10_End),SX10_LS,IF(AND(SX11_Start&lt;=X204,X204&lt;SX11_End),SX11_LS,IF(AND(SX12_Start&lt;=X204,X204&lt;SX12_End),SX12_LS,IF(AND(SX13_Start&lt;=X204,X204&lt;SX13_End),SX13_LS,IF(AND(SX14_Start&lt;=X204,X204&lt;SX14_End),SX14_LS,IF(AND(SX15_Start&lt;=X204,X204&lt;SX15_End),SX15_LS,IF(AND(SX16_Start&lt;=X204,X204&lt;SX16_End),SX16_LS,IF(AND(SX17_Start&lt;=X204,X204&lt;SX17_End),SX17_LS,IF(AND(SX18_Start&lt;=X204,X204&lt;SX18_End),SX18_LS,IF(AND(SX19_Start&lt;=X204,X204&lt;SX19_End),SX19_LS,IF(AND(SX20_Start&lt;=X204,X204&lt;SX20_End),SX20_LS,IF(AND(SX21_Start&lt;=X204,X204&lt;SX21_End),SX21_LS,IF(AND(SX22_Start&lt;=X204,X204&lt;SX22_End),SX22_LS,IF(AND(SX23_Start&lt;=X204,X204&lt;SX23_End),SX23_LS,IF(AND(SX24_Start&lt;=X204,X204&lt;SX24_End),SX24_LS)*IF(AND(SX25_Start&lt;=X204,X204&lt;SX25End),SX25_LS)))))))))))))))))))))))))</f>
        <v/>
      </c>
      <c r="BM204" s="129" t="str">
        <f t="shared" ref="BM204" si="1407">IF(ISBLANK(C204),"",IF(BL204=SX1_LS,SX1_LSD,IF(BL204=SX2_LS,SX2_LSD,IF(BL204=SX3_LS,SX3_LSD,IF(BL204=SX4_LS,SX4_LSD,IF(BL204=SX5_LS,SX5_LSD,IF(BL204=SX6_LS,SX6_LSD,IF(BL204=SX7_LS,SX7_LSD,IF(BL204=SX8_LS,SX8_LSD,IF(BL204=SX9_LS,SX9_LSD,IF(BL204=SX10_LS,SX10_LSD,IF(BL204=SX11_LS,SX11_LSD,IF(BL204=SX12_LS,SX12_LSD)))))))))))))</f>
        <v/>
      </c>
      <c r="BN204" s="130"/>
      <c r="BO204" s="130"/>
      <c r="BP204" s="130"/>
      <c r="BQ204" s="130"/>
      <c r="BR204" s="131"/>
      <c r="BS204" s="119" t="str">
        <f t="shared" ref="BS204" si="1408">IF(ISBLANK(C204),"",IF(NOT(ISNUMBER(station_number)),"NA",IF(MOD(station_number,1)=0,TEXT(station_number+X204,"0+00"),IF(NOT(MOD(station_number,1)=0),TEXT(station_number+X204,"0+00.00")))))</f>
        <v/>
      </c>
      <c r="BT204" s="119"/>
      <c r="BU204" s="119"/>
      <c r="BV204" s="119"/>
      <c r="BW204" s="119"/>
      <c r="BX204" s="120" t="str" cm="1">
        <f t="array" ref="BX204">IF(C204=FALSE,"",IF(AND(SX1_Start&lt;=X204,X204&lt;SX1_End),"Section 1",IF(AND(SX2_Start&lt;=X204,X204&lt;SX2_End),"Section 2",IF(AND(SX3_Start&lt;=X204,X204&lt;SX3_End),"Section 3",IF(AND(SX4_Start&lt;=X204,X204&lt;SX4_End),"Section 4",IF(AND(SX5_Start&lt;=X204,X204&lt;SX5_End),"Section 5",IF(AND(SX6_Start&lt;=X204,X204&lt;SX6_End),"Section 6",IF(AND(SX7_Start&lt;=X204,X204&lt;SX7_End),"Section 7",IF(AND(SX8_Start&lt;=X204,X204&lt;SX8_End),"Section 8",IF(AND(SX9_Start&lt;=X204,X204&lt;SX9_End),"Section 9",IF(AND(SX10_Start&lt;=X204,X204&lt;SX10_End),"Section 10",IF(AND(SX11_Start&lt;=X204,X204&lt;SX11_End),"Section 11",IF(AND(SX12_Start&lt;=X204,X204&lt;SX12_End),"Section 12",IF(AND(SX13_Start&lt;=X204,X204&lt;SX13_End),"Section 13",IF(AND(SX14_Start&lt;=X204,X204&lt;SX14_End),"Section 14",IF(AND(SX15_Start&lt;=X204,X204&lt;SX15_End),"Section 15",IF(AND(SX16_Start&lt;=X204,X204&lt;SX16_End),"Section 16",IF(AND(SX17_Start&lt;=X204,X204&lt;SX17_End),"Section 17",IF(AND(SX18_Start&lt;=X204,X204&lt;SX18_End),"Section 18",IF(AND(SX19_Start&lt;=X204,X204&lt;SX19_End),"Section 19",IF(AND(SX20_Start&lt;=X204,X204&lt;SX20_End),"Section 20",IF(AND(SX21_Start&lt;=X204,X204&lt;SX21_End),"Section 21",IF(AND(SX22_Start&lt;=X204,X204&lt;SX22_End),"Section 22",IF(AND(SX23_Start&lt;=X204,X204&lt;SX23_End),"Section 23",IF(AND(SX24_Start&lt;=X204,X204&lt;SX24_End),"Section 24")*IF(AND(SX25_Start&lt;=X204,X204&lt;SX25End),"Section 25")))))))))))))))))))))))))</f>
        <v/>
      </c>
      <c r="BY204" s="121"/>
      <c r="BZ204" s="121"/>
      <c r="CA204" s="121"/>
      <c r="CB204" s="121"/>
      <c r="CC204" s="121"/>
      <c r="CD204" s="121"/>
      <c r="CE204" s="121"/>
      <c r="CF204" s="121"/>
      <c r="CG204" s="121"/>
      <c r="CH204" s="122"/>
      <c r="CI204" s="123"/>
      <c r="CJ204" s="124"/>
      <c r="CK204" s="124"/>
      <c r="CL204" s="124"/>
      <c r="CM204" s="124"/>
      <c r="CN204" s="124"/>
      <c r="CO204" s="124"/>
      <c r="CP204" s="124"/>
      <c r="CQ204" s="124"/>
      <c r="CR204" s="124"/>
      <c r="CS204" s="125"/>
      <c r="CT204" s="123"/>
      <c r="CU204" s="124"/>
      <c r="CV204" s="124"/>
      <c r="CW204" s="124"/>
      <c r="CX204" s="124"/>
      <c r="CY204" s="124"/>
      <c r="CZ204" s="124"/>
      <c r="DA204" s="124"/>
      <c r="DB204" s="124"/>
      <c r="DC204" s="124"/>
      <c r="DD204" s="125"/>
      <c r="DE204" s="123"/>
      <c r="DF204" s="124"/>
      <c r="DG204" s="124"/>
      <c r="DH204" s="124"/>
      <c r="DI204" s="124"/>
      <c r="DJ204" s="124"/>
      <c r="DK204" s="124"/>
      <c r="DL204" s="124"/>
      <c r="DM204" s="124"/>
      <c r="DN204" s="125"/>
      <c r="DO204" s="126"/>
      <c r="DP204" s="127"/>
      <c r="DQ204" s="127"/>
      <c r="DR204" s="127"/>
      <c r="DS204" s="127"/>
      <c r="DT204" s="127"/>
      <c r="DU204" s="127"/>
      <c r="DV204" s="128"/>
      <c r="DW204" s="102"/>
      <c r="DX204" s="102"/>
      <c r="DY204" s="102"/>
      <c r="DZ204" s="115"/>
      <c r="EA204" s="115"/>
      <c r="EB204" s="115"/>
      <c r="EC204" s="115"/>
      <c r="ED204" s="115"/>
      <c r="EE204" s="132"/>
      <c r="EF204" s="132"/>
      <c r="EG204" s="132"/>
      <c r="EH204" s="102"/>
      <c r="EI204" s="102"/>
      <c r="EJ204" s="102"/>
      <c r="EK204" s="117" t="str">
        <f t="shared" si="1384"/>
        <v/>
      </c>
      <c r="EL204" s="117"/>
      <c r="EM204" s="117"/>
      <c r="EN204" s="118"/>
      <c r="EO204" s="118"/>
      <c r="EP204" s="118"/>
      <c r="EQ204" s="102"/>
      <c r="ER204" s="102"/>
      <c r="ES204" s="102"/>
      <c r="ET204" s="102"/>
      <c r="EU204" s="20" t="str">
        <f t="shared" si="1385"/>
        <v/>
      </c>
      <c r="EV204" s="26" t="str">
        <f t="shared" si="1386"/>
        <v/>
      </c>
      <c r="EW204" s="22"/>
      <c r="EX204" s="22"/>
      <c r="EY204" s="23"/>
      <c r="EZ204" s="23"/>
      <c r="FA204" s="23"/>
      <c r="FB204" s="23"/>
      <c r="FC204" s="28"/>
      <c r="FD204" s="24"/>
      <c r="FE204" s="28"/>
      <c r="FF204" s="28"/>
      <c r="FG204" s="28"/>
      <c r="FH204" s="28"/>
      <c r="FI204" s="28"/>
      <c r="FJ204" s="28"/>
      <c r="FK204" s="28"/>
      <c r="FL204" s="28"/>
      <c r="FM204" s="28"/>
      <c r="FN204" s="30"/>
      <c r="FO204" s="30"/>
      <c r="FP204" s="30"/>
      <c r="FQ204" s="30"/>
      <c r="FR204" s="30"/>
      <c r="FS204" s="30"/>
      <c r="FT204" s="30"/>
      <c r="FU204" s="30"/>
      <c r="FV204" s="30"/>
      <c r="FW204" s="30"/>
      <c r="FX204" s="30"/>
      <c r="FY204" s="30"/>
      <c r="FZ204" s="30"/>
      <c r="GA204" s="30"/>
      <c r="GB204" s="30"/>
      <c r="GC204" s="23"/>
      <c r="GD204" s="23"/>
      <c r="GE204" s="23"/>
      <c r="GF204" s="23"/>
      <c r="GG204" s="23"/>
      <c r="GH204" s="23"/>
    </row>
    <row r="205" spans="1:190" s="25" customFormat="1" ht="57.75" customHeight="1" x14ac:dyDescent="0.25">
      <c r="A205" s="103">
        <f t="shared" si="1387"/>
        <v>198</v>
      </c>
      <c r="B205" s="103"/>
      <c r="C205" s="104"/>
      <c r="D205" s="105"/>
      <c r="E205" s="105"/>
      <c r="F205" s="105"/>
      <c r="G205" s="105"/>
      <c r="H205" s="105"/>
      <c r="I205" s="105"/>
      <c r="J205" s="105"/>
      <c r="K205" s="106"/>
      <c r="L205" s="138"/>
      <c r="M205" s="138"/>
      <c r="N205" s="138"/>
      <c r="O205" s="138"/>
      <c r="P205" s="138"/>
      <c r="Q205" s="138"/>
      <c r="R205" s="138"/>
      <c r="S205" s="137"/>
      <c r="T205" s="137"/>
      <c r="U205" s="137"/>
      <c r="V205" s="137"/>
      <c r="W205" s="137"/>
      <c r="X205" s="79"/>
      <c r="Y205" s="80"/>
      <c r="Z205" s="80"/>
      <c r="AA205" s="80"/>
      <c r="AB205" s="11" t="str">
        <f t="shared" si="1375"/>
        <v/>
      </c>
      <c r="AC205" s="12"/>
      <c r="AD205" s="13">
        <f t="shared" si="1367"/>
        <v>0</v>
      </c>
      <c r="AE205" s="14" t="str">
        <f t="shared" ref="AE205" si="1409">IF(ISBLANK(C205),"",IF(BL205=SX1_LS,SX1_PD,IF(BL205=SX2_LS,SX2_PD,IF(BL205=SX3_LS,SX3_PD,IF(BL205=SX4_LS,SX4_PD,IF(BL205=SX5_LS,SX5_PD,IF(BL205=SX6_LS,SX6_PD,IF(BL205=SX7_LS,SX7_PD,IF(BL205=SX8_LS,SX8_PD,IF(BL205=SX9_LS,SX9_PD,IF(BL205=SX10_LS,SX10_PD,IF(BL205=SX11_LS,SX11_PD,IF(BL205=SX12_LS,SX12_PD)))))))))))))</f>
        <v/>
      </c>
      <c r="AF205" s="15" t="str">
        <f t="shared" si="1377"/>
        <v>!</v>
      </c>
      <c r="AG205" s="16" t="str">
        <f t="shared" ref="AG205" si="1410">IF(ISBLANK(AC205),"",IF(AND(BL205=SX1_LS,AC205&gt;=0.5),(ROUND((PI()*AD205*AE205)/12,2)-PI()*SX1_PD),IF(AND(BL205=SX2_LS,AC205&gt;=0.5),(ROUND((PI()*AD205*AE205)/12,2)-PI()*SX2_PD),IF(AND(BL205=SX3_LS,AC205&gt;=0.5),(ROUND((PI()*AD205*AE205)/12,2)-PI()*SX3_PD),IF(AND(BL205=SX4_LS,AC205&gt;=0.5),(ROUND((PI()*AD205*AE205)/12,2)-PI()*SX4_PD),IF(AND(BL205=SX5_LS,AC205&gt;=0.5),(ROUND((PI()*AD205*AE205)/12,2)-PI()*SX5_PD),IF(AND(BL205=SX6_LS,AC205&gt;=0.5),(ROUND((PI()*AD205*AE205)/12,2)-PI()*SX6_PD),IF(AND(BL205=SX7_LS,AC205&gt;=0.5),(ROUND((PI()*AD205*AE205)/12,2)-PI()*SX7_PD),IF(AND(BL205=SX8_LS,AC205&gt;=0.5),(ROUND((PI()*AD205*AE205)/12,2)-PI()*SX8_PD),IF(AND(BL205=SX9_LS,AC205&gt;=0.5),(ROUND((PI()*AD205*AE205)/12,2)-PI()*SX9_PD),IF(AND(BL205=SX10_LS,AC205&gt;=0.5),(ROUND((PI()*AD205*AE205)/12,2)-PI()*SX10_PD),IF(AND(BL205=SX11_LS,AC205&gt;=0.5),(ROUND((PI()*AD205*AE205)/12,2)-PI()*SX11_PD),IF(AND(BL205=SX12_LS,AC205&gt;=0.5),(ROUND((PI()*AD205*AE205)/12,2)-PI()*SX12_PD),ROUND((PI()*AD205*AE205)/12,2))))))))))))))</f>
        <v/>
      </c>
      <c r="AH205" s="81"/>
      <c r="AI205" s="81"/>
      <c r="AJ205" s="81"/>
      <c r="AK205" s="81"/>
      <c r="AL205" s="81"/>
      <c r="AM205" s="81"/>
      <c r="AN205" s="81"/>
      <c r="AO205" s="81"/>
      <c r="AP205" s="17"/>
      <c r="AQ205" s="113"/>
      <c r="AR205" s="113"/>
      <c r="AS205" s="113"/>
      <c r="AT205" s="113"/>
      <c r="AU205" s="113"/>
      <c r="AV205" s="114" t="str">
        <f t="shared" ref="AV205" si="1411">IF(C205=FALSE,"",IF(C205="DNT",(AQ205/(Nominal_Pipe_Diameter*10)),IF(AQ205="NV","NV",IF(AQ205="NA","NA",IF(BE205="","",IF(BL205="SMLS",AQ205*100/BE205,AQ205*100/BD205))))))</f>
        <v/>
      </c>
      <c r="AW205" s="114"/>
      <c r="AX205" s="114"/>
      <c r="AY205" s="114"/>
      <c r="AZ205" s="114"/>
      <c r="BA205" s="114" t="str">
        <f t="shared" ref="BA205" si="1412">IF(C205=FALSE,"",IF(GW_Log_Dist="","NA",GW_Log_Dist+X205))</f>
        <v/>
      </c>
      <c r="BB205" s="114"/>
      <c r="BC205" s="114"/>
      <c r="BD205" s="18" t="str">
        <f t="shared" ref="BD205" si="1413">IF(C205=FALSE,"",IF(AND(SX1_Start&lt;=X205,X205&lt;SX1_End),((SX1_NWT*1000)),IF(AND(SX2_Start&lt;=X205,X205&lt;SX2_End),((SX2_NWT*1000)),IF(AND(SX3_Start&lt;=X205,X205&lt;SX3_End),((SX3_NWT*1000)),IF(AND(SX4_Start&lt;=X205,X205&lt;SX4_End),((SX4_NWT*1000)),IF(AND(SX5_Start&lt;=X205,X205&lt;SX5_End),((SX5_NWT*1000)),IF(AND(SX6_Start&lt;=X205,X205&lt;SX6_End),((SX6_NWT*1000)),IF(AND(SX7_Start&lt;=X205,X205&lt;SX7_End),((SX7_NWT*1000)),IF(AND(SX8_Start&lt;=X205,X205&lt;SX8_End),((SX8_NWT*1000)),IF(AND(SX9_Start&lt;=X205,X205&lt;SX9_End),((SX9_NWT*1000)),IF(AND(SX10_Start&lt;=X205,X205&lt;SX10_End),((SX10_NWT*1000)),IF(AND(SX11_Start&lt;=X205,X205&lt;SX11_End),((SX11_NWT*1000)),IF(AND(SX12_Start&lt;=X205,X205&lt;SX12_End),((SX12_NWT*1000)),IF(AND(SX13_Start&lt;=X205,X205&lt;SX13_End),((SX13_NWT*1000)),IF(AND(SX14_Start&lt;=X205,X205&lt;SX14_End),((SX14_NWT*1000)),IF(AND(SX15_Start&lt;=X205,X205&lt;SX15_End),((SX15_NWT*1000)),IF(AND(SX16_Start&lt;=X205,X205&lt;SX16_End),((SX16_NWT*1000)),IF(AND(SX17_Start&lt;=X205,X205&lt;SX17_End),((SX17_NWT*1000)),IF(AND(SX18_Start&lt;=X205,X205&lt;SX18_End),((SX18_NWT*1000)),IF(AND(SX19_Start&lt;=X205,X205&lt;SX19_End),((SX19_NWT*1000)),IF(AND(SX20_Start&lt;=X205,X205&lt;SX20_End),((SX20_NWT*1000)),IF(AND(SX21_Start&lt;=X205,X205&lt;SX21_End),((SX21_NWT*1000)),IF(AND(SX22_Start&lt;=X205,X205&lt;SX22_End),((SX22_NWT*1000)),IF(AND(SX23_Start&lt;=X205,X205&lt;SX23_End),((SX23_NWT*1000)),IF(AND(SX24_Start&lt;=X205,X205&lt;SX24_End),((SX24_NWT*1000)),IF(AND(SX25_Start&lt;=X205,X205&lt;SX25_End),((SX25_NWT*1000))))))))))))))))))))))))))))</f>
        <v/>
      </c>
      <c r="BE205" s="113"/>
      <c r="BF205" s="113"/>
      <c r="BG205" s="113"/>
      <c r="BH205" s="113"/>
      <c r="BI205" s="113"/>
      <c r="BJ205" s="113"/>
      <c r="BK205" s="113"/>
      <c r="BL205" s="19" t="str" cm="1">
        <f t="array" ref="BL205">IF(C205=FALSE,"",IF(AND(SX1_Start&lt;=X205,X205&lt;SX1_End),SX1_LS,IF(AND(SX2_Start&lt;=X205,X205&lt;SX2_End),SX2_LS,IF(AND(SX3_Start&lt;=X205,X205&lt;SX3_End),SX3_LS,IF(AND(SX4_Start&lt;=X205,X205&lt;SX4_End),SX4_LS,IF(AND(SX5_Start&lt;=X205,X205&lt;SX5_End),SX5_LS,IF(AND(SX6_Start&lt;=X205,X205&lt;SX6_End),SX6_LS,IF(AND(SX7_Start&lt;=X205,X205&lt;SX7_End),SX7_LS,IF(AND(SX8_Start&lt;=X205,X205&lt;SX8_End),SX8_LS,IF(AND(SX9_Start&lt;=X205,X205&lt;SX9_End),SX9_LS,IF(AND(SX10_Start&lt;=X205,X205&lt;SX10_End),SX10_LS,IF(AND(SX11_Start&lt;=X205,X205&lt;SX11_End),SX11_LS,IF(AND(SX12_Start&lt;=X205,X205&lt;SX12_End),SX12_LS,IF(AND(SX13_Start&lt;=X205,X205&lt;SX13_End),SX13_LS,IF(AND(SX14_Start&lt;=X205,X205&lt;SX14_End),SX14_LS,IF(AND(SX15_Start&lt;=X205,X205&lt;SX15_End),SX15_LS,IF(AND(SX16_Start&lt;=X205,X205&lt;SX16_End),SX16_LS,IF(AND(SX17_Start&lt;=X205,X205&lt;SX17_End),SX17_LS,IF(AND(SX18_Start&lt;=X205,X205&lt;SX18_End),SX18_LS,IF(AND(SX19_Start&lt;=X205,X205&lt;SX19_End),SX19_LS,IF(AND(SX20_Start&lt;=X205,X205&lt;SX20_End),SX20_LS,IF(AND(SX21_Start&lt;=X205,X205&lt;SX21_End),SX21_LS,IF(AND(SX22_Start&lt;=X205,X205&lt;SX22_End),SX22_LS,IF(AND(SX23_Start&lt;=X205,X205&lt;SX23_End),SX23_LS,IF(AND(SX24_Start&lt;=X205,X205&lt;SX24_End),SX24_LS)*IF(AND(SX25_Start&lt;=X205,X205&lt;SX25End),SX25_LS)))))))))))))))))))))))))</f>
        <v/>
      </c>
      <c r="BM205" s="129" t="str">
        <f t="shared" ref="BM205" si="1414">IF(ISBLANK(C205),"",IF(BL205=SX1_LS,SX1_LSD,IF(BL205=SX2_LS,SX2_LSD,IF(BL205=SX3_LS,SX3_LSD,IF(BL205=SX4_LS,SX4_LSD,IF(BL205=SX5_LS,SX5_LSD,IF(BL205=SX6_LS,SX6_LSD,IF(BL205=SX7_LS,SX7_LSD,IF(BL205=SX8_LS,SX8_LSD,IF(BL205=SX9_LS,SX9_LSD,IF(BL205=SX10_LS,SX10_LSD,IF(BL205=SX11_LS,SX11_LSD,IF(BL205=SX12_LS,SX12_LSD)))))))))))))</f>
        <v/>
      </c>
      <c r="BN205" s="130"/>
      <c r="BO205" s="130"/>
      <c r="BP205" s="130"/>
      <c r="BQ205" s="130"/>
      <c r="BR205" s="131"/>
      <c r="BS205" s="119" t="str">
        <f t="shared" ref="BS205" si="1415">IF(ISBLANK(C205),"",IF(NOT(ISNUMBER(station_number)),"NA",IF(MOD(station_number,1)=0,TEXT(station_number+X205,"0+00"),IF(NOT(MOD(station_number,1)=0),TEXT(station_number+X205,"0+00.00")))))</f>
        <v/>
      </c>
      <c r="BT205" s="119"/>
      <c r="BU205" s="119"/>
      <c r="BV205" s="119"/>
      <c r="BW205" s="119"/>
      <c r="BX205" s="120" t="str" cm="1">
        <f t="array" ref="BX205">IF(C205=FALSE,"",IF(AND(SX1_Start&lt;=X205,X205&lt;SX1_End),"Section 1",IF(AND(SX2_Start&lt;=X205,X205&lt;SX2_End),"Section 2",IF(AND(SX3_Start&lt;=X205,X205&lt;SX3_End),"Section 3",IF(AND(SX4_Start&lt;=X205,X205&lt;SX4_End),"Section 4",IF(AND(SX5_Start&lt;=X205,X205&lt;SX5_End),"Section 5",IF(AND(SX6_Start&lt;=X205,X205&lt;SX6_End),"Section 6",IF(AND(SX7_Start&lt;=X205,X205&lt;SX7_End),"Section 7",IF(AND(SX8_Start&lt;=X205,X205&lt;SX8_End),"Section 8",IF(AND(SX9_Start&lt;=X205,X205&lt;SX9_End),"Section 9",IF(AND(SX10_Start&lt;=X205,X205&lt;SX10_End),"Section 10",IF(AND(SX11_Start&lt;=X205,X205&lt;SX11_End),"Section 11",IF(AND(SX12_Start&lt;=X205,X205&lt;SX12_End),"Section 12",IF(AND(SX13_Start&lt;=X205,X205&lt;SX13_End),"Section 13",IF(AND(SX14_Start&lt;=X205,X205&lt;SX14_End),"Section 14",IF(AND(SX15_Start&lt;=X205,X205&lt;SX15_End),"Section 15",IF(AND(SX16_Start&lt;=X205,X205&lt;SX16_End),"Section 16",IF(AND(SX17_Start&lt;=X205,X205&lt;SX17_End),"Section 17",IF(AND(SX18_Start&lt;=X205,X205&lt;SX18_End),"Section 18",IF(AND(SX19_Start&lt;=X205,X205&lt;SX19_End),"Section 19",IF(AND(SX20_Start&lt;=X205,X205&lt;SX20_End),"Section 20",IF(AND(SX21_Start&lt;=X205,X205&lt;SX21_End),"Section 21",IF(AND(SX22_Start&lt;=X205,X205&lt;SX22_End),"Section 22",IF(AND(SX23_Start&lt;=X205,X205&lt;SX23_End),"Section 23",IF(AND(SX24_Start&lt;=X205,X205&lt;SX24_End),"Section 24")*IF(AND(SX25_Start&lt;=X205,X205&lt;SX25End),"Section 25")))))))))))))))))))))))))</f>
        <v/>
      </c>
      <c r="BY205" s="121"/>
      <c r="BZ205" s="121"/>
      <c r="CA205" s="121"/>
      <c r="CB205" s="121"/>
      <c r="CC205" s="121"/>
      <c r="CD205" s="121"/>
      <c r="CE205" s="121"/>
      <c r="CF205" s="121"/>
      <c r="CG205" s="121"/>
      <c r="CH205" s="122"/>
      <c r="CI205" s="123"/>
      <c r="CJ205" s="124"/>
      <c r="CK205" s="124"/>
      <c r="CL205" s="124"/>
      <c r="CM205" s="124"/>
      <c r="CN205" s="124"/>
      <c r="CO205" s="124"/>
      <c r="CP205" s="124"/>
      <c r="CQ205" s="124"/>
      <c r="CR205" s="124"/>
      <c r="CS205" s="125"/>
      <c r="CT205" s="123"/>
      <c r="CU205" s="124"/>
      <c r="CV205" s="124"/>
      <c r="CW205" s="124"/>
      <c r="CX205" s="124"/>
      <c r="CY205" s="124"/>
      <c r="CZ205" s="124"/>
      <c r="DA205" s="124"/>
      <c r="DB205" s="124"/>
      <c r="DC205" s="124"/>
      <c r="DD205" s="125"/>
      <c r="DE205" s="123"/>
      <c r="DF205" s="124"/>
      <c r="DG205" s="124"/>
      <c r="DH205" s="124"/>
      <c r="DI205" s="124"/>
      <c r="DJ205" s="124"/>
      <c r="DK205" s="124"/>
      <c r="DL205" s="124"/>
      <c r="DM205" s="124"/>
      <c r="DN205" s="125"/>
      <c r="DO205" s="126"/>
      <c r="DP205" s="127"/>
      <c r="DQ205" s="127"/>
      <c r="DR205" s="127"/>
      <c r="DS205" s="127"/>
      <c r="DT205" s="127"/>
      <c r="DU205" s="127"/>
      <c r="DV205" s="128"/>
      <c r="DW205" s="102"/>
      <c r="DX205" s="102"/>
      <c r="DY205" s="102"/>
      <c r="DZ205" s="115"/>
      <c r="EA205" s="115"/>
      <c r="EB205" s="115"/>
      <c r="EC205" s="115"/>
      <c r="ED205" s="115"/>
      <c r="EE205" s="132"/>
      <c r="EF205" s="132"/>
      <c r="EG205" s="132"/>
      <c r="EH205" s="102"/>
      <c r="EI205" s="102"/>
      <c r="EJ205" s="102"/>
      <c r="EK205" s="117" t="str">
        <f t="shared" si="1384"/>
        <v/>
      </c>
      <c r="EL205" s="117"/>
      <c r="EM205" s="117"/>
      <c r="EN205" s="118"/>
      <c r="EO205" s="118"/>
      <c r="EP205" s="118"/>
      <c r="EQ205" s="102"/>
      <c r="ER205" s="102"/>
      <c r="ES205" s="102"/>
      <c r="ET205" s="102"/>
      <c r="EU205" s="20" t="str">
        <f t="shared" si="1385"/>
        <v/>
      </c>
      <c r="EV205" s="26" t="str">
        <f t="shared" si="1386"/>
        <v/>
      </c>
      <c r="EW205" s="22"/>
      <c r="EX205" s="22"/>
      <c r="EY205" s="23"/>
      <c r="EZ205" s="23"/>
      <c r="FA205" s="23"/>
      <c r="FB205" s="23"/>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3"/>
      <c r="GE205" s="23"/>
      <c r="GF205" s="23"/>
      <c r="GG205" s="23"/>
      <c r="GH205" s="23"/>
    </row>
    <row r="206" spans="1:190" s="25" customFormat="1" ht="57.75" customHeight="1" x14ac:dyDescent="0.25">
      <c r="A206" s="103">
        <f t="shared" si="1387"/>
        <v>199</v>
      </c>
      <c r="B206" s="103"/>
      <c r="C206" s="104"/>
      <c r="D206" s="105"/>
      <c r="E206" s="105"/>
      <c r="F206" s="105"/>
      <c r="G206" s="105"/>
      <c r="H206" s="105"/>
      <c r="I206" s="105"/>
      <c r="J206" s="105"/>
      <c r="K206" s="106"/>
      <c r="L206" s="138"/>
      <c r="M206" s="138"/>
      <c r="N206" s="138"/>
      <c r="O206" s="138"/>
      <c r="P206" s="138"/>
      <c r="Q206" s="138"/>
      <c r="R206" s="138"/>
      <c r="S206" s="137"/>
      <c r="T206" s="137"/>
      <c r="U206" s="137"/>
      <c r="V206" s="137"/>
      <c r="W206" s="137"/>
      <c r="X206" s="79"/>
      <c r="Y206" s="80"/>
      <c r="Z206" s="80"/>
      <c r="AA206" s="80"/>
      <c r="AB206" s="11" t="str">
        <f t="shared" si="1375"/>
        <v/>
      </c>
      <c r="AC206" s="12"/>
      <c r="AD206" s="13">
        <f t="shared" si="1367"/>
        <v>0</v>
      </c>
      <c r="AE206" s="14" t="str">
        <f t="shared" ref="AE206" si="1416">IF(ISBLANK(C206),"",IF(BL206=SX1_LS,SX1_PD,IF(BL206=SX2_LS,SX2_PD,IF(BL206=SX3_LS,SX3_PD,IF(BL206=SX4_LS,SX4_PD,IF(BL206=SX5_LS,SX5_PD,IF(BL206=SX6_LS,SX6_PD,IF(BL206=SX7_LS,SX7_PD,IF(BL206=SX8_LS,SX8_PD,IF(BL206=SX9_LS,SX9_PD,IF(BL206=SX10_LS,SX10_PD,IF(BL206=SX11_LS,SX11_PD,IF(BL206=SX12_LS,SX12_PD)))))))))))))</f>
        <v/>
      </c>
      <c r="AF206" s="15" t="str">
        <f t="shared" si="1377"/>
        <v>!</v>
      </c>
      <c r="AG206" s="16" t="str">
        <f t="shared" ref="AG206" si="1417">IF(ISBLANK(AC206),"",IF(AND(BL206=SX1_LS,AC206&gt;=0.5),(ROUND((PI()*AD206*AE206)/12,2)-PI()*SX1_PD),IF(AND(BL206=SX2_LS,AC206&gt;=0.5),(ROUND((PI()*AD206*AE206)/12,2)-PI()*SX2_PD),IF(AND(BL206=SX3_LS,AC206&gt;=0.5),(ROUND((PI()*AD206*AE206)/12,2)-PI()*SX3_PD),IF(AND(BL206=SX4_LS,AC206&gt;=0.5),(ROUND((PI()*AD206*AE206)/12,2)-PI()*SX4_PD),IF(AND(BL206=SX5_LS,AC206&gt;=0.5),(ROUND((PI()*AD206*AE206)/12,2)-PI()*SX5_PD),IF(AND(BL206=SX6_LS,AC206&gt;=0.5),(ROUND((PI()*AD206*AE206)/12,2)-PI()*SX6_PD),IF(AND(BL206=SX7_LS,AC206&gt;=0.5),(ROUND((PI()*AD206*AE206)/12,2)-PI()*SX7_PD),IF(AND(BL206=SX8_LS,AC206&gt;=0.5),(ROUND((PI()*AD206*AE206)/12,2)-PI()*SX8_PD),IF(AND(BL206=SX9_LS,AC206&gt;=0.5),(ROUND((PI()*AD206*AE206)/12,2)-PI()*SX9_PD),IF(AND(BL206=SX10_LS,AC206&gt;=0.5),(ROUND((PI()*AD206*AE206)/12,2)-PI()*SX10_PD),IF(AND(BL206=SX11_LS,AC206&gt;=0.5),(ROUND((PI()*AD206*AE206)/12,2)-PI()*SX11_PD),IF(AND(BL206=SX12_LS,AC206&gt;=0.5),(ROUND((PI()*AD206*AE206)/12,2)-PI()*SX12_PD),ROUND((PI()*AD206*AE206)/12,2))))))))))))))</f>
        <v/>
      </c>
      <c r="AH206" s="81"/>
      <c r="AI206" s="81"/>
      <c r="AJ206" s="81"/>
      <c r="AK206" s="81"/>
      <c r="AL206" s="81"/>
      <c r="AM206" s="81"/>
      <c r="AN206" s="81"/>
      <c r="AO206" s="81"/>
      <c r="AP206" s="17"/>
      <c r="AQ206" s="113"/>
      <c r="AR206" s="113"/>
      <c r="AS206" s="113"/>
      <c r="AT206" s="113"/>
      <c r="AU206" s="113"/>
      <c r="AV206" s="114" t="str">
        <f t="shared" ref="AV206" si="1418">IF(C206=FALSE,"",IF(C206="DNT",(AQ206/(Nominal_Pipe_Diameter*10)),IF(AQ206="NV","NV",IF(AQ206="NA","NA",IF(BE206="","",IF(BL206="SMLS",AQ206*100/BE206,AQ206*100/BD206))))))</f>
        <v/>
      </c>
      <c r="AW206" s="114"/>
      <c r="AX206" s="114"/>
      <c r="AY206" s="114"/>
      <c r="AZ206" s="114"/>
      <c r="BA206" s="114" t="str">
        <f t="shared" ref="BA206" si="1419">IF(C206=FALSE,"",IF(GW_Log_Dist="","NA",GW_Log_Dist+X206))</f>
        <v/>
      </c>
      <c r="BB206" s="114"/>
      <c r="BC206" s="114"/>
      <c r="BD206" s="18" t="str">
        <f t="shared" ref="BD206" si="1420">IF(C206=FALSE,"",IF(AND(SX1_Start&lt;=X206,X206&lt;SX1_End),((SX1_NWT*1000)),IF(AND(SX2_Start&lt;=X206,X206&lt;SX2_End),((SX2_NWT*1000)),IF(AND(SX3_Start&lt;=X206,X206&lt;SX3_End),((SX3_NWT*1000)),IF(AND(SX4_Start&lt;=X206,X206&lt;SX4_End),((SX4_NWT*1000)),IF(AND(SX5_Start&lt;=X206,X206&lt;SX5_End),((SX5_NWT*1000)),IF(AND(SX6_Start&lt;=X206,X206&lt;SX6_End),((SX6_NWT*1000)),IF(AND(SX7_Start&lt;=X206,X206&lt;SX7_End),((SX7_NWT*1000)),IF(AND(SX8_Start&lt;=X206,X206&lt;SX8_End),((SX8_NWT*1000)),IF(AND(SX9_Start&lt;=X206,X206&lt;SX9_End),((SX9_NWT*1000)),IF(AND(SX10_Start&lt;=X206,X206&lt;SX10_End),((SX10_NWT*1000)),IF(AND(SX11_Start&lt;=X206,X206&lt;SX11_End),((SX11_NWT*1000)),IF(AND(SX12_Start&lt;=X206,X206&lt;SX12_End),((SX12_NWT*1000)),IF(AND(SX13_Start&lt;=X206,X206&lt;SX13_End),((SX13_NWT*1000)),IF(AND(SX14_Start&lt;=X206,X206&lt;SX14_End),((SX14_NWT*1000)),IF(AND(SX15_Start&lt;=X206,X206&lt;SX15_End),((SX15_NWT*1000)),IF(AND(SX16_Start&lt;=X206,X206&lt;SX16_End),((SX16_NWT*1000)),IF(AND(SX17_Start&lt;=X206,X206&lt;SX17_End),((SX17_NWT*1000)),IF(AND(SX18_Start&lt;=X206,X206&lt;SX18_End),((SX18_NWT*1000)),IF(AND(SX19_Start&lt;=X206,X206&lt;SX19_End),((SX19_NWT*1000)),IF(AND(SX20_Start&lt;=X206,X206&lt;SX20_End),((SX20_NWT*1000)),IF(AND(SX21_Start&lt;=X206,X206&lt;SX21_End),((SX21_NWT*1000)),IF(AND(SX22_Start&lt;=X206,X206&lt;SX22_End),((SX22_NWT*1000)),IF(AND(SX23_Start&lt;=X206,X206&lt;SX23_End),((SX23_NWT*1000)),IF(AND(SX24_Start&lt;=X206,X206&lt;SX24_End),((SX24_NWT*1000)),IF(AND(SX25_Start&lt;=X206,X206&lt;SX25_End),((SX25_NWT*1000))))))))))))))))))))))))))))</f>
        <v/>
      </c>
      <c r="BE206" s="113"/>
      <c r="BF206" s="113"/>
      <c r="BG206" s="113"/>
      <c r="BH206" s="113"/>
      <c r="BI206" s="113"/>
      <c r="BJ206" s="113"/>
      <c r="BK206" s="113"/>
      <c r="BL206" s="19" t="str" cm="1">
        <f t="array" ref="BL206">IF(C206=FALSE,"",IF(AND(SX1_Start&lt;=X206,X206&lt;SX1_End),SX1_LS,IF(AND(SX2_Start&lt;=X206,X206&lt;SX2_End),SX2_LS,IF(AND(SX3_Start&lt;=X206,X206&lt;SX3_End),SX3_LS,IF(AND(SX4_Start&lt;=X206,X206&lt;SX4_End),SX4_LS,IF(AND(SX5_Start&lt;=X206,X206&lt;SX5_End),SX5_LS,IF(AND(SX6_Start&lt;=X206,X206&lt;SX6_End),SX6_LS,IF(AND(SX7_Start&lt;=X206,X206&lt;SX7_End),SX7_LS,IF(AND(SX8_Start&lt;=X206,X206&lt;SX8_End),SX8_LS,IF(AND(SX9_Start&lt;=X206,X206&lt;SX9_End),SX9_LS,IF(AND(SX10_Start&lt;=X206,X206&lt;SX10_End),SX10_LS,IF(AND(SX11_Start&lt;=X206,X206&lt;SX11_End),SX11_LS,IF(AND(SX12_Start&lt;=X206,X206&lt;SX12_End),SX12_LS,IF(AND(SX13_Start&lt;=X206,X206&lt;SX13_End),SX13_LS,IF(AND(SX14_Start&lt;=X206,X206&lt;SX14_End),SX14_LS,IF(AND(SX15_Start&lt;=X206,X206&lt;SX15_End),SX15_LS,IF(AND(SX16_Start&lt;=X206,X206&lt;SX16_End),SX16_LS,IF(AND(SX17_Start&lt;=X206,X206&lt;SX17_End),SX17_LS,IF(AND(SX18_Start&lt;=X206,X206&lt;SX18_End),SX18_LS,IF(AND(SX19_Start&lt;=X206,X206&lt;SX19_End),SX19_LS,IF(AND(SX20_Start&lt;=X206,X206&lt;SX20_End),SX20_LS,IF(AND(SX21_Start&lt;=X206,X206&lt;SX21_End),SX21_LS,IF(AND(SX22_Start&lt;=X206,X206&lt;SX22_End),SX22_LS,IF(AND(SX23_Start&lt;=X206,X206&lt;SX23_End),SX23_LS,IF(AND(SX24_Start&lt;=X206,X206&lt;SX24_End),SX24_LS)*IF(AND(SX25_Start&lt;=X206,X206&lt;SX25End),SX25_LS)))))))))))))))))))))))))</f>
        <v/>
      </c>
      <c r="BM206" s="129" t="str">
        <f t="shared" ref="BM206" si="1421">IF(ISBLANK(C206),"",IF(BL206=SX1_LS,SX1_LSD,IF(BL206=SX2_LS,SX2_LSD,IF(BL206=SX3_LS,SX3_LSD,IF(BL206=SX4_LS,SX4_LSD,IF(BL206=SX5_LS,SX5_LSD,IF(BL206=SX6_LS,SX6_LSD,IF(BL206=SX7_LS,SX7_LSD,IF(BL206=SX8_LS,SX8_LSD,IF(BL206=SX9_LS,SX9_LSD,IF(BL206=SX10_LS,SX10_LSD,IF(BL206=SX11_LS,SX11_LSD,IF(BL206=SX12_LS,SX12_LSD)))))))))))))</f>
        <v/>
      </c>
      <c r="BN206" s="130"/>
      <c r="BO206" s="130"/>
      <c r="BP206" s="130"/>
      <c r="BQ206" s="130"/>
      <c r="BR206" s="131"/>
      <c r="BS206" s="119" t="str">
        <f t="shared" ref="BS206" si="1422">IF(ISBLANK(C206),"",IF(NOT(ISNUMBER(station_number)),"NA",IF(MOD(station_number,1)=0,TEXT(station_number+X206,"0+00"),IF(NOT(MOD(station_number,1)=0),TEXT(station_number+X206,"0+00.00")))))</f>
        <v/>
      </c>
      <c r="BT206" s="119"/>
      <c r="BU206" s="119"/>
      <c r="BV206" s="119"/>
      <c r="BW206" s="119"/>
      <c r="BX206" s="120" t="str" cm="1">
        <f t="array" ref="BX206">IF(C206=FALSE,"",IF(AND(SX1_Start&lt;=X206,X206&lt;SX1_End),"Section 1",IF(AND(SX2_Start&lt;=X206,X206&lt;SX2_End),"Section 2",IF(AND(SX3_Start&lt;=X206,X206&lt;SX3_End),"Section 3",IF(AND(SX4_Start&lt;=X206,X206&lt;SX4_End),"Section 4",IF(AND(SX5_Start&lt;=X206,X206&lt;SX5_End),"Section 5",IF(AND(SX6_Start&lt;=X206,X206&lt;SX6_End),"Section 6",IF(AND(SX7_Start&lt;=X206,X206&lt;SX7_End),"Section 7",IF(AND(SX8_Start&lt;=X206,X206&lt;SX8_End),"Section 8",IF(AND(SX9_Start&lt;=X206,X206&lt;SX9_End),"Section 9",IF(AND(SX10_Start&lt;=X206,X206&lt;SX10_End),"Section 10",IF(AND(SX11_Start&lt;=X206,X206&lt;SX11_End),"Section 11",IF(AND(SX12_Start&lt;=X206,X206&lt;SX12_End),"Section 12",IF(AND(SX13_Start&lt;=X206,X206&lt;SX13_End),"Section 13",IF(AND(SX14_Start&lt;=X206,X206&lt;SX14_End),"Section 14",IF(AND(SX15_Start&lt;=X206,X206&lt;SX15_End),"Section 15",IF(AND(SX16_Start&lt;=X206,X206&lt;SX16_End),"Section 16",IF(AND(SX17_Start&lt;=X206,X206&lt;SX17_End),"Section 17",IF(AND(SX18_Start&lt;=X206,X206&lt;SX18_End),"Section 18",IF(AND(SX19_Start&lt;=X206,X206&lt;SX19_End),"Section 19",IF(AND(SX20_Start&lt;=X206,X206&lt;SX20_End),"Section 20",IF(AND(SX21_Start&lt;=X206,X206&lt;SX21_End),"Section 21",IF(AND(SX22_Start&lt;=X206,X206&lt;SX22_End),"Section 22",IF(AND(SX23_Start&lt;=X206,X206&lt;SX23_End),"Section 23",IF(AND(SX24_Start&lt;=X206,X206&lt;SX24_End),"Section 24")*IF(AND(SX25_Start&lt;=X206,X206&lt;SX25End),"Section 25")))))))))))))))))))))))))</f>
        <v/>
      </c>
      <c r="BY206" s="121"/>
      <c r="BZ206" s="121"/>
      <c r="CA206" s="121"/>
      <c r="CB206" s="121"/>
      <c r="CC206" s="121"/>
      <c r="CD206" s="121"/>
      <c r="CE206" s="121"/>
      <c r="CF206" s="121"/>
      <c r="CG206" s="121"/>
      <c r="CH206" s="122"/>
      <c r="CI206" s="123"/>
      <c r="CJ206" s="124"/>
      <c r="CK206" s="124"/>
      <c r="CL206" s="124"/>
      <c r="CM206" s="124"/>
      <c r="CN206" s="124"/>
      <c r="CO206" s="124"/>
      <c r="CP206" s="124"/>
      <c r="CQ206" s="124"/>
      <c r="CR206" s="124"/>
      <c r="CS206" s="125"/>
      <c r="CT206" s="123"/>
      <c r="CU206" s="124"/>
      <c r="CV206" s="124"/>
      <c r="CW206" s="124"/>
      <c r="CX206" s="124"/>
      <c r="CY206" s="124"/>
      <c r="CZ206" s="124"/>
      <c r="DA206" s="124"/>
      <c r="DB206" s="124"/>
      <c r="DC206" s="124"/>
      <c r="DD206" s="125"/>
      <c r="DE206" s="123"/>
      <c r="DF206" s="124"/>
      <c r="DG206" s="124"/>
      <c r="DH206" s="124"/>
      <c r="DI206" s="124"/>
      <c r="DJ206" s="124"/>
      <c r="DK206" s="124"/>
      <c r="DL206" s="124"/>
      <c r="DM206" s="124"/>
      <c r="DN206" s="125"/>
      <c r="DO206" s="126"/>
      <c r="DP206" s="127"/>
      <c r="DQ206" s="127"/>
      <c r="DR206" s="127"/>
      <c r="DS206" s="127"/>
      <c r="DT206" s="127"/>
      <c r="DU206" s="127"/>
      <c r="DV206" s="128"/>
      <c r="DW206" s="102"/>
      <c r="DX206" s="102"/>
      <c r="DY206" s="102"/>
      <c r="DZ206" s="115"/>
      <c r="EA206" s="115"/>
      <c r="EB206" s="115"/>
      <c r="EC206" s="115"/>
      <c r="ED206" s="115"/>
      <c r="EE206" s="132"/>
      <c r="EF206" s="132"/>
      <c r="EG206" s="132"/>
      <c r="EH206" s="102"/>
      <c r="EI206" s="102"/>
      <c r="EJ206" s="102"/>
      <c r="EK206" s="117" t="str">
        <f t="shared" si="1384"/>
        <v/>
      </c>
      <c r="EL206" s="117"/>
      <c r="EM206" s="117"/>
      <c r="EN206" s="118"/>
      <c r="EO206" s="118"/>
      <c r="EP206" s="118"/>
      <c r="EQ206" s="102"/>
      <c r="ER206" s="102"/>
      <c r="ES206" s="102"/>
      <c r="ET206" s="102"/>
      <c r="EU206" s="20" t="str">
        <f t="shared" si="1385"/>
        <v/>
      </c>
      <c r="EV206" s="26" t="str">
        <f t="shared" si="1386"/>
        <v/>
      </c>
      <c r="EW206" s="22"/>
      <c r="EX206" s="22"/>
      <c r="EY206" s="23"/>
      <c r="EZ206" s="23"/>
      <c r="FA206" s="23"/>
      <c r="FB206" s="23"/>
      <c r="FC206" s="24"/>
      <c r="FD206" s="29"/>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3"/>
      <c r="GE206" s="23"/>
      <c r="GF206" s="23"/>
      <c r="GG206" s="23"/>
      <c r="GH206" s="23"/>
    </row>
    <row r="207" spans="1:190" s="25" customFormat="1" ht="57.75" customHeight="1" x14ac:dyDescent="0.25">
      <c r="A207" s="103">
        <f t="shared" si="1387"/>
        <v>200</v>
      </c>
      <c r="B207" s="103"/>
      <c r="C207" s="104"/>
      <c r="D207" s="105"/>
      <c r="E207" s="105"/>
      <c r="F207" s="105"/>
      <c r="G207" s="105"/>
      <c r="H207" s="105"/>
      <c r="I207" s="105"/>
      <c r="J207" s="105"/>
      <c r="K207" s="106"/>
      <c r="L207" s="138"/>
      <c r="M207" s="138"/>
      <c r="N207" s="138"/>
      <c r="O207" s="138"/>
      <c r="P207" s="138"/>
      <c r="Q207" s="138"/>
      <c r="R207" s="138"/>
      <c r="S207" s="137"/>
      <c r="T207" s="137"/>
      <c r="U207" s="137"/>
      <c r="V207" s="137"/>
      <c r="W207" s="137"/>
      <c r="X207" s="79"/>
      <c r="Y207" s="80"/>
      <c r="Z207" s="80"/>
      <c r="AA207" s="80"/>
      <c r="AB207" s="11" t="str">
        <f t="shared" si="1375"/>
        <v/>
      </c>
      <c r="AC207" s="12"/>
      <c r="AD207" s="13">
        <f t="shared" si="1367"/>
        <v>0</v>
      </c>
      <c r="AE207" s="14" t="str">
        <f t="shared" ref="AE207" si="1423">IF(ISBLANK(C207),"",IF(BL207=SX1_LS,SX1_PD,IF(BL207=SX2_LS,SX2_PD,IF(BL207=SX3_LS,SX3_PD,IF(BL207=SX4_LS,SX4_PD,IF(BL207=SX5_LS,SX5_PD,IF(BL207=SX6_LS,SX6_PD,IF(BL207=SX7_LS,SX7_PD,IF(BL207=SX8_LS,SX8_PD,IF(BL207=SX9_LS,SX9_PD,IF(BL207=SX10_LS,SX10_PD,IF(BL207=SX11_LS,SX11_PD,IF(BL207=SX12_LS,SX12_PD)))))))))))))</f>
        <v/>
      </c>
      <c r="AF207" s="15" t="str">
        <f t="shared" si="1377"/>
        <v>!</v>
      </c>
      <c r="AG207" s="16" t="str">
        <f t="shared" ref="AG207" si="1424">IF(ISBLANK(AC207),"",IF(AND(BL207=SX1_LS,AC207&gt;=0.5),(ROUND((PI()*AD207*AE207)/12,2)-PI()*SX1_PD),IF(AND(BL207=SX2_LS,AC207&gt;=0.5),(ROUND((PI()*AD207*AE207)/12,2)-PI()*SX2_PD),IF(AND(BL207=SX3_LS,AC207&gt;=0.5),(ROUND((PI()*AD207*AE207)/12,2)-PI()*SX3_PD),IF(AND(BL207=SX4_LS,AC207&gt;=0.5),(ROUND((PI()*AD207*AE207)/12,2)-PI()*SX4_PD),IF(AND(BL207=SX5_LS,AC207&gt;=0.5),(ROUND((PI()*AD207*AE207)/12,2)-PI()*SX5_PD),IF(AND(BL207=SX6_LS,AC207&gt;=0.5),(ROUND((PI()*AD207*AE207)/12,2)-PI()*SX6_PD),IF(AND(BL207=SX7_LS,AC207&gt;=0.5),(ROUND((PI()*AD207*AE207)/12,2)-PI()*SX7_PD),IF(AND(BL207=SX8_LS,AC207&gt;=0.5),(ROUND((PI()*AD207*AE207)/12,2)-PI()*SX8_PD),IF(AND(BL207=SX9_LS,AC207&gt;=0.5),(ROUND((PI()*AD207*AE207)/12,2)-PI()*SX9_PD),IF(AND(BL207=SX10_LS,AC207&gt;=0.5),(ROUND((PI()*AD207*AE207)/12,2)-PI()*SX10_PD),IF(AND(BL207=SX11_LS,AC207&gt;=0.5),(ROUND((PI()*AD207*AE207)/12,2)-PI()*SX11_PD),IF(AND(BL207=SX12_LS,AC207&gt;=0.5),(ROUND((PI()*AD207*AE207)/12,2)-PI()*SX12_PD),ROUND((PI()*AD207*AE207)/12,2))))))))))))))</f>
        <v/>
      </c>
      <c r="AH207" s="81"/>
      <c r="AI207" s="81"/>
      <c r="AJ207" s="81"/>
      <c r="AK207" s="81"/>
      <c r="AL207" s="81"/>
      <c r="AM207" s="81"/>
      <c r="AN207" s="81"/>
      <c r="AO207" s="81"/>
      <c r="AP207" s="17"/>
      <c r="AQ207" s="113"/>
      <c r="AR207" s="113"/>
      <c r="AS207" s="113"/>
      <c r="AT207" s="113"/>
      <c r="AU207" s="113"/>
      <c r="AV207" s="114" t="str">
        <f t="shared" ref="AV207" si="1425">IF(C207=FALSE,"",IF(C207="DNT",(AQ207/(Nominal_Pipe_Diameter*10)),IF(AQ207="NV","NV",IF(AQ207="NA","NA",IF(BE207="","",IF(BL207="SMLS",AQ207*100/BE207,AQ207*100/BD207))))))</f>
        <v/>
      </c>
      <c r="AW207" s="114"/>
      <c r="AX207" s="114"/>
      <c r="AY207" s="114"/>
      <c r="AZ207" s="114"/>
      <c r="BA207" s="114" t="str">
        <f t="shared" ref="BA207" si="1426">IF(C207=FALSE,"",IF(GW_Log_Dist="","NA",GW_Log_Dist+X207))</f>
        <v/>
      </c>
      <c r="BB207" s="114"/>
      <c r="BC207" s="114"/>
      <c r="BD207" s="18" t="str">
        <f t="shared" ref="BD207" si="1427">IF(C207=FALSE,"",IF(AND(SX1_Start&lt;=X207,X207&lt;SX1_End),((SX1_NWT*1000)),IF(AND(SX2_Start&lt;=X207,X207&lt;SX2_End),((SX2_NWT*1000)),IF(AND(SX3_Start&lt;=X207,X207&lt;SX3_End),((SX3_NWT*1000)),IF(AND(SX4_Start&lt;=X207,X207&lt;SX4_End),((SX4_NWT*1000)),IF(AND(SX5_Start&lt;=X207,X207&lt;SX5_End),((SX5_NWT*1000)),IF(AND(SX6_Start&lt;=X207,X207&lt;SX6_End),((SX6_NWT*1000)),IF(AND(SX7_Start&lt;=X207,X207&lt;SX7_End),((SX7_NWT*1000)),IF(AND(SX8_Start&lt;=X207,X207&lt;SX8_End),((SX8_NWT*1000)),IF(AND(SX9_Start&lt;=X207,X207&lt;SX9_End),((SX9_NWT*1000)),IF(AND(SX10_Start&lt;=X207,X207&lt;SX10_End),((SX10_NWT*1000)),IF(AND(SX11_Start&lt;=X207,X207&lt;SX11_End),((SX11_NWT*1000)),IF(AND(SX12_Start&lt;=X207,X207&lt;SX12_End),((SX12_NWT*1000)),IF(AND(SX13_Start&lt;=X207,X207&lt;SX13_End),((SX13_NWT*1000)),IF(AND(SX14_Start&lt;=X207,X207&lt;SX14_End),((SX14_NWT*1000)),IF(AND(SX15_Start&lt;=X207,X207&lt;SX15_End),((SX15_NWT*1000)),IF(AND(SX16_Start&lt;=X207,X207&lt;SX16_End),((SX16_NWT*1000)),IF(AND(SX17_Start&lt;=X207,X207&lt;SX17_End),((SX17_NWT*1000)),IF(AND(SX18_Start&lt;=X207,X207&lt;SX18_End),((SX18_NWT*1000)),IF(AND(SX19_Start&lt;=X207,X207&lt;SX19_End),((SX19_NWT*1000)),IF(AND(SX20_Start&lt;=X207,X207&lt;SX20_End),((SX20_NWT*1000)),IF(AND(SX21_Start&lt;=X207,X207&lt;SX21_End),((SX21_NWT*1000)),IF(AND(SX22_Start&lt;=X207,X207&lt;SX22_End),((SX22_NWT*1000)),IF(AND(SX23_Start&lt;=X207,X207&lt;SX23_End),((SX23_NWT*1000)),IF(AND(SX24_Start&lt;=X207,X207&lt;SX24_End),((SX24_NWT*1000)),IF(AND(SX25_Start&lt;=X207,X207&lt;SX25_End),((SX25_NWT*1000))))))))))))))))))))))))))))</f>
        <v/>
      </c>
      <c r="BE207" s="113"/>
      <c r="BF207" s="113"/>
      <c r="BG207" s="113"/>
      <c r="BH207" s="113"/>
      <c r="BI207" s="113"/>
      <c r="BJ207" s="113"/>
      <c r="BK207" s="113"/>
      <c r="BL207" s="19" t="str" cm="1">
        <f t="array" ref="BL207">IF(C207=FALSE,"",IF(AND(SX1_Start&lt;=X207,X207&lt;SX1_End),SX1_LS,IF(AND(SX2_Start&lt;=X207,X207&lt;SX2_End),SX2_LS,IF(AND(SX3_Start&lt;=X207,X207&lt;SX3_End),SX3_LS,IF(AND(SX4_Start&lt;=X207,X207&lt;SX4_End),SX4_LS,IF(AND(SX5_Start&lt;=X207,X207&lt;SX5_End),SX5_LS,IF(AND(SX6_Start&lt;=X207,X207&lt;SX6_End),SX6_LS,IF(AND(SX7_Start&lt;=X207,X207&lt;SX7_End),SX7_LS,IF(AND(SX8_Start&lt;=X207,X207&lt;SX8_End),SX8_LS,IF(AND(SX9_Start&lt;=X207,X207&lt;SX9_End),SX9_LS,IF(AND(SX10_Start&lt;=X207,X207&lt;SX10_End),SX10_LS,IF(AND(SX11_Start&lt;=X207,X207&lt;SX11_End),SX11_LS,IF(AND(SX12_Start&lt;=X207,X207&lt;SX12_End),SX12_LS,IF(AND(SX13_Start&lt;=X207,X207&lt;SX13_End),SX13_LS,IF(AND(SX14_Start&lt;=X207,X207&lt;SX14_End),SX14_LS,IF(AND(SX15_Start&lt;=X207,X207&lt;SX15_End),SX15_LS,IF(AND(SX16_Start&lt;=X207,X207&lt;SX16_End),SX16_LS,IF(AND(SX17_Start&lt;=X207,X207&lt;SX17_End),SX17_LS,IF(AND(SX18_Start&lt;=X207,X207&lt;SX18_End),SX18_LS,IF(AND(SX19_Start&lt;=X207,X207&lt;SX19_End),SX19_LS,IF(AND(SX20_Start&lt;=X207,X207&lt;SX20_End),SX20_LS,IF(AND(SX21_Start&lt;=X207,X207&lt;SX21_End),SX21_LS,IF(AND(SX22_Start&lt;=X207,X207&lt;SX22_End),SX22_LS,IF(AND(SX23_Start&lt;=X207,X207&lt;SX23_End),SX23_LS,IF(AND(SX24_Start&lt;=X207,X207&lt;SX24_End),SX24_LS)*IF(AND(SX25_Start&lt;=X207,X207&lt;SX25End),SX25_LS)))))))))))))))))))))))))</f>
        <v/>
      </c>
      <c r="BM207" s="129" t="str">
        <f t="shared" ref="BM207" si="1428">IF(ISBLANK(C207),"",IF(BL207=SX1_LS,SX1_LSD,IF(BL207=SX2_LS,SX2_LSD,IF(BL207=SX3_LS,SX3_LSD,IF(BL207=SX4_LS,SX4_LSD,IF(BL207=SX5_LS,SX5_LSD,IF(BL207=SX6_LS,SX6_LSD,IF(BL207=SX7_LS,SX7_LSD,IF(BL207=SX8_LS,SX8_LSD,IF(BL207=SX9_LS,SX9_LSD,IF(BL207=SX10_LS,SX10_LSD,IF(BL207=SX11_LS,SX11_LSD,IF(BL207=SX12_LS,SX12_LSD)))))))))))))</f>
        <v/>
      </c>
      <c r="BN207" s="130"/>
      <c r="BO207" s="130"/>
      <c r="BP207" s="130"/>
      <c r="BQ207" s="130"/>
      <c r="BR207" s="131"/>
      <c r="BS207" s="119" t="str">
        <f t="shared" ref="BS207" si="1429">IF(ISBLANK(C207),"",IF(NOT(ISNUMBER(station_number)),"NA",IF(MOD(station_number,1)=0,TEXT(station_number+X207,"0+00"),IF(NOT(MOD(station_number,1)=0),TEXT(station_number+X207,"0+00.00")))))</f>
        <v/>
      </c>
      <c r="BT207" s="119"/>
      <c r="BU207" s="119"/>
      <c r="BV207" s="119"/>
      <c r="BW207" s="119"/>
      <c r="BX207" s="120" t="str" cm="1">
        <f t="array" ref="BX207">IF(C207=FALSE,"",IF(AND(SX1_Start&lt;=X207,X207&lt;SX1_End),"Section 1",IF(AND(SX2_Start&lt;=X207,X207&lt;SX2_End),"Section 2",IF(AND(SX3_Start&lt;=X207,X207&lt;SX3_End),"Section 3",IF(AND(SX4_Start&lt;=X207,X207&lt;SX4_End),"Section 4",IF(AND(SX5_Start&lt;=X207,X207&lt;SX5_End),"Section 5",IF(AND(SX6_Start&lt;=X207,X207&lt;SX6_End),"Section 6",IF(AND(SX7_Start&lt;=X207,X207&lt;SX7_End),"Section 7",IF(AND(SX8_Start&lt;=X207,X207&lt;SX8_End),"Section 8",IF(AND(SX9_Start&lt;=X207,X207&lt;SX9_End),"Section 9",IF(AND(SX10_Start&lt;=X207,X207&lt;SX10_End),"Section 10",IF(AND(SX11_Start&lt;=X207,X207&lt;SX11_End),"Section 11",IF(AND(SX12_Start&lt;=X207,X207&lt;SX12_End),"Section 12",IF(AND(SX13_Start&lt;=X207,X207&lt;SX13_End),"Section 13",IF(AND(SX14_Start&lt;=X207,X207&lt;SX14_End),"Section 14",IF(AND(SX15_Start&lt;=X207,X207&lt;SX15_End),"Section 15",IF(AND(SX16_Start&lt;=X207,X207&lt;SX16_End),"Section 16",IF(AND(SX17_Start&lt;=X207,X207&lt;SX17_End),"Section 17",IF(AND(SX18_Start&lt;=X207,X207&lt;SX18_End),"Section 18",IF(AND(SX19_Start&lt;=X207,X207&lt;SX19_End),"Section 19",IF(AND(SX20_Start&lt;=X207,X207&lt;SX20_End),"Section 20",IF(AND(SX21_Start&lt;=X207,X207&lt;SX21_End),"Section 21",IF(AND(SX22_Start&lt;=X207,X207&lt;SX22_End),"Section 22",IF(AND(SX23_Start&lt;=X207,X207&lt;SX23_End),"Section 23",IF(AND(SX24_Start&lt;=X207,X207&lt;SX24_End),"Section 24")*IF(AND(SX25_Start&lt;=X207,X207&lt;SX25End),"Section 25")))))))))))))))))))))))))</f>
        <v/>
      </c>
      <c r="BY207" s="121"/>
      <c r="BZ207" s="121"/>
      <c r="CA207" s="121"/>
      <c r="CB207" s="121"/>
      <c r="CC207" s="121"/>
      <c r="CD207" s="121"/>
      <c r="CE207" s="121"/>
      <c r="CF207" s="121"/>
      <c r="CG207" s="121"/>
      <c r="CH207" s="122"/>
      <c r="CI207" s="123"/>
      <c r="CJ207" s="124"/>
      <c r="CK207" s="124"/>
      <c r="CL207" s="124"/>
      <c r="CM207" s="124"/>
      <c r="CN207" s="124"/>
      <c r="CO207" s="124"/>
      <c r="CP207" s="124"/>
      <c r="CQ207" s="124"/>
      <c r="CR207" s="124"/>
      <c r="CS207" s="125"/>
      <c r="CT207" s="123"/>
      <c r="CU207" s="124"/>
      <c r="CV207" s="124"/>
      <c r="CW207" s="124"/>
      <c r="CX207" s="124"/>
      <c r="CY207" s="124"/>
      <c r="CZ207" s="124"/>
      <c r="DA207" s="124"/>
      <c r="DB207" s="124"/>
      <c r="DC207" s="124"/>
      <c r="DD207" s="125"/>
      <c r="DE207" s="123"/>
      <c r="DF207" s="124"/>
      <c r="DG207" s="124"/>
      <c r="DH207" s="124"/>
      <c r="DI207" s="124"/>
      <c r="DJ207" s="124"/>
      <c r="DK207" s="124"/>
      <c r="DL207" s="124"/>
      <c r="DM207" s="124"/>
      <c r="DN207" s="125"/>
      <c r="DO207" s="126"/>
      <c r="DP207" s="127"/>
      <c r="DQ207" s="127"/>
      <c r="DR207" s="127"/>
      <c r="DS207" s="127"/>
      <c r="DT207" s="127"/>
      <c r="DU207" s="127"/>
      <c r="DV207" s="128"/>
      <c r="DW207" s="102"/>
      <c r="DX207" s="102"/>
      <c r="DY207" s="102"/>
      <c r="DZ207" s="115"/>
      <c r="EA207" s="115"/>
      <c r="EB207" s="115"/>
      <c r="EC207" s="115"/>
      <c r="ED207" s="115"/>
      <c r="EE207" s="132"/>
      <c r="EF207" s="132"/>
      <c r="EG207" s="132"/>
      <c r="EH207" s="102"/>
      <c r="EI207" s="102"/>
      <c r="EJ207" s="102"/>
      <c r="EK207" s="117" t="str">
        <f t="shared" si="1384"/>
        <v/>
      </c>
      <c r="EL207" s="117"/>
      <c r="EM207" s="117"/>
      <c r="EN207" s="118"/>
      <c r="EO207" s="118"/>
      <c r="EP207" s="118"/>
      <c r="EQ207" s="102"/>
      <c r="ER207" s="102"/>
      <c r="ES207" s="102"/>
      <c r="ET207" s="102"/>
      <c r="EU207" s="20" t="str">
        <f t="shared" si="1385"/>
        <v/>
      </c>
      <c r="EV207" s="26" t="str">
        <f t="shared" si="1386"/>
        <v/>
      </c>
      <c r="EW207" s="22"/>
      <c r="EX207" s="22"/>
      <c r="EY207" s="23"/>
      <c r="EZ207" s="23"/>
      <c r="FA207" s="27"/>
      <c r="FB207" s="27"/>
      <c r="FC207" s="28"/>
      <c r="FD207" s="28"/>
      <c r="FE207" s="29"/>
      <c r="FF207" s="29"/>
      <c r="FG207" s="29"/>
      <c r="FH207" s="29"/>
      <c r="FI207" s="29"/>
      <c r="FJ207" s="29"/>
      <c r="FK207" s="29"/>
      <c r="FL207" s="29"/>
      <c r="FM207" s="29"/>
      <c r="FN207" s="29"/>
      <c r="FO207" s="29"/>
      <c r="FP207" s="29"/>
      <c r="FQ207" s="29"/>
      <c r="FR207" s="29"/>
      <c r="FS207" s="29"/>
      <c r="FT207" s="29"/>
      <c r="FU207" s="29"/>
      <c r="FV207" s="29"/>
      <c r="FW207" s="29"/>
      <c r="FX207" s="29"/>
      <c r="FY207" s="29"/>
      <c r="FZ207" s="29"/>
      <c r="GA207" s="29"/>
      <c r="GB207" s="29"/>
      <c r="GC207" s="23"/>
      <c r="GD207" s="23"/>
      <c r="GE207" s="23"/>
      <c r="GF207" s="23"/>
      <c r="GG207" s="23"/>
      <c r="GH207" s="23"/>
    </row>
    <row r="208" spans="1:190" s="25" customFormat="1" ht="57.75" customHeight="1" x14ac:dyDescent="0.25">
      <c r="A208" s="103">
        <f t="shared" si="1387"/>
        <v>201</v>
      </c>
      <c r="B208" s="103"/>
      <c r="C208" s="104"/>
      <c r="D208" s="105"/>
      <c r="E208" s="105"/>
      <c r="F208" s="105"/>
      <c r="G208" s="105"/>
      <c r="H208" s="105"/>
      <c r="I208" s="105"/>
      <c r="J208" s="105"/>
      <c r="K208" s="106"/>
      <c r="L208" s="138"/>
      <c r="M208" s="138"/>
      <c r="N208" s="138"/>
      <c r="O208" s="138"/>
      <c r="P208" s="138"/>
      <c r="Q208" s="138"/>
      <c r="R208" s="138"/>
      <c r="S208" s="137"/>
      <c r="T208" s="137"/>
      <c r="U208" s="137"/>
      <c r="V208" s="137"/>
      <c r="W208" s="137"/>
      <c r="X208" s="79"/>
      <c r="Y208" s="80"/>
      <c r="Z208" s="80"/>
      <c r="AA208" s="80"/>
      <c r="AB208" s="11" t="str">
        <f t="shared" si="1375"/>
        <v/>
      </c>
      <c r="AC208" s="12"/>
      <c r="AD208" s="13">
        <f t="shared" si="1367"/>
        <v>0</v>
      </c>
      <c r="AE208" s="14" t="str">
        <f t="shared" ref="AE208" si="1430">IF(ISBLANK(C208),"",IF(BL208=SX1_LS,SX1_PD,IF(BL208=SX2_LS,SX2_PD,IF(BL208=SX3_LS,SX3_PD,IF(BL208=SX4_LS,SX4_PD,IF(BL208=SX5_LS,SX5_PD,IF(BL208=SX6_LS,SX6_PD,IF(BL208=SX7_LS,SX7_PD,IF(BL208=SX8_LS,SX8_PD,IF(BL208=SX9_LS,SX9_PD,IF(BL208=SX10_LS,SX10_PD,IF(BL208=SX11_LS,SX11_PD,IF(BL208=SX12_LS,SX12_PD)))))))))))))</f>
        <v/>
      </c>
      <c r="AF208" s="15" t="str">
        <f t="shared" si="1377"/>
        <v>!</v>
      </c>
      <c r="AG208" s="16" t="str">
        <f t="shared" ref="AG208" si="1431">IF(ISBLANK(AC208),"",IF(AND(BL208=SX1_LS,AC208&gt;=0.5),(ROUND((PI()*AD208*AE208)/12,2)-PI()*SX1_PD),IF(AND(BL208=SX2_LS,AC208&gt;=0.5),(ROUND((PI()*AD208*AE208)/12,2)-PI()*SX2_PD),IF(AND(BL208=SX3_LS,AC208&gt;=0.5),(ROUND((PI()*AD208*AE208)/12,2)-PI()*SX3_PD),IF(AND(BL208=SX4_LS,AC208&gt;=0.5),(ROUND((PI()*AD208*AE208)/12,2)-PI()*SX4_PD),IF(AND(BL208=SX5_LS,AC208&gt;=0.5),(ROUND((PI()*AD208*AE208)/12,2)-PI()*SX5_PD),IF(AND(BL208=SX6_LS,AC208&gt;=0.5),(ROUND((PI()*AD208*AE208)/12,2)-PI()*SX6_PD),IF(AND(BL208=SX7_LS,AC208&gt;=0.5),(ROUND((PI()*AD208*AE208)/12,2)-PI()*SX7_PD),IF(AND(BL208=SX8_LS,AC208&gt;=0.5),(ROUND((PI()*AD208*AE208)/12,2)-PI()*SX8_PD),IF(AND(BL208=SX9_LS,AC208&gt;=0.5),(ROUND((PI()*AD208*AE208)/12,2)-PI()*SX9_PD),IF(AND(BL208=SX10_LS,AC208&gt;=0.5),(ROUND((PI()*AD208*AE208)/12,2)-PI()*SX10_PD),IF(AND(BL208=SX11_LS,AC208&gt;=0.5),(ROUND((PI()*AD208*AE208)/12,2)-PI()*SX11_PD),IF(AND(BL208=SX12_LS,AC208&gt;=0.5),(ROUND((PI()*AD208*AE208)/12,2)-PI()*SX12_PD),ROUND((PI()*AD208*AE208)/12,2))))))))))))))</f>
        <v/>
      </c>
      <c r="AH208" s="81"/>
      <c r="AI208" s="81"/>
      <c r="AJ208" s="81"/>
      <c r="AK208" s="81"/>
      <c r="AL208" s="81"/>
      <c r="AM208" s="81"/>
      <c r="AN208" s="81"/>
      <c r="AO208" s="81"/>
      <c r="AP208" s="17"/>
      <c r="AQ208" s="133"/>
      <c r="AR208" s="134"/>
      <c r="AS208" s="134"/>
      <c r="AT208" s="134"/>
      <c r="AU208" s="135"/>
      <c r="AV208" s="114" t="str">
        <f t="shared" ref="AV208" si="1432">IF(C208=FALSE,"",IF(C208="DNT",(AQ208/(Nominal_Pipe_Diameter*10)),IF(AQ208="NV","NV",IF(AQ208="NA","NA",IF(BE208="","",IF(BL208="SMLS",AQ208*100/BE208,AQ208*100/BD208))))))</f>
        <v/>
      </c>
      <c r="AW208" s="114"/>
      <c r="AX208" s="114"/>
      <c r="AY208" s="114"/>
      <c r="AZ208" s="114"/>
      <c r="BA208" s="114" t="str">
        <f t="shared" ref="BA208" si="1433">IF(C208=FALSE,"",IF(GW_Log_Dist="","NA",GW_Log_Dist+X208))</f>
        <v/>
      </c>
      <c r="BB208" s="114"/>
      <c r="BC208" s="114"/>
      <c r="BD208" s="18" t="str">
        <f t="shared" ref="BD208" si="1434">IF(C208=FALSE,"",IF(AND(SX1_Start&lt;=X208,X208&lt;SX1_End),((SX1_NWT*1000)),IF(AND(SX2_Start&lt;=X208,X208&lt;SX2_End),((SX2_NWT*1000)),IF(AND(SX3_Start&lt;=X208,X208&lt;SX3_End),((SX3_NWT*1000)),IF(AND(SX4_Start&lt;=X208,X208&lt;SX4_End),((SX4_NWT*1000)),IF(AND(SX5_Start&lt;=X208,X208&lt;SX5_End),((SX5_NWT*1000)),IF(AND(SX6_Start&lt;=X208,X208&lt;SX6_End),((SX6_NWT*1000)),IF(AND(SX7_Start&lt;=X208,X208&lt;SX7_End),((SX7_NWT*1000)),IF(AND(SX8_Start&lt;=X208,X208&lt;SX8_End),((SX8_NWT*1000)),IF(AND(SX9_Start&lt;=X208,X208&lt;SX9_End),((SX9_NWT*1000)),IF(AND(SX10_Start&lt;=X208,X208&lt;SX10_End),((SX10_NWT*1000)),IF(AND(SX11_Start&lt;=X208,X208&lt;SX11_End),((SX11_NWT*1000)),IF(AND(SX12_Start&lt;=X208,X208&lt;SX12_End),((SX12_NWT*1000)),IF(AND(SX13_Start&lt;=X208,X208&lt;SX13_End),((SX13_NWT*1000)),IF(AND(SX14_Start&lt;=X208,X208&lt;SX14_End),((SX14_NWT*1000)),IF(AND(SX15_Start&lt;=X208,X208&lt;SX15_End),((SX15_NWT*1000)),IF(AND(SX16_Start&lt;=X208,X208&lt;SX16_End),((SX16_NWT*1000)),IF(AND(SX17_Start&lt;=X208,X208&lt;SX17_End),((SX17_NWT*1000)),IF(AND(SX18_Start&lt;=X208,X208&lt;SX18_End),((SX18_NWT*1000)),IF(AND(SX19_Start&lt;=X208,X208&lt;SX19_End),((SX19_NWT*1000)),IF(AND(SX20_Start&lt;=X208,X208&lt;SX20_End),((SX20_NWT*1000)),IF(AND(SX21_Start&lt;=X208,X208&lt;SX21_End),((SX21_NWT*1000)),IF(AND(SX22_Start&lt;=X208,X208&lt;SX22_End),((SX22_NWT*1000)),IF(AND(SX23_Start&lt;=X208,X208&lt;SX23_End),((SX23_NWT*1000)),IF(AND(SX24_Start&lt;=X208,X208&lt;SX24_End),((SX24_NWT*1000)),IF(AND(SX25_Start&lt;=X208,X208&lt;SX25_End),((SX25_NWT*1000))))))))))))))))))))))))))))</f>
        <v/>
      </c>
      <c r="BE208" s="133"/>
      <c r="BF208" s="134"/>
      <c r="BG208" s="134"/>
      <c r="BH208" s="134"/>
      <c r="BI208" s="134"/>
      <c r="BJ208" s="134"/>
      <c r="BK208" s="135"/>
      <c r="BL208" s="19" t="str" cm="1">
        <f t="array" ref="BL208">IF(C208=FALSE,"",IF(AND(SX1_Start&lt;=X208,X208&lt;SX1_End),SX1_LS,IF(AND(SX2_Start&lt;=X208,X208&lt;SX2_End),SX2_LS,IF(AND(SX3_Start&lt;=X208,X208&lt;SX3_End),SX3_LS,IF(AND(SX4_Start&lt;=X208,X208&lt;SX4_End),SX4_LS,IF(AND(SX5_Start&lt;=X208,X208&lt;SX5_End),SX5_LS,IF(AND(SX6_Start&lt;=X208,X208&lt;SX6_End),SX6_LS,IF(AND(SX7_Start&lt;=X208,X208&lt;SX7_End),SX7_LS,IF(AND(SX8_Start&lt;=X208,X208&lt;SX8_End),SX8_LS,IF(AND(SX9_Start&lt;=X208,X208&lt;SX9_End),SX9_LS,IF(AND(SX10_Start&lt;=X208,X208&lt;SX10_End),SX10_LS,IF(AND(SX11_Start&lt;=X208,X208&lt;SX11_End),SX11_LS,IF(AND(SX12_Start&lt;=X208,X208&lt;SX12_End),SX12_LS,IF(AND(SX13_Start&lt;=X208,X208&lt;SX13_End),SX13_LS,IF(AND(SX14_Start&lt;=X208,X208&lt;SX14_End),SX14_LS,IF(AND(SX15_Start&lt;=X208,X208&lt;SX15_End),SX15_LS,IF(AND(SX16_Start&lt;=X208,X208&lt;SX16_End),SX16_LS,IF(AND(SX17_Start&lt;=X208,X208&lt;SX17_End),SX17_LS,IF(AND(SX18_Start&lt;=X208,X208&lt;SX18_End),SX18_LS,IF(AND(SX19_Start&lt;=X208,X208&lt;SX19_End),SX19_LS,IF(AND(SX20_Start&lt;=X208,X208&lt;SX20_End),SX20_LS,IF(AND(SX21_Start&lt;=X208,X208&lt;SX21_End),SX21_LS,IF(AND(SX22_Start&lt;=X208,X208&lt;SX22_End),SX22_LS,IF(AND(SX23_Start&lt;=X208,X208&lt;SX23_End),SX23_LS,IF(AND(SX24_Start&lt;=X208,X208&lt;SX24_End),SX24_LS)*IF(AND(SX25_Start&lt;=X208,X208&lt;SX25End),SX25_LS)))))))))))))))))))))))))</f>
        <v/>
      </c>
      <c r="BM208" s="129" t="str">
        <f t="shared" ref="BM208" si="1435">IF(ISBLANK(C208),"",IF(BL208=SX1_LS,SX1_LSD,IF(BL208=SX2_LS,SX2_LSD,IF(BL208=SX3_LS,SX3_LSD,IF(BL208=SX4_LS,SX4_LSD,IF(BL208=SX5_LS,SX5_LSD,IF(BL208=SX6_LS,SX6_LSD,IF(BL208=SX7_LS,SX7_LSD,IF(BL208=SX8_LS,SX8_LSD,IF(BL208=SX9_LS,SX9_LSD,IF(BL208=SX10_LS,SX10_LSD,IF(BL208=SX11_LS,SX11_LSD,IF(BL208=SX12_LS,SX12_LSD)))))))))))))</f>
        <v/>
      </c>
      <c r="BN208" s="130"/>
      <c r="BO208" s="130"/>
      <c r="BP208" s="130"/>
      <c r="BQ208" s="130"/>
      <c r="BR208" s="131"/>
      <c r="BS208" s="119" t="str">
        <f t="shared" ref="BS208" si="1436">IF(ISBLANK(C208),"",IF(NOT(ISNUMBER(station_number)),"NA",IF(MOD(station_number,1)=0,TEXT(station_number+X208,"0+00"),IF(NOT(MOD(station_number,1)=0),TEXT(station_number+X208,"0+00.00")))))</f>
        <v/>
      </c>
      <c r="BT208" s="119"/>
      <c r="BU208" s="119"/>
      <c r="BV208" s="119"/>
      <c r="BW208" s="119"/>
      <c r="BX208" s="120" t="str" cm="1">
        <f t="array" ref="BX208">IF(C208=FALSE,"",IF(AND(SX1_Start&lt;=X208,X208&lt;SX1_End),"Section 1",IF(AND(SX2_Start&lt;=X208,X208&lt;SX2_End),"Section 2",IF(AND(SX3_Start&lt;=X208,X208&lt;SX3_End),"Section 3",IF(AND(SX4_Start&lt;=X208,X208&lt;SX4_End),"Section 4",IF(AND(SX5_Start&lt;=X208,X208&lt;SX5_End),"Section 5",IF(AND(SX6_Start&lt;=X208,X208&lt;SX6_End),"Section 6",IF(AND(SX7_Start&lt;=X208,X208&lt;SX7_End),"Section 7",IF(AND(SX8_Start&lt;=X208,X208&lt;SX8_End),"Section 8",IF(AND(SX9_Start&lt;=X208,X208&lt;SX9_End),"Section 9",IF(AND(SX10_Start&lt;=X208,X208&lt;SX10_End),"Section 10",IF(AND(SX11_Start&lt;=X208,X208&lt;SX11_End),"Section 11",IF(AND(SX12_Start&lt;=X208,X208&lt;SX12_End),"Section 12",IF(AND(SX13_Start&lt;=X208,X208&lt;SX13_End),"Section 13",IF(AND(SX14_Start&lt;=X208,X208&lt;SX14_End),"Section 14",IF(AND(SX15_Start&lt;=X208,X208&lt;SX15_End),"Section 15",IF(AND(SX16_Start&lt;=X208,X208&lt;SX16_End),"Section 16",IF(AND(SX17_Start&lt;=X208,X208&lt;SX17_End),"Section 17",IF(AND(SX18_Start&lt;=X208,X208&lt;SX18_End),"Section 18",IF(AND(SX19_Start&lt;=X208,X208&lt;SX19_End),"Section 19",IF(AND(SX20_Start&lt;=X208,X208&lt;SX20_End),"Section 20",IF(AND(SX21_Start&lt;=X208,X208&lt;SX21_End),"Section 21",IF(AND(SX22_Start&lt;=X208,X208&lt;SX22_End),"Section 22",IF(AND(SX23_Start&lt;=X208,X208&lt;SX23_End),"Section 23",IF(AND(SX24_Start&lt;=X208,X208&lt;SX24_End),"Section 24")*IF(AND(SX25_Start&lt;=X208,X208&lt;SX25End),"Section 25")))))))))))))))))))))))))</f>
        <v/>
      </c>
      <c r="BY208" s="121"/>
      <c r="BZ208" s="121"/>
      <c r="CA208" s="121"/>
      <c r="CB208" s="121"/>
      <c r="CC208" s="121"/>
      <c r="CD208" s="121"/>
      <c r="CE208" s="121"/>
      <c r="CF208" s="121"/>
      <c r="CG208" s="121"/>
      <c r="CH208" s="122"/>
      <c r="CI208" s="123"/>
      <c r="CJ208" s="124"/>
      <c r="CK208" s="124"/>
      <c r="CL208" s="124"/>
      <c r="CM208" s="124"/>
      <c r="CN208" s="124"/>
      <c r="CO208" s="124"/>
      <c r="CP208" s="124"/>
      <c r="CQ208" s="124"/>
      <c r="CR208" s="124"/>
      <c r="CS208" s="125"/>
      <c r="CT208" s="123"/>
      <c r="CU208" s="124"/>
      <c r="CV208" s="124"/>
      <c r="CW208" s="124"/>
      <c r="CX208" s="124"/>
      <c r="CY208" s="124"/>
      <c r="CZ208" s="124"/>
      <c r="DA208" s="124"/>
      <c r="DB208" s="124"/>
      <c r="DC208" s="124"/>
      <c r="DD208" s="125"/>
      <c r="DE208" s="123"/>
      <c r="DF208" s="124"/>
      <c r="DG208" s="124"/>
      <c r="DH208" s="124"/>
      <c r="DI208" s="124"/>
      <c r="DJ208" s="124"/>
      <c r="DK208" s="124"/>
      <c r="DL208" s="124"/>
      <c r="DM208" s="124"/>
      <c r="DN208" s="125"/>
      <c r="DO208" s="126"/>
      <c r="DP208" s="127"/>
      <c r="DQ208" s="127"/>
      <c r="DR208" s="127"/>
      <c r="DS208" s="127"/>
      <c r="DT208" s="127"/>
      <c r="DU208" s="127"/>
      <c r="DV208" s="128"/>
      <c r="DW208" s="102"/>
      <c r="DX208" s="102"/>
      <c r="DY208" s="102"/>
      <c r="DZ208" s="115"/>
      <c r="EA208" s="115"/>
      <c r="EB208" s="115"/>
      <c r="EC208" s="115"/>
      <c r="ED208" s="115"/>
      <c r="EE208" s="132"/>
      <c r="EF208" s="132"/>
      <c r="EG208" s="132"/>
      <c r="EH208" s="102"/>
      <c r="EI208" s="102"/>
      <c r="EJ208" s="102"/>
      <c r="EK208" s="117" t="str">
        <f t="shared" si="1384"/>
        <v/>
      </c>
      <c r="EL208" s="117"/>
      <c r="EM208" s="117"/>
      <c r="EN208" s="118"/>
      <c r="EO208" s="118"/>
      <c r="EP208" s="118"/>
      <c r="EQ208" s="102"/>
      <c r="ER208" s="102"/>
      <c r="ES208" s="102"/>
      <c r="ET208" s="102"/>
      <c r="EU208" s="20" t="str">
        <f t="shared" si="1385"/>
        <v/>
      </c>
      <c r="EV208" s="26" t="str">
        <f t="shared" si="1386"/>
        <v/>
      </c>
      <c r="EW208" s="22"/>
      <c r="EX208" s="22"/>
      <c r="EY208" s="23"/>
      <c r="EZ208" s="23"/>
      <c r="FA208" s="27"/>
      <c r="FB208" s="27"/>
      <c r="FC208" s="28"/>
      <c r="FD208" s="28"/>
      <c r="FE208" s="28"/>
      <c r="FF208" s="28"/>
      <c r="FG208" s="28"/>
      <c r="FH208" s="28"/>
      <c r="FI208" s="28"/>
      <c r="FJ208" s="28"/>
      <c r="FK208" s="28"/>
      <c r="FL208" s="28"/>
      <c r="FM208" s="28"/>
      <c r="FN208" s="29"/>
      <c r="FO208" s="29"/>
      <c r="FP208" s="29"/>
      <c r="FQ208" s="29"/>
      <c r="FR208" s="29"/>
      <c r="FS208" s="29"/>
      <c r="FT208" s="29"/>
      <c r="FU208" s="29"/>
      <c r="FV208" s="29"/>
      <c r="FW208" s="29"/>
      <c r="FX208" s="29"/>
      <c r="FY208" s="29"/>
      <c r="FZ208" s="29"/>
      <c r="GA208" s="29"/>
      <c r="GB208" s="29"/>
      <c r="GC208" s="23"/>
      <c r="GD208" s="23"/>
      <c r="GE208" s="23"/>
      <c r="GF208" s="23"/>
      <c r="GG208" s="23"/>
      <c r="GH208" s="23"/>
    </row>
    <row r="209" spans="1:190" s="25" customFormat="1" ht="57.75" customHeight="1" x14ac:dyDescent="0.25">
      <c r="A209" s="103">
        <f t="shared" si="1387"/>
        <v>202</v>
      </c>
      <c r="B209" s="103"/>
      <c r="C209" s="104"/>
      <c r="D209" s="105"/>
      <c r="E209" s="105"/>
      <c r="F209" s="105"/>
      <c r="G209" s="105"/>
      <c r="H209" s="105"/>
      <c r="I209" s="105"/>
      <c r="J209" s="105"/>
      <c r="K209" s="106"/>
      <c r="L209" s="138"/>
      <c r="M209" s="138"/>
      <c r="N209" s="138"/>
      <c r="O209" s="138"/>
      <c r="P209" s="138"/>
      <c r="Q209" s="138"/>
      <c r="R209" s="138"/>
      <c r="S209" s="137"/>
      <c r="T209" s="137"/>
      <c r="U209" s="137"/>
      <c r="V209" s="137"/>
      <c r="W209" s="137"/>
      <c r="X209" s="79"/>
      <c r="Y209" s="80"/>
      <c r="Z209" s="80"/>
      <c r="AA209" s="80"/>
      <c r="AB209" s="11" t="str">
        <f t="shared" si="1375"/>
        <v/>
      </c>
      <c r="AC209" s="12"/>
      <c r="AD209" s="13">
        <f t="shared" si="1367"/>
        <v>0</v>
      </c>
      <c r="AE209" s="14" t="str">
        <f t="shared" ref="AE209" si="1437">IF(ISBLANK(C209),"",IF(BL209=SX1_LS,SX1_PD,IF(BL209=SX2_LS,SX2_PD,IF(BL209=SX3_LS,SX3_PD,IF(BL209=SX4_LS,SX4_PD,IF(BL209=SX5_LS,SX5_PD,IF(BL209=SX6_LS,SX6_PD,IF(BL209=SX7_LS,SX7_PD,IF(BL209=SX8_LS,SX8_PD,IF(BL209=SX9_LS,SX9_PD,IF(BL209=SX10_LS,SX10_PD,IF(BL209=SX11_LS,SX11_PD,IF(BL209=SX12_LS,SX12_PD)))))))))))))</f>
        <v/>
      </c>
      <c r="AF209" s="15" t="str">
        <f t="shared" si="1377"/>
        <v>!</v>
      </c>
      <c r="AG209" s="16" t="str">
        <f t="shared" ref="AG209" si="1438">IF(ISBLANK(AC209),"",IF(AND(BL209=SX1_LS,AC209&gt;=0.5),(ROUND((PI()*AD209*AE209)/12,2)-PI()*SX1_PD),IF(AND(BL209=SX2_LS,AC209&gt;=0.5),(ROUND((PI()*AD209*AE209)/12,2)-PI()*SX2_PD),IF(AND(BL209=SX3_LS,AC209&gt;=0.5),(ROUND((PI()*AD209*AE209)/12,2)-PI()*SX3_PD),IF(AND(BL209=SX4_LS,AC209&gt;=0.5),(ROUND((PI()*AD209*AE209)/12,2)-PI()*SX4_PD),IF(AND(BL209=SX5_LS,AC209&gt;=0.5),(ROUND((PI()*AD209*AE209)/12,2)-PI()*SX5_PD),IF(AND(BL209=SX6_LS,AC209&gt;=0.5),(ROUND((PI()*AD209*AE209)/12,2)-PI()*SX6_PD),IF(AND(BL209=SX7_LS,AC209&gt;=0.5),(ROUND((PI()*AD209*AE209)/12,2)-PI()*SX7_PD),IF(AND(BL209=SX8_LS,AC209&gt;=0.5),(ROUND((PI()*AD209*AE209)/12,2)-PI()*SX8_PD),IF(AND(BL209=SX9_LS,AC209&gt;=0.5),(ROUND((PI()*AD209*AE209)/12,2)-PI()*SX9_PD),IF(AND(BL209=SX10_LS,AC209&gt;=0.5),(ROUND((PI()*AD209*AE209)/12,2)-PI()*SX10_PD),IF(AND(BL209=SX11_LS,AC209&gt;=0.5),(ROUND((PI()*AD209*AE209)/12,2)-PI()*SX11_PD),IF(AND(BL209=SX12_LS,AC209&gt;=0.5),(ROUND((PI()*AD209*AE209)/12,2)-PI()*SX12_PD),ROUND((PI()*AD209*AE209)/12,2))))))))))))))</f>
        <v/>
      </c>
      <c r="AH209" s="81"/>
      <c r="AI209" s="81"/>
      <c r="AJ209" s="81"/>
      <c r="AK209" s="81"/>
      <c r="AL209" s="81"/>
      <c r="AM209" s="81"/>
      <c r="AN209" s="81"/>
      <c r="AO209" s="81"/>
      <c r="AP209" s="17"/>
      <c r="AQ209" s="113"/>
      <c r="AR209" s="113"/>
      <c r="AS209" s="113"/>
      <c r="AT209" s="113"/>
      <c r="AU209" s="113"/>
      <c r="AV209" s="114" t="str">
        <f t="shared" ref="AV209" si="1439">IF(C209=FALSE,"",IF(C209="DNT",(AQ209/(Nominal_Pipe_Diameter*10)),IF(AQ209="NV","NV",IF(AQ209="NA","NA",IF(BE209="","",IF(BL209="SMLS",AQ209*100/BE209,AQ209*100/BD209))))))</f>
        <v/>
      </c>
      <c r="AW209" s="114"/>
      <c r="AX209" s="114"/>
      <c r="AY209" s="114"/>
      <c r="AZ209" s="114"/>
      <c r="BA209" s="114" t="str">
        <f t="shared" ref="BA209" si="1440">IF(C209=FALSE,"",IF(GW_Log_Dist="","NA",GW_Log_Dist+X209))</f>
        <v/>
      </c>
      <c r="BB209" s="114"/>
      <c r="BC209" s="114"/>
      <c r="BD209" s="18" t="str">
        <f t="shared" ref="BD209" si="1441">IF(C209=FALSE,"",IF(AND(SX1_Start&lt;=X209,X209&lt;SX1_End),((SX1_NWT*1000)),IF(AND(SX2_Start&lt;=X209,X209&lt;SX2_End),((SX2_NWT*1000)),IF(AND(SX3_Start&lt;=X209,X209&lt;SX3_End),((SX3_NWT*1000)),IF(AND(SX4_Start&lt;=X209,X209&lt;SX4_End),((SX4_NWT*1000)),IF(AND(SX5_Start&lt;=X209,X209&lt;SX5_End),((SX5_NWT*1000)),IF(AND(SX6_Start&lt;=X209,X209&lt;SX6_End),((SX6_NWT*1000)),IF(AND(SX7_Start&lt;=X209,X209&lt;SX7_End),((SX7_NWT*1000)),IF(AND(SX8_Start&lt;=X209,X209&lt;SX8_End),((SX8_NWT*1000)),IF(AND(SX9_Start&lt;=X209,X209&lt;SX9_End),((SX9_NWT*1000)),IF(AND(SX10_Start&lt;=X209,X209&lt;SX10_End),((SX10_NWT*1000)),IF(AND(SX11_Start&lt;=X209,X209&lt;SX11_End),((SX11_NWT*1000)),IF(AND(SX12_Start&lt;=X209,X209&lt;SX12_End),((SX12_NWT*1000)),IF(AND(SX13_Start&lt;=X209,X209&lt;SX13_End),((SX13_NWT*1000)),IF(AND(SX14_Start&lt;=X209,X209&lt;SX14_End),((SX14_NWT*1000)),IF(AND(SX15_Start&lt;=X209,X209&lt;SX15_End),((SX15_NWT*1000)),IF(AND(SX16_Start&lt;=X209,X209&lt;SX16_End),((SX16_NWT*1000)),IF(AND(SX17_Start&lt;=X209,X209&lt;SX17_End),((SX17_NWT*1000)),IF(AND(SX18_Start&lt;=X209,X209&lt;SX18_End),((SX18_NWT*1000)),IF(AND(SX19_Start&lt;=X209,X209&lt;SX19_End),((SX19_NWT*1000)),IF(AND(SX20_Start&lt;=X209,X209&lt;SX20_End),((SX20_NWT*1000)),IF(AND(SX21_Start&lt;=X209,X209&lt;SX21_End),((SX21_NWT*1000)),IF(AND(SX22_Start&lt;=X209,X209&lt;SX22_End),((SX22_NWT*1000)),IF(AND(SX23_Start&lt;=X209,X209&lt;SX23_End),((SX23_NWT*1000)),IF(AND(SX24_Start&lt;=X209,X209&lt;SX24_End),((SX24_NWT*1000)),IF(AND(SX25_Start&lt;=X209,X209&lt;SX25_End),((SX25_NWT*1000))))))))))))))))))))))))))))</f>
        <v/>
      </c>
      <c r="BE209" s="113"/>
      <c r="BF209" s="113"/>
      <c r="BG209" s="113"/>
      <c r="BH209" s="113"/>
      <c r="BI209" s="113"/>
      <c r="BJ209" s="113"/>
      <c r="BK209" s="113"/>
      <c r="BL209" s="19" t="str" cm="1">
        <f t="array" ref="BL209">IF(C209=FALSE,"",IF(AND(SX1_Start&lt;=X209,X209&lt;SX1_End),SX1_LS,IF(AND(SX2_Start&lt;=X209,X209&lt;SX2_End),SX2_LS,IF(AND(SX3_Start&lt;=X209,X209&lt;SX3_End),SX3_LS,IF(AND(SX4_Start&lt;=X209,X209&lt;SX4_End),SX4_LS,IF(AND(SX5_Start&lt;=X209,X209&lt;SX5_End),SX5_LS,IF(AND(SX6_Start&lt;=X209,X209&lt;SX6_End),SX6_LS,IF(AND(SX7_Start&lt;=X209,X209&lt;SX7_End),SX7_LS,IF(AND(SX8_Start&lt;=X209,X209&lt;SX8_End),SX8_LS,IF(AND(SX9_Start&lt;=X209,X209&lt;SX9_End),SX9_LS,IF(AND(SX10_Start&lt;=X209,X209&lt;SX10_End),SX10_LS,IF(AND(SX11_Start&lt;=X209,X209&lt;SX11_End),SX11_LS,IF(AND(SX12_Start&lt;=X209,X209&lt;SX12_End),SX12_LS,IF(AND(SX13_Start&lt;=X209,X209&lt;SX13_End),SX13_LS,IF(AND(SX14_Start&lt;=X209,X209&lt;SX14_End),SX14_LS,IF(AND(SX15_Start&lt;=X209,X209&lt;SX15_End),SX15_LS,IF(AND(SX16_Start&lt;=X209,X209&lt;SX16_End),SX16_LS,IF(AND(SX17_Start&lt;=X209,X209&lt;SX17_End),SX17_LS,IF(AND(SX18_Start&lt;=X209,X209&lt;SX18_End),SX18_LS,IF(AND(SX19_Start&lt;=X209,X209&lt;SX19_End),SX19_LS,IF(AND(SX20_Start&lt;=X209,X209&lt;SX20_End),SX20_LS,IF(AND(SX21_Start&lt;=X209,X209&lt;SX21_End),SX21_LS,IF(AND(SX22_Start&lt;=X209,X209&lt;SX22_End),SX22_LS,IF(AND(SX23_Start&lt;=X209,X209&lt;SX23_End),SX23_LS,IF(AND(SX24_Start&lt;=X209,X209&lt;SX24_End),SX24_LS)*IF(AND(SX25_Start&lt;=X209,X209&lt;SX25End),SX25_LS)))))))))))))))))))))))))</f>
        <v/>
      </c>
      <c r="BM209" s="129" t="str">
        <f t="shared" ref="BM209" si="1442">IF(ISBLANK(C209),"",IF(BL209=SX1_LS,SX1_LSD,IF(BL209=SX2_LS,SX2_LSD,IF(BL209=SX3_LS,SX3_LSD,IF(BL209=SX4_LS,SX4_LSD,IF(BL209=SX5_LS,SX5_LSD,IF(BL209=SX6_LS,SX6_LSD,IF(BL209=SX7_LS,SX7_LSD,IF(BL209=SX8_LS,SX8_LSD,IF(BL209=SX9_LS,SX9_LSD,IF(BL209=SX10_LS,SX10_LSD,IF(BL209=SX11_LS,SX11_LSD,IF(BL209=SX12_LS,SX12_LSD)))))))))))))</f>
        <v/>
      </c>
      <c r="BN209" s="130"/>
      <c r="BO209" s="130"/>
      <c r="BP209" s="130"/>
      <c r="BQ209" s="130"/>
      <c r="BR209" s="131"/>
      <c r="BS209" s="119" t="str">
        <f t="shared" ref="BS209" si="1443">IF(ISBLANK(C209),"",IF(NOT(ISNUMBER(station_number)),"NA",IF(MOD(station_number,1)=0,TEXT(station_number+X209,"0+00"),IF(NOT(MOD(station_number,1)=0),TEXT(station_number+X209,"0+00.00")))))</f>
        <v/>
      </c>
      <c r="BT209" s="119"/>
      <c r="BU209" s="119"/>
      <c r="BV209" s="119"/>
      <c r="BW209" s="119"/>
      <c r="BX209" s="120" t="str" cm="1">
        <f t="array" ref="BX209">IF(C209=FALSE,"",IF(AND(SX1_Start&lt;=X209,X209&lt;SX1_End),"Section 1",IF(AND(SX2_Start&lt;=X209,X209&lt;SX2_End),"Section 2",IF(AND(SX3_Start&lt;=X209,X209&lt;SX3_End),"Section 3",IF(AND(SX4_Start&lt;=X209,X209&lt;SX4_End),"Section 4",IF(AND(SX5_Start&lt;=X209,X209&lt;SX5_End),"Section 5",IF(AND(SX6_Start&lt;=X209,X209&lt;SX6_End),"Section 6",IF(AND(SX7_Start&lt;=X209,X209&lt;SX7_End),"Section 7",IF(AND(SX8_Start&lt;=X209,X209&lt;SX8_End),"Section 8",IF(AND(SX9_Start&lt;=X209,X209&lt;SX9_End),"Section 9",IF(AND(SX10_Start&lt;=X209,X209&lt;SX10_End),"Section 10",IF(AND(SX11_Start&lt;=X209,X209&lt;SX11_End),"Section 11",IF(AND(SX12_Start&lt;=X209,X209&lt;SX12_End),"Section 12",IF(AND(SX13_Start&lt;=X209,X209&lt;SX13_End),"Section 13",IF(AND(SX14_Start&lt;=X209,X209&lt;SX14_End),"Section 14",IF(AND(SX15_Start&lt;=X209,X209&lt;SX15_End),"Section 15",IF(AND(SX16_Start&lt;=X209,X209&lt;SX16_End),"Section 16",IF(AND(SX17_Start&lt;=X209,X209&lt;SX17_End),"Section 17",IF(AND(SX18_Start&lt;=X209,X209&lt;SX18_End),"Section 18",IF(AND(SX19_Start&lt;=X209,X209&lt;SX19_End),"Section 19",IF(AND(SX20_Start&lt;=X209,X209&lt;SX20_End),"Section 20",IF(AND(SX21_Start&lt;=X209,X209&lt;SX21_End),"Section 21",IF(AND(SX22_Start&lt;=X209,X209&lt;SX22_End),"Section 22",IF(AND(SX23_Start&lt;=X209,X209&lt;SX23_End),"Section 23",IF(AND(SX24_Start&lt;=X209,X209&lt;SX24_End),"Section 24")*IF(AND(SX25_Start&lt;=X209,X209&lt;SX25End),"Section 25")))))))))))))))))))))))))</f>
        <v/>
      </c>
      <c r="BY209" s="121"/>
      <c r="BZ209" s="121"/>
      <c r="CA209" s="121"/>
      <c r="CB209" s="121"/>
      <c r="CC209" s="121"/>
      <c r="CD209" s="121"/>
      <c r="CE209" s="121"/>
      <c r="CF209" s="121"/>
      <c r="CG209" s="121"/>
      <c r="CH209" s="122"/>
      <c r="CI209" s="123"/>
      <c r="CJ209" s="124"/>
      <c r="CK209" s="124"/>
      <c r="CL209" s="124"/>
      <c r="CM209" s="124"/>
      <c r="CN209" s="124"/>
      <c r="CO209" s="124"/>
      <c r="CP209" s="124"/>
      <c r="CQ209" s="124"/>
      <c r="CR209" s="124"/>
      <c r="CS209" s="125"/>
      <c r="CT209" s="123"/>
      <c r="CU209" s="124"/>
      <c r="CV209" s="124"/>
      <c r="CW209" s="124"/>
      <c r="CX209" s="124"/>
      <c r="CY209" s="124"/>
      <c r="CZ209" s="124"/>
      <c r="DA209" s="124"/>
      <c r="DB209" s="124"/>
      <c r="DC209" s="124"/>
      <c r="DD209" s="125"/>
      <c r="DE209" s="123"/>
      <c r="DF209" s="124"/>
      <c r="DG209" s="124"/>
      <c r="DH209" s="124"/>
      <c r="DI209" s="124"/>
      <c r="DJ209" s="124"/>
      <c r="DK209" s="124"/>
      <c r="DL209" s="124"/>
      <c r="DM209" s="124"/>
      <c r="DN209" s="125"/>
      <c r="DO209" s="126"/>
      <c r="DP209" s="127"/>
      <c r="DQ209" s="127"/>
      <c r="DR209" s="127"/>
      <c r="DS209" s="127"/>
      <c r="DT209" s="127"/>
      <c r="DU209" s="127"/>
      <c r="DV209" s="128"/>
      <c r="DW209" s="102"/>
      <c r="DX209" s="102"/>
      <c r="DY209" s="102"/>
      <c r="DZ209" s="115"/>
      <c r="EA209" s="115"/>
      <c r="EB209" s="115"/>
      <c r="EC209" s="115"/>
      <c r="ED209" s="115"/>
      <c r="EE209" s="132"/>
      <c r="EF209" s="132"/>
      <c r="EG209" s="132"/>
      <c r="EH209" s="102"/>
      <c r="EI209" s="102"/>
      <c r="EJ209" s="102"/>
      <c r="EK209" s="117" t="str">
        <f t="shared" si="1384"/>
        <v/>
      </c>
      <c r="EL209" s="117"/>
      <c r="EM209" s="117"/>
      <c r="EN209" s="118"/>
      <c r="EO209" s="118"/>
      <c r="EP209" s="118"/>
      <c r="EQ209" s="102"/>
      <c r="ER209" s="102"/>
      <c r="ES209" s="102"/>
      <c r="ET209" s="102"/>
      <c r="EU209" s="20" t="str">
        <f t="shared" si="1385"/>
        <v/>
      </c>
      <c r="EV209" s="26" t="str">
        <f t="shared" si="1386"/>
        <v/>
      </c>
      <c r="EW209" s="22"/>
      <c r="EX209" s="22"/>
      <c r="EY209" s="23"/>
      <c r="EZ209" s="23"/>
      <c r="FA209" s="27"/>
      <c r="FB209" s="27"/>
      <c r="FC209" s="28"/>
      <c r="FD209" s="28"/>
      <c r="FE209" s="28"/>
      <c r="FF209" s="28"/>
      <c r="FG209" s="28"/>
      <c r="FH209" s="28"/>
      <c r="FI209" s="28"/>
      <c r="FJ209" s="28"/>
      <c r="FK209" s="28"/>
      <c r="FL209" s="28"/>
      <c r="FM209" s="28"/>
      <c r="FN209" s="29"/>
      <c r="FO209" s="29"/>
      <c r="FP209" s="29"/>
      <c r="FQ209" s="29"/>
      <c r="FR209" s="29"/>
      <c r="FS209" s="29"/>
      <c r="FT209" s="29"/>
      <c r="FU209" s="29"/>
      <c r="FV209" s="29"/>
      <c r="FW209" s="29"/>
      <c r="FX209" s="29"/>
      <c r="FY209" s="29"/>
      <c r="FZ209" s="29"/>
      <c r="GA209" s="29"/>
      <c r="GB209" s="29"/>
      <c r="GC209" s="23"/>
      <c r="GD209" s="23"/>
      <c r="GE209" s="23"/>
      <c r="GF209" s="23"/>
      <c r="GG209" s="23"/>
      <c r="GH209" s="23"/>
    </row>
    <row r="210" spans="1:190" s="25" customFormat="1" ht="57.75" customHeight="1" x14ac:dyDescent="0.25">
      <c r="A210" s="103">
        <f t="shared" si="1387"/>
        <v>203</v>
      </c>
      <c r="B210" s="103"/>
      <c r="C210" s="104"/>
      <c r="D210" s="105"/>
      <c r="E210" s="105"/>
      <c r="F210" s="105"/>
      <c r="G210" s="105"/>
      <c r="H210" s="105"/>
      <c r="I210" s="105"/>
      <c r="J210" s="105"/>
      <c r="K210" s="106"/>
      <c r="L210" s="138"/>
      <c r="M210" s="138"/>
      <c r="N210" s="138"/>
      <c r="O210" s="138"/>
      <c r="P210" s="138"/>
      <c r="Q210" s="138"/>
      <c r="R210" s="138"/>
      <c r="S210" s="137"/>
      <c r="T210" s="137"/>
      <c r="U210" s="137"/>
      <c r="V210" s="137"/>
      <c r="W210" s="137"/>
      <c r="X210" s="79"/>
      <c r="Y210" s="80"/>
      <c r="Z210" s="80"/>
      <c r="AA210" s="80"/>
      <c r="AB210" s="11" t="str">
        <f t="shared" si="1375"/>
        <v/>
      </c>
      <c r="AC210" s="12"/>
      <c r="AD210" s="13">
        <f t="shared" si="1367"/>
        <v>0</v>
      </c>
      <c r="AE210" s="14" t="str">
        <f t="shared" ref="AE210" si="1444">IF(ISBLANK(C210),"",IF(BL210=SX1_LS,SX1_PD,IF(BL210=SX2_LS,SX2_PD,IF(BL210=SX3_LS,SX3_PD,IF(BL210=SX4_LS,SX4_PD,IF(BL210=SX5_LS,SX5_PD,IF(BL210=SX6_LS,SX6_PD,IF(BL210=SX7_LS,SX7_PD,IF(BL210=SX8_LS,SX8_PD,IF(BL210=SX9_LS,SX9_PD,IF(BL210=SX10_LS,SX10_PD,IF(BL210=SX11_LS,SX11_PD,IF(BL210=SX12_LS,SX12_PD)))))))))))))</f>
        <v/>
      </c>
      <c r="AF210" s="15" t="str">
        <f t="shared" si="1377"/>
        <v>!</v>
      </c>
      <c r="AG210" s="16" t="str">
        <f t="shared" ref="AG210" si="1445">IF(ISBLANK(AC210),"",IF(AND(BL210=SX1_LS,AC210&gt;=0.5),(ROUND((PI()*AD210*AE210)/12,2)-PI()*SX1_PD),IF(AND(BL210=SX2_LS,AC210&gt;=0.5),(ROUND((PI()*AD210*AE210)/12,2)-PI()*SX2_PD),IF(AND(BL210=SX3_LS,AC210&gt;=0.5),(ROUND((PI()*AD210*AE210)/12,2)-PI()*SX3_PD),IF(AND(BL210=SX4_LS,AC210&gt;=0.5),(ROUND((PI()*AD210*AE210)/12,2)-PI()*SX4_PD),IF(AND(BL210=SX5_LS,AC210&gt;=0.5),(ROUND((PI()*AD210*AE210)/12,2)-PI()*SX5_PD),IF(AND(BL210=SX6_LS,AC210&gt;=0.5),(ROUND((PI()*AD210*AE210)/12,2)-PI()*SX6_PD),IF(AND(BL210=SX7_LS,AC210&gt;=0.5),(ROUND((PI()*AD210*AE210)/12,2)-PI()*SX7_PD),IF(AND(BL210=SX8_LS,AC210&gt;=0.5),(ROUND((PI()*AD210*AE210)/12,2)-PI()*SX8_PD),IF(AND(BL210=SX9_LS,AC210&gt;=0.5),(ROUND((PI()*AD210*AE210)/12,2)-PI()*SX9_PD),IF(AND(BL210=SX10_LS,AC210&gt;=0.5),(ROUND((PI()*AD210*AE210)/12,2)-PI()*SX10_PD),IF(AND(BL210=SX11_LS,AC210&gt;=0.5),(ROUND((PI()*AD210*AE210)/12,2)-PI()*SX11_PD),IF(AND(BL210=SX12_LS,AC210&gt;=0.5),(ROUND((PI()*AD210*AE210)/12,2)-PI()*SX12_PD),ROUND((PI()*AD210*AE210)/12,2))))))))))))))</f>
        <v/>
      </c>
      <c r="AH210" s="81"/>
      <c r="AI210" s="81"/>
      <c r="AJ210" s="81"/>
      <c r="AK210" s="81"/>
      <c r="AL210" s="81"/>
      <c r="AM210" s="81"/>
      <c r="AN210" s="81"/>
      <c r="AO210" s="81"/>
      <c r="AP210" s="17"/>
      <c r="AQ210" s="113"/>
      <c r="AR210" s="113"/>
      <c r="AS210" s="113"/>
      <c r="AT210" s="113"/>
      <c r="AU210" s="113"/>
      <c r="AV210" s="114" t="str">
        <f t="shared" ref="AV210" si="1446">IF(C210=FALSE,"",IF(C210="DNT",(AQ210/(Nominal_Pipe_Diameter*10)),IF(AQ210="NV","NV",IF(AQ210="NA","NA",IF(BE210="","",IF(BL210="SMLS",AQ210*100/BE210,AQ210*100/BD210))))))</f>
        <v/>
      </c>
      <c r="AW210" s="114"/>
      <c r="AX210" s="114"/>
      <c r="AY210" s="114"/>
      <c r="AZ210" s="114"/>
      <c r="BA210" s="114" t="str">
        <f t="shared" ref="BA210" si="1447">IF(C210=FALSE,"",IF(GW_Log_Dist="","NA",GW_Log_Dist+X210))</f>
        <v/>
      </c>
      <c r="BB210" s="114"/>
      <c r="BC210" s="114"/>
      <c r="BD210" s="18" t="str">
        <f t="shared" ref="BD210" si="1448">IF(C210=FALSE,"",IF(AND(SX1_Start&lt;=X210,X210&lt;SX1_End),((SX1_NWT*1000)),IF(AND(SX2_Start&lt;=X210,X210&lt;SX2_End),((SX2_NWT*1000)),IF(AND(SX3_Start&lt;=X210,X210&lt;SX3_End),((SX3_NWT*1000)),IF(AND(SX4_Start&lt;=X210,X210&lt;SX4_End),((SX4_NWT*1000)),IF(AND(SX5_Start&lt;=X210,X210&lt;SX5_End),((SX5_NWT*1000)),IF(AND(SX6_Start&lt;=X210,X210&lt;SX6_End),((SX6_NWT*1000)),IF(AND(SX7_Start&lt;=X210,X210&lt;SX7_End),((SX7_NWT*1000)),IF(AND(SX8_Start&lt;=X210,X210&lt;SX8_End),((SX8_NWT*1000)),IF(AND(SX9_Start&lt;=X210,X210&lt;SX9_End),((SX9_NWT*1000)),IF(AND(SX10_Start&lt;=X210,X210&lt;SX10_End),((SX10_NWT*1000)),IF(AND(SX11_Start&lt;=X210,X210&lt;SX11_End),((SX11_NWT*1000)),IF(AND(SX12_Start&lt;=X210,X210&lt;SX12_End),((SX12_NWT*1000)),IF(AND(SX13_Start&lt;=X210,X210&lt;SX13_End),((SX13_NWT*1000)),IF(AND(SX14_Start&lt;=X210,X210&lt;SX14_End),((SX14_NWT*1000)),IF(AND(SX15_Start&lt;=X210,X210&lt;SX15_End),((SX15_NWT*1000)),IF(AND(SX16_Start&lt;=X210,X210&lt;SX16_End),((SX16_NWT*1000)),IF(AND(SX17_Start&lt;=X210,X210&lt;SX17_End),((SX17_NWT*1000)),IF(AND(SX18_Start&lt;=X210,X210&lt;SX18_End),((SX18_NWT*1000)),IF(AND(SX19_Start&lt;=X210,X210&lt;SX19_End),((SX19_NWT*1000)),IF(AND(SX20_Start&lt;=X210,X210&lt;SX20_End),((SX20_NWT*1000)),IF(AND(SX21_Start&lt;=X210,X210&lt;SX21_End),((SX21_NWT*1000)),IF(AND(SX22_Start&lt;=X210,X210&lt;SX22_End),((SX22_NWT*1000)),IF(AND(SX23_Start&lt;=X210,X210&lt;SX23_End),((SX23_NWT*1000)),IF(AND(SX24_Start&lt;=X210,X210&lt;SX24_End),((SX24_NWT*1000)),IF(AND(SX25_Start&lt;=X210,X210&lt;SX25_End),((SX25_NWT*1000))))))))))))))))))))))))))))</f>
        <v/>
      </c>
      <c r="BE210" s="113"/>
      <c r="BF210" s="113"/>
      <c r="BG210" s="113"/>
      <c r="BH210" s="113"/>
      <c r="BI210" s="113"/>
      <c r="BJ210" s="113"/>
      <c r="BK210" s="113"/>
      <c r="BL210" s="19" t="str" cm="1">
        <f t="array" ref="BL210">IF(C210=FALSE,"",IF(AND(SX1_Start&lt;=X210,X210&lt;SX1_End),SX1_LS,IF(AND(SX2_Start&lt;=X210,X210&lt;SX2_End),SX2_LS,IF(AND(SX3_Start&lt;=X210,X210&lt;SX3_End),SX3_LS,IF(AND(SX4_Start&lt;=X210,X210&lt;SX4_End),SX4_LS,IF(AND(SX5_Start&lt;=X210,X210&lt;SX5_End),SX5_LS,IF(AND(SX6_Start&lt;=X210,X210&lt;SX6_End),SX6_LS,IF(AND(SX7_Start&lt;=X210,X210&lt;SX7_End),SX7_LS,IF(AND(SX8_Start&lt;=X210,X210&lt;SX8_End),SX8_LS,IF(AND(SX9_Start&lt;=X210,X210&lt;SX9_End),SX9_LS,IF(AND(SX10_Start&lt;=X210,X210&lt;SX10_End),SX10_LS,IF(AND(SX11_Start&lt;=X210,X210&lt;SX11_End),SX11_LS,IF(AND(SX12_Start&lt;=X210,X210&lt;SX12_End),SX12_LS,IF(AND(SX13_Start&lt;=X210,X210&lt;SX13_End),SX13_LS,IF(AND(SX14_Start&lt;=X210,X210&lt;SX14_End),SX14_LS,IF(AND(SX15_Start&lt;=X210,X210&lt;SX15_End),SX15_LS,IF(AND(SX16_Start&lt;=X210,X210&lt;SX16_End),SX16_LS,IF(AND(SX17_Start&lt;=X210,X210&lt;SX17_End),SX17_LS,IF(AND(SX18_Start&lt;=X210,X210&lt;SX18_End),SX18_LS,IF(AND(SX19_Start&lt;=X210,X210&lt;SX19_End),SX19_LS,IF(AND(SX20_Start&lt;=X210,X210&lt;SX20_End),SX20_LS,IF(AND(SX21_Start&lt;=X210,X210&lt;SX21_End),SX21_LS,IF(AND(SX22_Start&lt;=X210,X210&lt;SX22_End),SX22_LS,IF(AND(SX23_Start&lt;=X210,X210&lt;SX23_End),SX23_LS,IF(AND(SX24_Start&lt;=X210,X210&lt;SX24_End),SX24_LS)*IF(AND(SX25_Start&lt;=X210,X210&lt;SX25End),SX25_LS)))))))))))))))))))))))))</f>
        <v/>
      </c>
      <c r="BM210" s="129" t="str">
        <f t="shared" ref="BM210" si="1449">IF(ISBLANK(C210),"",IF(BL210=SX1_LS,SX1_LSD,IF(BL210=SX2_LS,SX2_LSD,IF(BL210=SX3_LS,SX3_LSD,IF(BL210=SX4_LS,SX4_LSD,IF(BL210=SX5_LS,SX5_LSD,IF(BL210=SX6_LS,SX6_LSD,IF(BL210=SX7_LS,SX7_LSD,IF(BL210=SX8_LS,SX8_LSD,IF(BL210=SX9_LS,SX9_LSD,IF(BL210=SX10_LS,SX10_LSD,IF(BL210=SX11_LS,SX11_LSD,IF(BL210=SX12_LS,SX12_LSD)))))))))))))</f>
        <v/>
      </c>
      <c r="BN210" s="130"/>
      <c r="BO210" s="130"/>
      <c r="BP210" s="130"/>
      <c r="BQ210" s="130"/>
      <c r="BR210" s="131"/>
      <c r="BS210" s="119" t="str">
        <f t="shared" ref="BS210" si="1450">IF(ISBLANK(C210),"",IF(NOT(ISNUMBER(station_number)),"NA",IF(MOD(station_number,1)=0,TEXT(station_number+X210,"0+00"),IF(NOT(MOD(station_number,1)=0),TEXT(station_number+X210,"0+00.00")))))</f>
        <v/>
      </c>
      <c r="BT210" s="119"/>
      <c r="BU210" s="119"/>
      <c r="BV210" s="119"/>
      <c r="BW210" s="119"/>
      <c r="BX210" s="120" t="str" cm="1">
        <f t="array" ref="BX210">IF(C210=FALSE,"",IF(AND(SX1_Start&lt;=X210,X210&lt;SX1_End),"Section 1",IF(AND(SX2_Start&lt;=X210,X210&lt;SX2_End),"Section 2",IF(AND(SX3_Start&lt;=X210,X210&lt;SX3_End),"Section 3",IF(AND(SX4_Start&lt;=X210,X210&lt;SX4_End),"Section 4",IF(AND(SX5_Start&lt;=X210,X210&lt;SX5_End),"Section 5",IF(AND(SX6_Start&lt;=X210,X210&lt;SX6_End),"Section 6",IF(AND(SX7_Start&lt;=X210,X210&lt;SX7_End),"Section 7",IF(AND(SX8_Start&lt;=X210,X210&lt;SX8_End),"Section 8",IF(AND(SX9_Start&lt;=X210,X210&lt;SX9_End),"Section 9",IF(AND(SX10_Start&lt;=X210,X210&lt;SX10_End),"Section 10",IF(AND(SX11_Start&lt;=X210,X210&lt;SX11_End),"Section 11",IF(AND(SX12_Start&lt;=X210,X210&lt;SX12_End),"Section 12",IF(AND(SX13_Start&lt;=X210,X210&lt;SX13_End),"Section 13",IF(AND(SX14_Start&lt;=X210,X210&lt;SX14_End),"Section 14",IF(AND(SX15_Start&lt;=X210,X210&lt;SX15_End),"Section 15",IF(AND(SX16_Start&lt;=X210,X210&lt;SX16_End),"Section 16",IF(AND(SX17_Start&lt;=X210,X210&lt;SX17_End),"Section 17",IF(AND(SX18_Start&lt;=X210,X210&lt;SX18_End),"Section 18",IF(AND(SX19_Start&lt;=X210,X210&lt;SX19_End),"Section 19",IF(AND(SX20_Start&lt;=X210,X210&lt;SX20_End),"Section 20",IF(AND(SX21_Start&lt;=X210,X210&lt;SX21_End),"Section 21",IF(AND(SX22_Start&lt;=X210,X210&lt;SX22_End),"Section 22",IF(AND(SX23_Start&lt;=X210,X210&lt;SX23_End),"Section 23",IF(AND(SX24_Start&lt;=X210,X210&lt;SX24_End),"Section 24")*IF(AND(SX25_Start&lt;=X210,X210&lt;SX25End),"Section 25")))))))))))))))))))))))))</f>
        <v/>
      </c>
      <c r="BY210" s="121"/>
      <c r="BZ210" s="121"/>
      <c r="CA210" s="121"/>
      <c r="CB210" s="121"/>
      <c r="CC210" s="121"/>
      <c r="CD210" s="121"/>
      <c r="CE210" s="121"/>
      <c r="CF210" s="121"/>
      <c r="CG210" s="121"/>
      <c r="CH210" s="122"/>
      <c r="CI210" s="123"/>
      <c r="CJ210" s="124"/>
      <c r="CK210" s="124"/>
      <c r="CL210" s="124"/>
      <c r="CM210" s="124"/>
      <c r="CN210" s="124"/>
      <c r="CO210" s="124"/>
      <c r="CP210" s="124"/>
      <c r="CQ210" s="124"/>
      <c r="CR210" s="124"/>
      <c r="CS210" s="125"/>
      <c r="CT210" s="123"/>
      <c r="CU210" s="124"/>
      <c r="CV210" s="124"/>
      <c r="CW210" s="124"/>
      <c r="CX210" s="124"/>
      <c r="CY210" s="124"/>
      <c r="CZ210" s="124"/>
      <c r="DA210" s="124"/>
      <c r="DB210" s="124"/>
      <c r="DC210" s="124"/>
      <c r="DD210" s="125"/>
      <c r="DE210" s="123"/>
      <c r="DF210" s="124"/>
      <c r="DG210" s="124"/>
      <c r="DH210" s="124"/>
      <c r="DI210" s="124"/>
      <c r="DJ210" s="124"/>
      <c r="DK210" s="124"/>
      <c r="DL210" s="124"/>
      <c r="DM210" s="124"/>
      <c r="DN210" s="125"/>
      <c r="DO210" s="126"/>
      <c r="DP210" s="127"/>
      <c r="DQ210" s="127"/>
      <c r="DR210" s="127"/>
      <c r="DS210" s="127"/>
      <c r="DT210" s="127"/>
      <c r="DU210" s="127"/>
      <c r="DV210" s="128"/>
      <c r="DW210" s="102"/>
      <c r="DX210" s="102"/>
      <c r="DY210" s="102"/>
      <c r="DZ210" s="115"/>
      <c r="EA210" s="115"/>
      <c r="EB210" s="115"/>
      <c r="EC210" s="115"/>
      <c r="ED210" s="115"/>
      <c r="EE210" s="132"/>
      <c r="EF210" s="132"/>
      <c r="EG210" s="132"/>
      <c r="EH210" s="102"/>
      <c r="EI210" s="102"/>
      <c r="EJ210" s="102"/>
      <c r="EK210" s="117" t="str">
        <f t="shared" si="1384"/>
        <v/>
      </c>
      <c r="EL210" s="117"/>
      <c r="EM210" s="117"/>
      <c r="EN210" s="118"/>
      <c r="EO210" s="118"/>
      <c r="EP210" s="118"/>
      <c r="EQ210" s="102"/>
      <c r="ER210" s="102"/>
      <c r="ES210" s="102"/>
      <c r="ET210" s="102"/>
      <c r="EU210" s="20" t="str">
        <f t="shared" si="1385"/>
        <v/>
      </c>
      <c r="EV210" s="26" t="str">
        <f t="shared" si="1386"/>
        <v/>
      </c>
      <c r="EW210" s="22"/>
      <c r="EX210" s="22"/>
      <c r="EY210" s="23"/>
      <c r="EZ210" s="23"/>
      <c r="FA210" s="27"/>
      <c r="FB210" s="27"/>
      <c r="FC210" s="29"/>
      <c r="FD210" s="28"/>
      <c r="FE210" s="28"/>
      <c r="FF210" s="28"/>
      <c r="FG210" s="28"/>
      <c r="FH210" s="28"/>
      <c r="FI210" s="28"/>
      <c r="FJ210" s="28"/>
      <c r="FK210" s="28"/>
      <c r="FL210" s="28"/>
      <c r="FM210" s="28"/>
      <c r="FN210" s="29"/>
      <c r="FO210" s="29"/>
      <c r="FP210" s="29"/>
      <c r="FQ210" s="29"/>
      <c r="FR210" s="29"/>
      <c r="FS210" s="29"/>
      <c r="FT210" s="29"/>
      <c r="FU210" s="29"/>
      <c r="FV210" s="29"/>
      <c r="FW210" s="29"/>
      <c r="FX210" s="29"/>
      <c r="FY210" s="29"/>
      <c r="FZ210" s="29"/>
      <c r="GA210" s="29"/>
      <c r="GB210" s="29"/>
      <c r="GC210" s="23"/>
      <c r="GD210" s="23"/>
      <c r="GE210" s="23"/>
      <c r="GF210" s="23"/>
      <c r="GG210" s="23"/>
      <c r="GH210" s="23"/>
    </row>
    <row r="211" spans="1:190" s="25" customFormat="1" ht="57.75" customHeight="1" x14ac:dyDescent="0.25">
      <c r="A211" s="103">
        <f t="shared" si="1387"/>
        <v>204</v>
      </c>
      <c r="B211" s="103"/>
      <c r="C211" s="104"/>
      <c r="D211" s="105"/>
      <c r="E211" s="105"/>
      <c r="F211" s="105"/>
      <c r="G211" s="105"/>
      <c r="H211" s="105"/>
      <c r="I211" s="105"/>
      <c r="J211" s="105"/>
      <c r="K211" s="106"/>
      <c r="L211" s="138"/>
      <c r="M211" s="138"/>
      <c r="N211" s="138"/>
      <c r="O211" s="138"/>
      <c r="P211" s="138"/>
      <c r="Q211" s="138"/>
      <c r="R211" s="138"/>
      <c r="S211" s="137"/>
      <c r="T211" s="137"/>
      <c r="U211" s="137"/>
      <c r="V211" s="137"/>
      <c r="W211" s="137"/>
      <c r="X211" s="79"/>
      <c r="Y211" s="80"/>
      <c r="Z211" s="80"/>
      <c r="AA211" s="80"/>
      <c r="AB211" s="11" t="str">
        <f t="shared" si="1375"/>
        <v/>
      </c>
      <c r="AC211" s="12"/>
      <c r="AD211" s="13">
        <f t="shared" si="1367"/>
        <v>0</v>
      </c>
      <c r="AE211" s="14" t="str">
        <f t="shared" ref="AE211" si="1451">IF(ISBLANK(C211),"",IF(BL211=SX1_LS,SX1_PD,IF(BL211=SX2_LS,SX2_PD,IF(BL211=SX3_LS,SX3_PD,IF(BL211=SX4_LS,SX4_PD,IF(BL211=SX5_LS,SX5_PD,IF(BL211=SX6_LS,SX6_PD,IF(BL211=SX7_LS,SX7_PD,IF(BL211=SX8_LS,SX8_PD,IF(BL211=SX9_LS,SX9_PD,IF(BL211=SX10_LS,SX10_PD,IF(BL211=SX11_LS,SX11_PD,IF(BL211=SX12_LS,SX12_PD)))))))))))))</f>
        <v/>
      </c>
      <c r="AF211" s="15" t="str">
        <f t="shared" si="1377"/>
        <v>!</v>
      </c>
      <c r="AG211" s="16" t="str">
        <f t="shared" ref="AG211" si="1452">IF(ISBLANK(AC211),"",IF(AND(BL211=SX1_LS,AC211&gt;=0.5),(ROUND((PI()*AD211*AE211)/12,2)-PI()*SX1_PD),IF(AND(BL211=SX2_LS,AC211&gt;=0.5),(ROUND((PI()*AD211*AE211)/12,2)-PI()*SX2_PD),IF(AND(BL211=SX3_LS,AC211&gt;=0.5),(ROUND((PI()*AD211*AE211)/12,2)-PI()*SX3_PD),IF(AND(BL211=SX4_LS,AC211&gt;=0.5),(ROUND((PI()*AD211*AE211)/12,2)-PI()*SX4_PD),IF(AND(BL211=SX5_LS,AC211&gt;=0.5),(ROUND((PI()*AD211*AE211)/12,2)-PI()*SX5_PD),IF(AND(BL211=SX6_LS,AC211&gt;=0.5),(ROUND((PI()*AD211*AE211)/12,2)-PI()*SX6_PD),IF(AND(BL211=SX7_LS,AC211&gt;=0.5),(ROUND((PI()*AD211*AE211)/12,2)-PI()*SX7_PD),IF(AND(BL211=SX8_LS,AC211&gt;=0.5),(ROUND((PI()*AD211*AE211)/12,2)-PI()*SX8_PD),IF(AND(BL211=SX9_LS,AC211&gt;=0.5),(ROUND((PI()*AD211*AE211)/12,2)-PI()*SX9_PD),IF(AND(BL211=SX10_LS,AC211&gt;=0.5),(ROUND((PI()*AD211*AE211)/12,2)-PI()*SX10_PD),IF(AND(BL211=SX11_LS,AC211&gt;=0.5),(ROUND((PI()*AD211*AE211)/12,2)-PI()*SX11_PD),IF(AND(BL211=SX12_LS,AC211&gt;=0.5),(ROUND((PI()*AD211*AE211)/12,2)-PI()*SX12_PD),ROUND((PI()*AD211*AE211)/12,2))))))))))))))</f>
        <v/>
      </c>
      <c r="AH211" s="81"/>
      <c r="AI211" s="81"/>
      <c r="AJ211" s="81"/>
      <c r="AK211" s="81"/>
      <c r="AL211" s="81"/>
      <c r="AM211" s="81"/>
      <c r="AN211" s="81"/>
      <c r="AO211" s="81"/>
      <c r="AP211" s="17"/>
      <c r="AQ211" s="113"/>
      <c r="AR211" s="113"/>
      <c r="AS211" s="113"/>
      <c r="AT211" s="113"/>
      <c r="AU211" s="113"/>
      <c r="AV211" s="114" t="str">
        <f t="shared" ref="AV211" si="1453">IF(C211=FALSE,"",IF(C211="DNT",(AQ211/(Nominal_Pipe_Diameter*10)),IF(AQ211="NV","NV",IF(AQ211="NA","NA",IF(BE211="","",IF(BL211="SMLS",AQ211*100/BE211,AQ211*100/BD211))))))</f>
        <v/>
      </c>
      <c r="AW211" s="114"/>
      <c r="AX211" s="114"/>
      <c r="AY211" s="114"/>
      <c r="AZ211" s="114"/>
      <c r="BA211" s="114" t="str">
        <f t="shared" ref="BA211" si="1454">IF(C211=FALSE,"",IF(GW_Log_Dist="","NA",GW_Log_Dist+X211))</f>
        <v/>
      </c>
      <c r="BB211" s="114"/>
      <c r="BC211" s="114"/>
      <c r="BD211" s="18" t="str">
        <f t="shared" ref="BD211" si="1455">IF(C211=FALSE,"",IF(AND(SX1_Start&lt;=X211,X211&lt;SX1_End),((SX1_NWT*1000)),IF(AND(SX2_Start&lt;=X211,X211&lt;SX2_End),((SX2_NWT*1000)),IF(AND(SX3_Start&lt;=X211,X211&lt;SX3_End),((SX3_NWT*1000)),IF(AND(SX4_Start&lt;=X211,X211&lt;SX4_End),((SX4_NWT*1000)),IF(AND(SX5_Start&lt;=X211,X211&lt;SX5_End),((SX5_NWT*1000)),IF(AND(SX6_Start&lt;=X211,X211&lt;SX6_End),((SX6_NWT*1000)),IF(AND(SX7_Start&lt;=X211,X211&lt;SX7_End),((SX7_NWT*1000)),IF(AND(SX8_Start&lt;=X211,X211&lt;SX8_End),((SX8_NWT*1000)),IF(AND(SX9_Start&lt;=X211,X211&lt;SX9_End),((SX9_NWT*1000)),IF(AND(SX10_Start&lt;=X211,X211&lt;SX10_End),((SX10_NWT*1000)),IF(AND(SX11_Start&lt;=X211,X211&lt;SX11_End),((SX11_NWT*1000)),IF(AND(SX12_Start&lt;=X211,X211&lt;SX12_End),((SX12_NWT*1000)),IF(AND(SX13_Start&lt;=X211,X211&lt;SX13_End),((SX13_NWT*1000)),IF(AND(SX14_Start&lt;=X211,X211&lt;SX14_End),((SX14_NWT*1000)),IF(AND(SX15_Start&lt;=X211,X211&lt;SX15_End),((SX15_NWT*1000)),IF(AND(SX16_Start&lt;=X211,X211&lt;SX16_End),((SX16_NWT*1000)),IF(AND(SX17_Start&lt;=X211,X211&lt;SX17_End),((SX17_NWT*1000)),IF(AND(SX18_Start&lt;=X211,X211&lt;SX18_End),((SX18_NWT*1000)),IF(AND(SX19_Start&lt;=X211,X211&lt;SX19_End),((SX19_NWT*1000)),IF(AND(SX20_Start&lt;=X211,X211&lt;SX20_End),((SX20_NWT*1000)),IF(AND(SX21_Start&lt;=X211,X211&lt;SX21_End),((SX21_NWT*1000)),IF(AND(SX22_Start&lt;=X211,X211&lt;SX22_End),((SX22_NWT*1000)),IF(AND(SX23_Start&lt;=X211,X211&lt;SX23_End),((SX23_NWT*1000)),IF(AND(SX24_Start&lt;=X211,X211&lt;SX24_End),((SX24_NWT*1000)),IF(AND(SX25_Start&lt;=X211,X211&lt;SX25_End),((SX25_NWT*1000))))))))))))))))))))))))))))</f>
        <v/>
      </c>
      <c r="BE211" s="113"/>
      <c r="BF211" s="113"/>
      <c r="BG211" s="113"/>
      <c r="BH211" s="113"/>
      <c r="BI211" s="113"/>
      <c r="BJ211" s="113"/>
      <c r="BK211" s="113"/>
      <c r="BL211" s="19" t="str" cm="1">
        <f t="array" ref="BL211">IF(C211=FALSE,"",IF(AND(SX1_Start&lt;=X211,X211&lt;SX1_End),SX1_LS,IF(AND(SX2_Start&lt;=X211,X211&lt;SX2_End),SX2_LS,IF(AND(SX3_Start&lt;=X211,X211&lt;SX3_End),SX3_LS,IF(AND(SX4_Start&lt;=X211,X211&lt;SX4_End),SX4_LS,IF(AND(SX5_Start&lt;=X211,X211&lt;SX5_End),SX5_LS,IF(AND(SX6_Start&lt;=X211,X211&lt;SX6_End),SX6_LS,IF(AND(SX7_Start&lt;=X211,X211&lt;SX7_End),SX7_LS,IF(AND(SX8_Start&lt;=X211,X211&lt;SX8_End),SX8_LS,IF(AND(SX9_Start&lt;=X211,X211&lt;SX9_End),SX9_LS,IF(AND(SX10_Start&lt;=X211,X211&lt;SX10_End),SX10_LS,IF(AND(SX11_Start&lt;=X211,X211&lt;SX11_End),SX11_LS,IF(AND(SX12_Start&lt;=X211,X211&lt;SX12_End),SX12_LS,IF(AND(SX13_Start&lt;=X211,X211&lt;SX13_End),SX13_LS,IF(AND(SX14_Start&lt;=X211,X211&lt;SX14_End),SX14_LS,IF(AND(SX15_Start&lt;=X211,X211&lt;SX15_End),SX15_LS,IF(AND(SX16_Start&lt;=X211,X211&lt;SX16_End),SX16_LS,IF(AND(SX17_Start&lt;=X211,X211&lt;SX17_End),SX17_LS,IF(AND(SX18_Start&lt;=X211,X211&lt;SX18_End),SX18_LS,IF(AND(SX19_Start&lt;=X211,X211&lt;SX19_End),SX19_LS,IF(AND(SX20_Start&lt;=X211,X211&lt;SX20_End),SX20_LS,IF(AND(SX21_Start&lt;=X211,X211&lt;SX21_End),SX21_LS,IF(AND(SX22_Start&lt;=X211,X211&lt;SX22_End),SX22_LS,IF(AND(SX23_Start&lt;=X211,X211&lt;SX23_End),SX23_LS,IF(AND(SX24_Start&lt;=X211,X211&lt;SX24_End),SX24_LS)*IF(AND(SX25_Start&lt;=X211,X211&lt;SX25End),SX25_LS)))))))))))))))))))))))))</f>
        <v/>
      </c>
      <c r="BM211" s="129" t="str">
        <f t="shared" ref="BM211" si="1456">IF(ISBLANK(C211),"",IF(BL211=SX1_LS,SX1_LSD,IF(BL211=SX2_LS,SX2_LSD,IF(BL211=SX3_LS,SX3_LSD,IF(BL211=SX4_LS,SX4_LSD,IF(BL211=SX5_LS,SX5_LSD,IF(BL211=SX6_LS,SX6_LSD,IF(BL211=SX7_LS,SX7_LSD,IF(BL211=SX8_LS,SX8_LSD,IF(BL211=SX9_LS,SX9_LSD,IF(BL211=SX10_LS,SX10_LSD,IF(BL211=SX11_LS,SX11_LSD,IF(BL211=SX12_LS,SX12_LSD)))))))))))))</f>
        <v/>
      </c>
      <c r="BN211" s="130"/>
      <c r="BO211" s="130"/>
      <c r="BP211" s="130"/>
      <c r="BQ211" s="130"/>
      <c r="BR211" s="131"/>
      <c r="BS211" s="119" t="str">
        <f t="shared" ref="BS211" si="1457">IF(ISBLANK(C211),"",IF(NOT(ISNUMBER(station_number)),"NA",IF(MOD(station_number,1)=0,TEXT(station_number+X211,"0+00"),IF(NOT(MOD(station_number,1)=0),TEXT(station_number+X211,"0+00.00")))))</f>
        <v/>
      </c>
      <c r="BT211" s="119"/>
      <c r="BU211" s="119"/>
      <c r="BV211" s="119"/>
      <c r="BW211" s="119"/>
      <c r="BX211" s="120" t="str" cm="1">
        <f t="array" ref="BX211">IF(C211=FALSE,"",IF(AND(SX1_Start&lt;=X211,X211&lt;SX1_End),"Section 1",IF(AND(SX2_Start&lt;=X211,X211&lt;SX2_End),"Section 2",IF(AND(SX3_Start&lt;=X211,X211&lt;SX3_End),"Section 3",IF(AND(SX4_Start&lt;=X211,X211&lt;SX4_End),"Section 4",IF(AND(SX5_Start&lt;=X211,X211&lt;SX5_End),"Section 5",IF(AND(SX6_Start&lt;=X211,X211&lt;SX6_End),"Section 6",IF(AND(SX7_Start&lt;=X211,X211&lt;SX7_End),"Section 7",IF(AND(SX8_Start&lt;=X211,X211&lt;SX8_End),"Section 8",IF(AND(SX9_Start&lt;=X211,X211&lt;SX9_End),"Section 9",IF(AND(SX10_Start&lt;=X211,X211&lt;SX10_End),"Section 10",IF(AND(SX11_Start&lt;=X211,X211&lt;SX11_End),"Section 11",IF(AND(SX12_Start&lt;=X211,X211&lt;SX12_End),"Section 12",IF(AND(SX13_Start&lt;=X211,X211&lt;SX13_End),"Section 13",IF(AND(SX14_Start&lt;=X211,X211&lt;SX14_End),"Section 14",IF(AND(SX15_Start&lt;=X211,X211&lt;SX15_End),"Section 15",IF(AND(SX16_Start&lt;=X211,X211&lt;SX16_End),"Section 16",IF(AND(SX17_Start&lt;=X211,X211&lt;SX17_End),"Section 17",IF(AND(SX18_Start&lt;=X211,X211&lt;SX18_End),"Section 18",IF(AND(SX19_Start&lt;=X211,X211&lt;SX19_End),"Section 19",IF(AND(SX20_Start&lt;=X211,X211&lt;SX20_End),"Section 20",IF(AND(SX21_Start&lt;=X211,X211&lt;SX21_End),"Section 21",IF(AND(SX22_Start&lt;=X211,X211&lt;SX22_End),"Section 22",IF(AND(SX23_Start&lt;=X211,X211&lt;SX23_End),"Section 23",IF(AND(SX24_Start&lt;=X211,X211&lt;SX24_End),"Section 24")*IF(AND(SX25_Start&lt;=X211,X211&lt;SX25End),"Section 25")))))))))))))))))))))))))</f>
        <v/>
      </c>
      <c r="BY211" s="121"/>
      <c r="BZ211" s="121"/>
      <c r="CA211" s="121"/>
      <c r="CB211" s="121"/>
      <c r="CC211" s="121"/>
      <c r="CD211" s="121"/>
      <c r="CE211" s="121"/>
      <c r="CF211" s="121"/>
      <c r="CG211" s="121"/>
      <c r="CH211" s="122"/>
      <c r="CI211" s="123"/>
      <c r="CJ211" s="124"/>
      <c r="CK211" s="124"/>
      <c r="CL211" s="124"/>
      <c r="CM211" s="124"/>
      <c r="CN211" s="124"/>
      <c r="CO211" s="124"/>
      <c r="CP211" s="124"/>
      <c r="CQ211" s="124"/>
      <c r="CR211" s="124"/>
      <c r="CS211" s="125"/>
      <c r="CT211" s="123"/>
      <c r="CU211" s="124"/>
      <c r="CV211" s="124"/>
      <c r="CW211" s="124"/>
      <c r="CX211" s="124"/>
      <c r="CY211" s="124"/>
      <c r="CZ211" s="124"/>
      <c r="DA211" s="124"/>
      <c r="DB211" s="124"/>
      <c r="DC211" s="124"/>
      <c r="DD211" s="125"/>
      <c r="DE211" s="123"/>
      <c r="DF211" s="124"/>
      <c r="DG211" s="124"/>
      <c r="DH211" s="124"/>
      <c r="DI211" s="124"/>
      <c r="DJ211" s="124"/>
      <c r="DK211" s="124"/>
      <c r="DL211" s="124"/>
      <c r="DM211" s="124"/>
      <c r="DN211" s="125"/>
      <c r="DO211" s="126"/>
      <c r="DP211" s="127"/>
      <c r="DQ211" s="127"/>
      <c r="DR211" s="127"/>
      <c r="DS211" s="127"/>
      <c r="DT211" s="127"/>
      <c r="DU211" s="127"/>
      <c r="DV211" s="128"/>
      <c r="DW211" s="102"/>
      <c r="DX211" s="102"/>
      <c r="DY211" s="102"/>
      <c r="DZ211" s="115"/>
      <c r="EA211" s="115"/>
      <c r="EB211" s="115"/>
      <c r="EC211" s="115"/>
      <c r="ED211" s="115"/>
      <c r="EE211" s="132"/>
      <c r="EF211" s="132"/>
      <c r="EG211" s="132"/>
      <c r="EH211" s="102"/>
      <c r="EI211" s="102"/>
      <c r="EJ211" s="102"/>
      <c r="EK211" s="117" t="str">
        <f t="shared" si="1384"/>
        <v/>
      </c>
      <c r="EL211" s="117"/>
      <c r="EM211" s="117"/>
      <c r="EN211" s="118"/>
      <c r="EO211" s="118"/>
      <c r="EP211" s="118"/>
      <c r="EQ211" s="102"/>
      <c r="ER211" s="102"/>
      <c r="ES211" s="102"/>
      <c r="ET211" s="102"/>
      <c r="EU211" s="20" t="str">
        <f t="shared" si="1385"/>
        <v/>
      </c>
      <c r="EV211" s="26" t="str">
        <f t="shared" si="1386"/>
        <v/>
      </c>
      <c r="EW211" s="22"/>
      <c r="EX211" s="22"/>
      <c r="EY211" s="23"/>
      <c r="EZ211" s="23"/>
      <c r="FA211" s="27"/>
      <c r="FB211" s="27"/>
      <c r="FC211" s="28"/>
      <c r="FD211" s="28"/>
      <c r="FE211" s="28"/>
      <c r="FF211" s="28"/>
      <c r="FG211" s="28"/>
      <c r="FH211" s="28"/>
      <c r="FI211" s="28"/>
      <c r="FJ211" s="28"/>
      <c r="FK211" s="28"/>
      <c r="FL211" s="28"/>
      <c r="FM211" s="28"/>
      <c r="FN211" s="29"/>
      <c r="FO211" s="29"/>
      <c r="FP211" s="29"/>
      <c r="FQ211" s="29"/>
      <c r="FR211" s="29"/>
      <c r="FS211" s="29"/>
      <c r="FT211" s="29"/>
      <c r="FU211" s="29"/>
      <c r="FV211" s="29"/>
      <c r="FW211" s="29"/>
      <c r="FX211" s="29"/>
      <c r="FY211" s="29"/>
      <c r="FZ211" s="29"/>
      <c r="GA211" s="29"/>
      <c r="GB211" s="29"/>
      <c r="GC211" s="23"/>
      <c r="GD211" s="23"/>
      <c r="GE211" s="23"/>
      <c r="GF211" s="23"/>
      <c r="GG211" s="23"/>
      <c r="GH211" s="23"/>
    </row>
    <row r="212" spans="1:190" s="25" customFormat="1" ht="57.75" customHeight="1" x14ac:dyDescent="0.25">
      <c r="A212" s="103">
        <f t="shared" si="1387"/>
        <v>205</v>
      </c>
      <c r="B212" s="103"/>
      <c r="C212" s="104"/>
      <c r="D212" s="105"/>
      <c r="E212" s="105"/>
      <c r="F212" s="105"/>
      <c r="G212" s="105"/>
      <c r="H212" s="105"/>
      <c r="I212" s="105"/>
      <c r="J212" s="105"/>
      <c r="K212" s="106"/>
      <c r="L212" s="138"/>
      <c r="M212" s="138"/>
      <c r="N212" s="138"/>
      <c r="O212" s="138"/>
      <c r="P212" s="138"/>
      <c r="Q212" s="138"/>
      <c r="R212" s="138"/>
      <c r="S212" s="137"/>
      <c r="T212" s="137"/>
      <c r="U212" s="137"/>
      <c r="V212" s="137"/>
      <c r="W212" s="137"/>
      <c r="X212" s="79"/>
      <c r="Y212" s="80"/>
      <c r="Z212" s="80"/>
      <c r="AA212" s="80"/>
      <c r="AB212" s="11" t="str">
        <f t="shared" si="1375"/>
        <v/>
      </c>
      <c r="AC212" s="12"/>
      <c r="AD212" s="13">
        <f t="shared" si="1367"/>
        <v>0</v>
      </c>
      <c r="AE212" s="14" t="str">
        <f t="shared" ref="AE212" si="1458">IF(ISBLANK(C212),"",IF(BL212=SX1_LS,SX1_PD,IF(BL212=SX2_LS,SX2_PD,IF(BL212=SX3_LS,SX3_PD,IF(BL212=SX4_LS,SX4_PD,IF(BL212=SX5_LS,SX5_PD,IF(BL212=SX6_LS,SX6_PD,IF(BL212=SX7_LS,SX7_PD,IF(BL212=SX8_LS,SX8_PD,IF(BL212=SX9_LS,SX9_PD,IF(BL212=SX10_LS,SX10_PD,IF(BL212=SX11_LS,SX11_PD,IF(BL212=SX12_LS,SX12_PD)))))))))))))</f>
        <v/>
      </c>
      <c r="AF212" s="15" t="str">
        <f t="shared" si="1377"/>
        <v>!</v>
      </c>
      <c r="AG212" s="16" t="str">
        <f t="shared" ref="AG212" si="1459">IF(ISBLANK(AC212),"",IF(AND(BL212=SX1_LS,AC212&gt;=0.5),(ROUND((PI()*AD212*AE212)/12,2)-PI()*SX1_PD),IF(AND(BL212=SX2_LS,AC212&gt;=0.5),(ROUND((PI()*AD212*AE212)/12,2)-PI()*SX2_PD),IF(AND(BL212=SX3_LS,AC212&gt;=0.5),(ROUND((PI()*AD212*AE212)/12,2)-PI()*SX3_PD),IF(AND(BL212=SX4_LS,AC212&gt;=0.5),(ROUND((PI()*AD212*AE212)/12,2)-PI()*SX4_PD),IF(AND(BL212=SX5_LS,AC212&gt;=0.5),(ROUND((PI()*AD212*AE212)/12,2)-PI()*SX5_PD),IF(AND(BL212=SX6_LS,AC212&gt;=0.5),(ROUND((PI()*AD212*AE212)/12,2)-PI()*SX6_PD),IF(AND(BL212=SX7_LS,AC212&gt;=0.5),(ROUND((PI()*AD212*AE212)/12,2)-PI()*SX7_PD),IF(AND(BL212=SX8_LS,AC212&gt;=0.5),(ROUND((PI()*AD212*AE212)/12,2)-PI()*SX8_PD),IF(AND(BL212=SX9_LS,AC212&gt;=0.5),(ROUND((PI()*AD212*AE212)/12,2)-PI()*SX9_PD),IF(AND(BL212=SX10_LS,AC212&gt;=0.5),(ROUND((PI()*AD212*AE212)/12,2)-PI()*SX10_PD),IF(AND(BL212=SX11_LS,AC212&gt;=0.5),(ROUND((PI()*AD212*AE212)/12,2)-PI()*SX11_PD),IF(AND(BL212=SX12_LS,AC212&gt;=0.5),(ROUND((PI()*AD212*AE212)/12,2)-PI()*SX12_PD),ROUND((PI()*AD212*AE212)/12,2))))))))))))))</f>
        <v/>
      </c>
      <c r="AH212" s="81"/>
      <c r="AI212" s="81"/>
      <c r="AJ212" s="81"/>
      <c r="AK212" s="81"/>
      <c r="AL212" s="81"/>
      <c r="AM212" s="81"/>
      <c r="AN212" s="81"/>
      <c r="AO212" s="81"/>
      <c r="AP212" s="17"/>
      <c r="AQ212" s="133"/>
      <c r="AR212" s="134"/>
      <c r="AS212" s="134"/>
      <c r="AT212" s="134"/>
      <c r="AU212" s="135"/>
      <c r="AV212" s="114" t="str">
        <f t="shared" ref="AV212" si="1460">IF(C212=FALSE,"",IF(C212="DNT",(AQ212/(Nominal_Pipe_Diameter*10)),IF(AQ212="NV","NV",IF(AQ212="NA","NA",IF(BE212="","",IF(BL212="SMLS",AQ212*100/BE212,AQ212*100/BD212))))))</f>
        <v/>
      </c>
      <c r="AW212" s="114"/>
      <c r="AX212" s="114"/>
      <c r="AY212" s="114"/>
      <c r="AZ212" s="114"/>
      <c r="BA212" s="114" t="str">
        <f t="shared" ref="BA212" si="1461">IF(C212=FALSE,"",IF(GW_Log_Dist="","NA",GW_Log_Dist+X212))</f>
        <v/>
      </c>
      <c r="BB212" s="114"/>
      <c r="BC212" s="114"/>
      <c r="BD212" s="18" t="str">
        <f t="shared" ref="BD212" si="1462">IF(C212=FALSE,"",IF(AND(SX1_Start&lt;=X212,X212&lt;SX1_End),((SX1_NWT*1000)),IF(AND(SX2_Start&lt;=X212,X212&lt;SX2_End),((SX2_NWT*1000)),IF(AND(SX3_Start&lt;=X212,X212&lt;SX3_End),((SX3_NWT*1000)),IF(AND(SX4_Start&lt;=X212,X212&lt;SX4_End),((SX4_NWT*1000)),IF(AND(SX5_Start&lt;=X212,X212&lt;SX5_End),((SX5_NWT*1000)),IF(AND(SX6_Start&lt;=X212,X212&lt;SX6_End),((SX6_NWT*1000)),IF(AND(SX7_Start&lt;=X212,X212&lt;SX7_End),((SX7_NWT*1000)),IF(AND(SX8_Start&lt;=X212,X212&lt;SX8_End),((SX8_NWT*1000)),IF(AND(SX9_Start&lt;=X212,X212&lt;SX9_End),((SX9_NWT*1000)),IF(AND(SX10_Start&lt;=X212,X212&lt;SX10_End),((SX10_NWT*1000)),IF(AND(SX11_Start&lt;=X212,X212&lt;SX11_End),((SX11_NWT*1000)),IF(AND(SX12_Start&lt;=X212,X212&lt;SX12_End),((SX12_NWT*1000)),IF(AND(SX13_Start&lt;=X212,X212&lt;SX13_End),((SX13_NWT*1000)),IF(AND(SX14_Start&lt;=X212,X212&lt;SX14_End),((SX14_NWT*1000)),IF(AND(SX15_Start&lt;=X212,X212&lt;SX15_End),((SX15_NWT*1000)),IF(AND(SX16_Start&lt;=X212,X212&lt;SX16_End),((SX16_NWT*1000)),IF(AND(SX17_Start&lt;=X212,X212&lt;SX17_End),((SX17_NWT*1000)),IF(AND(SX18_Start&lt;=X212,X212&lt;SX18_End),((SX18_NWT*1000)),IF(AND(SX19_Start&lt;=X212,X212&lt;SX19_End),((SX19_NWT*1000)),IF(AND(SX20_Start&lt;=X212,X212&lt;SX20_End),((SX20_NWT*1000)),IF(AND(SX21_Start&lt;=X212,X212&lt;SX21_End),((SX21_NWT*1000)),IF(AND(SX22_Start&lt;=X212,X212&lt;SX22_End),((SX22_NWT*1000)),IF(AND(SX23_Start&lt;=X212,X212&lt;SX23_End),((SX23_NWT*1000)),IF(AND(SX24_Start&lt;=X212,X212&lt;SX24_End),((SX24_NWT*1000)),IF(AND(SX25_Start&lt;=X212,X212&lt;SX25_End),((SX25_NWT*1000))))))))))))))))))))))))))))</f>
        <v/>
      </c>
      <c r="BE212" s="113"/>
      <c r="BF212" s="113"/>
      <c r="BG212" s="113"/>
      <c r="BH212" s="113"/>
      <c r="BI212" s="113"/>
      <c r="BJ212" s="113"/>
      <c r="BK212" s="113"/>
      <c r="BL212" s="19" t="str" cm="1">
        <f t="array" ref="BL212">IF(C212=FALSE,"",IF(AND(SX1_Start&lt;=X212,X212&lt;SX1_End),SX1_LS,IF(AND(SX2_Start&lt;=X212,X212&lt;SX2_End),SX2_LS,IF(AND(SX3_Start&lt;=X212,X212&lt;SX3_End),SX3_LS,IF(AND(SX4_Start&lt;=X212,X212&lt;SX4_End),SX4_LS,IF(AND(SX5_Start&lt;=X212,X212&lt;SX5_End),SX5_LS,IF(AND(SX6_Start&lt;=X212,X212&lt;SX6_End),SX6_LS,IF(AND(SX7_Start&lt;=X212,X212&lt;SX7_End),SX7_LS,IF(AND(SX8_Start&lt;=X212,X212&lt;SX8_End),SX8_LS,IF(AND(SX9_Start&lt;=X212,X212&lt;SX9_End),SX9_LS,IF(AND(SX10_Start&lt;=X212,X212&lt;SX10_End),SX10_LS,IF(AND(SX11_Start&lt;=X212,X212&lt;SX11_End),SX11_LS,IF(AND(SX12_Start&lt;=X212,X212&lt;SX12_End),SX12_LS,IF(AND(SX13_Start&lt;=X212,X212&lt;SX13_End),SX13_LS,IF(AND(SX14_Start&lt;=X212,X212&lt;SX14_End),SX14_LS,IF(AND(SX15_Start&lt;=X212,X212&lt;SX15_End),SX15_LS,IF(AND(SX16_Start&lt;=X212,X212&lt;SX16_End),SX16_LS,IF(AND(SX17_Start&lt;=X212,X212&lt;SX17_End),SX17_LS,IF(AND(SX18_Start&lt;=X212,X212&lt;SX18_End),SX18_LS,IF(AND(SX19_Start&lt;=X212,X212&lt;SX19_End),SX19_LS,IF(AND(SX20_Start&lt;=X212,X212&lt;SX20_End),SX20_LS,IF(AND(SX21_Start&lt;=X212,X212&lt;SX21_End),SX21_LS,IF(AND(SX22_Start&lt;=X212,X212&lt;SX22_End),SX22_LS,IF(AND(SX23_Start&lt;=X212,X212&lt;SX23_End),SX23_LS,IF(AND(SX24_Start&lt;=X212,X212&lt;SX24_End),SX24_LS)*IF(AND(SX25_Start&lt;=X212,X212&lt;SX25End),SX25_LS)))))))))))))))))))))))))</f>
        <v/>
      </c>
      <c r="BM212" s="129" t="str">
        <f t="shared" ref="BM212" si="1463">IF(ISBLANK(C212),"",IF(BL212=SX1_LS,SX1_LSD,IF(BL212=SX2_LS,SX2_LSD,IF(BL212=SX3_LS,SX3_LSD,IF(BL212=SX4_LS,SX4_LSD,IF(BL212=SX5_LS,SX5_LSD,IF(BL212=SX6_LS,SX6_LSD,IF(BL212=SX7_LS,SX7_LSD,IF(BL212=SX8_LS,SX8_LSD,IF(BL212=SX9_LS,SX9_LSD,IF(BL212=SX10_LS,SX10_LSD,IF(BL212=SX11_LS,SX11_LSD,IF(BL212=SX12_LS,SX12_LSD)))))))))))))</f>
        <v/>
      </c>
      <c r="BN212" s="130"/>
      <c r="BO212" s="130"/>
      <c r="BP212" s="130"/>
      <c r="BQ212" s="130"/>
      <c r="BR212" s="131"/>
      <c r="BS212" s="119" t="str">
        <f t="shared" ref="BS212" si="1464">IF(ISBLANK(C212),"",IF(NOT(ISNUMBER(station_number)),"NA",IF(MOD(station_number,1)=0,TEXT(station_number+X212,"0+00"),IF(NOT(MOD(station_number,1)=0),TEXT(station_number+X212,"0+00.00")))))</f>
        <v/>
      </c>
      <c r="BT212" s="119"/>
      <c r="BU212" s="119"/>
      <c r="BV212" s="119"/>
      <c r="BW212" s="119"/>
      <c r="BX212" s="120" t="str" cm="1">
        <f t="array" ref="BX212">IF(C212=FALSE,"",IF(AND(SX1_Start&lt;=X212,X212&lt;SX1_End),"Section 1",IF(AND(SX2_Start&lt;=X212,X212&lt;SX2_End),"Section 2",IF(AND(SX3_Start&lt;=X212,X212&lt;SX3_End),"Section 3",IF(AND(SX4_Start&lt;=X212,X212&lt;SX4_End),"Section 4",IF(AND(SX5_Start&lt;=X212,X212&lt;SX5_End),"Section 5",IF(AND(SX6_Start&lt;=X212,X212&lt;SX6_End),"Section 6",IF(AND(SX7_Start&lt;=X212,X212&lt;SX7_End),"Section 7",IF(AND(SX8_Start&lt;=X212,X212&lt;SX8_End),"Section 8",IF(AND(SX9_Start&lt;=X212,X212&lt;SX9_End),"Section 9",IF(AND(SX10_Start&lt;=X212,X212&lt;SX10_End),"Section 10",IF(AND(SX11_Start&lt;=X212,X212&lt;SX11_End),"Section 11",IF(AND(SX12_Start&lt;=X212,X212&lt;SX12_End),"Section 12",IF(AND(SX13_Start&lt;=X212,X212&lt;SX13_End),"Section 13",IF(AND(SX14_Start&lt;=X212,X212&lt;SX14_End),"Section 14",IF(AND(SX15_Start&lt;=X212,X212&lt;SX15_End),"Section 15",IF(AND(SX16_Start&lt;=X212,X212&lt;SX16_End),"Section 16",IF(AND(SX17_Start&lt;=X212,X212&lt;SX17_End),"Section 17",IF(AND(SX18_Start&lt;=X212,X212&lt;SX18_End),"Section 18",IF(AND(SX19_Start&lt;=X212,X212&lt;SX19_End),"Section 19",IF(AND(SX20_Start&lt;=X212,X212&lt;SX20_End),"Section 20",IF(AND(SX21_Start&lt;=X212,X212&lt;SX21_End),"Section 21",IF(AND(SX22_Start&lt;=X212,X212&lt;SX22_End),"Section 22",IF(AND(SX23_Start&lt;=X212,X212&lt;SX23_End),"Section 23",IF(AND(SX24_Start&lt;=X212,X212&lt;SX24_End),"Section 24")*IF(AND(SX25_Start&lt;=X212,X212&lt;SX25End),"Section 25")))))))))))))))))))))))))</f>
        <v/>
      </c>
      <c r="BY212" s="121"/>
      <c r="BZ212" s="121"/>
      <c r="CA212" s="121"/>
      <c r="CB212" s="121"/>
      <c r="CC212" s="121"/>
      <c r="CD212" s="121"/>
      <c r="CE212" s="121"/>
      <c r="CF212" s="121"/>
      <c r="CG212" s="121"/>
      <c r="CH212" s="122"/>
      <c r="CI212" s="123"/>
      <c r="CJ212" s="124"/>
      <c r="CK212" s="124"/>
      <c r="CL212" s="124"/>
      <c r="CM212" s="124"/>
      <c r="CN212" s="124"/>
      <c r="CO212" s="124"/>
      <c r="CP212" s="124"/>
      <c r="CQ212" s="124"/>
      <c r="CR212" s="124"/>
      <c r="CS212" s="125"/>
      <c r="CT212" s="123"/>
      <c r="CU212" s="124"/>
      <c r="CV212" s="124"/>
      <c r="CW212" s="124"/>
      <c r="CX212" s="124"/>
      <c r="CY212" s="124"/>
      <c r="CZ212" s="124"/>
      <c r="DA212" s="124"/>
      <c r="DB212" s="124"/>
      <c r="DC212" s="124"/>
      <c r="DD212" s="125"/>
      <c r="DE212" s="123"/>
      <c r="DF212" s="124"/>
      <c r="DG212" s="124"/>
      <c r="DH212" s="124"/>
      <c r="DI212" s="124"/>
      <c r="DJ212" s="124"/>
      <c r="DK212" s="124"/>
      <c r="DL212" s="124"/>
      <c r="DM212" s="124"/>
      <c r="DN212" s="125"/>
      <c r="DO212" s="126"/>
      <c r="DP212" s="127"/>
      <c r="DQ212" s="127"/>
      <c r="DR212" s="127"/>
      <c r="DS212" s="127"/>
      <c r="DT212" s="127"/>
      <c r="DU212" s="127"/>
      <c r="DV212" s="128"/>
      <c r="DW212" s="102"/>
      <c r="DX212" s="102"/>
      <c r="DY212" s="102"/>
      <c r="DZ212" s="115"/>
      <c r="EA212" s="115"/>
      <c r="EB212" s="115"/>
      <c r="EC212" s="115"/>
      <c r="ED212" s="115"/>
      <c r="EE212" s="132"/>
      <c r="EF212" s="132"/>
      <c r="EG212" s="132"/>
      <c r="EH212" s="102"/>
      <c r="EI212" s="102"/>
      <c r="EJ212" s="102"/>
      <c r="EK212" s="117" t="str">
        <f t="shared" si="1384"/>
        <v/>
      </c>
      <c r="EL212" s="117"/>
      <c r="EM212" s="117"/>
      <c r="EN212" s="118"/>
      <c r="EO212" s="118"/>
      <c r="EP212" s="118"/>
      <c r="EQ212" s="102"/>
      <c r="ER212" s="102"/>
      <c r="ES212" s="102"/>
      <c r="ET212" s="102"/>
      <c r="EU212" s="20" t="str">
        <f t="shared" si="1385"/>
        <v/>
      </c>
      <c r="EV212" s="26" t="str">
        <f t="shared" si="1386"/>
        <v/>
      </c>
      <c r="EW212" s="22"/>
      <c r="EX212" s="22"/>
      <c r="EY212" s="23"/>
      <c r="EZ212" s="23"/>
      <c r="FA212" s="27"/>
      <c r="FB212" s="27"/>
      <c r="FC212" s="28"/>
      <c r="FD212" s="28"/>
      <c r="FE212" s="28"/>
      <c r="FF212" s="28"/>
      <c r="FG212" s="28"/>
      <c r="FH212" s="28"/>
      <c r="FI212" s="28"/>
      <c r="FJ212" s="28"/>
      <c r="FK212" s="28"/>
      <c r="FL212" s="28"/>
      <c r="FM212" s="28"/>
      <c r="FN212" s="29"/>
      <c r="FO212" s="29"/>
      <c r="FP212" s="29"/>
      <c r="FQ212" s="29"/>
      <c r="FR212" s="29"/>
      <c r="FS212" s="29"/>
      <c r="FT212" s="29"/>
      <c r="FU212" s="29"/>
      <c r="FV212" s="29"/>
      <c r="FW212" s="29"/>
      <c r="FX212" s="29"/>
      <c r="FY212" s="29"/>
      <c r="FZ212" s="29"/>
      <c r="GA212" s="29"/>
      <c r="GB212" s="29"/>
      <c r="GC212" s="23"/>
      <c r="GD212" s="23"/>
      <c r="GE212" s="23"/>
      <c r="GF212" s="23"/>
      <c r="GG212" s="23"/>
      <c r="GH212" s="23"/>
    </row>
    <row r="213" spans="1:190" s="25" customFormat="1" ht="57.75" customHeight="1" x14ac:dyDescent="0.25">
      <c r="A213" s="103">
        <f t="shared" si="1387"/>
        <v>206</v>
      </c>
      <c r="B213" s="103"/>
      <c r="C213" s="104"/>
      <c r="D213" s="105"/>
      <c r="E213" s="105"/>
      <c r="F213" s="105"/>
      <c r="G213" s="105"/>
      <c r="H213" s="105"/>
      <c r="I213" s="105"/>
      <c r="J213" s="105"/>
      <c r="K213" s="106"/>
      <c r="L213" s="138"/>
      <c r="M213" s="138"/>
      <c r="N213" s="138"/>
      <c r="O213" s="138"/>
      <c r="P213" s="138"/>
      <c r="Q213" s="138"/>
      <c r="R213" s="138"/>
      <c r="S213" s="137"/>
      <c r="T213" s="137"/>
      <c r="U213" s="137"/>
      <c r="V213" s="137"/>
      <c r="W213" s="137"/>
      <c r="X213" s="79"/>
      <c r="Y213" s="80"/>
      <c r="Z213" s="80"/>
      <c r="AA213" s="80"/>
      <c r="AB213" s="11" t="str">
        <f t="shared" si="1375"/>
        <v/>
      </c>
      <c r="AC213" s="12"/>
      <c r="AD213" s="13">
        <f t="shared" si="1367"/>
        <v>0</v>
      </c>
      <c r="AE213" s="14" t="str">
        <f t="shared" ref="AE213" si="1465">IF(ISBLANK(C213),"",IF(BL213=SX1_LS,SX1_PD,IF(BL213=SX2_LS,SX2_PD,IF(BL213=SX3_LS,SX3_PD,IF(BL213=SX4_LS,SX4_PD,IF(BL213=SX5_LS,SX5_PD,IF(BL213=SX6_LS,SX6_PD,IF(BL213=SX7_LS,SX7_PD,IF(BL213=SX8_LS,SX8_PD,IF(BL213=SX9_LS,SX9_PD,IF(BL213=SX10_LS,SX10_PD,IF(BL213=SX11_LS,SX11_PD,IF(BL213=SX12_LS,SX12_PD)))))))))))))</f>
        <v/>
      </c>
      <c r="AF213" s="15" t="str">
        <f t="shared" si="1377"/>
        <v>!</v>
      </c>
      <c r="AG213" s="16" t="str">
        <f t="shared" ref="AG213" si="1466">IF(ISBLANK(AC213),"",IF(AND(BL213=SX1_LS,AC213&gt;=0.5),(ROUND((PI()*AD213*AE213)/12,2)-PI()*SX1_PD),IF(AND(BL213=SX2_LS,AC213&gt;=0.5),(ROUND((PI()*AD213*AE213)/12,2)-PI()*SX2_PD),IF(AND(BL213=SX3_LS,AC213&gt;=0.5),(ROUND((PI()*AD213*AE213)/12,2)-PI()*SX3_PD),IF(AND(BL213=SX4_LS,AC213&gt;=0.5),(ROUND((PI()*AD213*AE213)/12,2)-PI()*SX4_PD),IF(AND(BL213=SX5_LS,AC213&gt;=0.5),(ROUND((PI()*AD213*AE213)/12,2)-PI()*SX5_PD),IF(AND(BL213=SX6_LS,AC213&gt;=0.5),(ROUND((PI()*AD213*AE213)/12,2)-PI()*SX6_PD),IF(AND(BL213=SX7_LS,AC213&gt;=0.5),(ROUND((PI()*AD213*AE213)/12,2)-PI()*SX7_PD),IF(AND(BL213=SX8_LS,AC213&gt;=0.5),(ROUND((PI()*AD213*AE213)/12,2)-PI()*SX8_PD),IF(AND(BL213=SX9_LS,AC213&gt;=0.5),(ROUND((PI()*AD213*AE213)/12,2)-PI()*SX9_PD),IF(AND(BL213=SX10_LS,AC213&gt;=0.5),(ROUND((PI()*AD213*AE213)/12,2)-PI()*SX10_PD),IF(AND(BL213=SX11_LS,AC213&gt;=0.5),(ROUND((PI()*AD213*AE213)/12,2)-PI()*SX11_PD),IF(AND(BL213=SX12_LS,AC213&gt;=0.5),(ROUND((PI()*AD213*AE213)/12,2)-PI()*SX12_PD),ROUND((PI()*AD213*AE213)/12,2))))))))))))))</f>
        <v/>
      </c>
      <c r="AH213" s="81"/>
      <c r="AI213" s="81"/>
      <c r="AJ213" s="81"/>
      <c r="AK213" s="81"/>
      <c r="AL213" s="81"/>
      <c r="AM213" s="81"/>
      <c r="AN213" s="81"/>
      <c r="AO213" s="81"/>
      <c r="AP213" s="17"/>
      <c r="AQ213" s="113"/>
      <c r="AR213" s="113"/>
      <c r="AS213" s="113"/>
      <c r="AT213" s="113"/>
      <c r="AU213" s="113"/>
      <c r="AV213" s="114" t="str">
        <f t="shared" ref="AV213" si="1467">IF(C213=FALSE,"",IF(C213="DNT",(AQ213/(Nominal_Pipe_Diameter*10)),IF(AQ213="NV","NV",IF(AQ213="NA","NA",IF(BE213="","",IF(BL213="SMLS",AQ213*100/BE213,AQ213*100/BD213))))))</f>
        <v/>
      </c>
      <c r="AW213" s="114"/>
      <c r="AX213" s="114"/>
      <c r="AY213" s="114"/>
      <c r="AZ213" s="114"/>
      <c r="BA213" s="114" t="str">
        <f t="shared" ref="BA213" si="1468">IF(C213=FALSE,"",IF(GW_Log_Dist="","NA",GW_Log_Dist+X213))</f>
        <v/>
      </c>
      <c r="BB213" s="114"/>
      <c r="BC213" s="114"/>
      <c r="BD213" s="18" t="str">
        <f t="shared" ref="BD213" si="1469">IF(C213=FALSE,"",IF(AND(SX1_Start&lt;=X213,X213&lt;SX1_End),((SX1_NWT*1000)),IF(AND(SX2_Start&lt;=X213,X213&lt;SX2_End),((SX2_NWT*1000)),IF(AND(SX3_Start&lt;=X213,X213&lt;SX3_End),((SX3_NWT*1000)),IF(AND(SX4_Start&lt;=X213,X213&lt;SX4_End),((SX4_NWT*1000)),IF(AND(SX5_Start&lt;=X213,X213&lt;SX5_End),((SX5_NWT*1000)),IF(AND(SX6_Start&lt;=X213,X213&lt;SX6_End),((SX6_NWT*1000)),IF(AND(SX7_Start&lt;=X213,X213&lt;SX7_End),((SX7_NWT*1000)),IF(AND(SX8_Start&lt;=X213,X213&lt;SX8_End),((SX8_NWT*1000)),IF(AND(SX9_Start&lt;=X213,X213&lt;SX9_End),((SX9_NWT*1000)),IF(AND(SX10_Start&lt;=X213,X213&lt;SX10_End),((SX10_NWT*1000)),IF(AND(SX11_Start&lt;=X213,X213&lt;SX11_End),((SX11_NWT*1000)),IF(AND(SX12_Start&lt;=X213,X213&lt;SX12_End),((SX12_NWT*1000)),IF(AND(SX13_Start&lt;=X213,X213&lt;SX13_End),((SX13_NWT*1000)),IF(AND(SX14_Start&lt;=X213,X213&lt;SX14_End),((SX14_NWT*1000)),IF(AND(SX15_Start&lt;=X213,X213&lt;SX15_End),((SX15_NWT*1000)),IF(AND(SX16_Start&lt;=X213,X213&lt;SX16_End),((SX16_NWT*1000)),IF(AND(SX17_Start&lt;=X213,X213&lt;SX17_End),((SX17_NWT*1000)),IF(AND(SX18_Start&lt;=X213,X213&lt;SX18_End),((SX18_NWT*1000)),IF(AND(SX19_Start&lt;=X213,X213&lt;SX19_End),((SX19_NWT*1000)),IF(AND(SX20_Start&lt;=X213,X213&lt;SX20_End),((SX20_NWT*1000)),IF(AND(SX21_Start&lt;=X213,X213&lt;SX21_End),((SX21_NWT*1000)),IF(AND(SX22_Start&lt;=X213,X213&lt;SX22_End),((SX22_NWT*1000)),IF(AND(SX23_Start&lt;=X213,X213&lt;SX23_End),((SX23_NWT*1000)),IF(AND(SX24_Start&lt;=X213,X213&lt;SX24_End),((SX24_NWT*1000)),IF(AND(SX25_Start&lt;=X213,X213&lt;SX25_End),((SX25_NWT*1000))))))))))))))))))))))))))))</f>
        <v/>
      </c>
      <c r="BE213" s="113"/>
      <c r="BF213" s="113"/>
      <c r="BG213" s="113"/>
      <c r="BH213" s="113"/>
      <c r="BI213" s="113"/>
      <c r="BJ213" s="113"/>
      <c r="BK213" s="113"/>
      <c r="BL213" s="19" t="str" cm="1">
        <f t="array" ref="BL213">IF(C213=FALSE,"",IF(AND(SX1_Start&lt;=X213,X213&lt;SX1_End),SX1_LS,IF(AND(SX2_Start&lt;=X213,X213&lt;SX2_End),SX2_LS,IF(AND(SX3_Start&lt;=X213,X213&lt;SX3_End),SX3_LS,IF(AND(SX4_Start&lt;=X213,X213&lt;SX4_End),SX4_LS,IF(AND(SX5_Start&lt;=X213,X213&lt;SX5_End),SX5_LS,IF(AND(SX6_Start&lt;=X213,X213&lt;SX6_End),SX6_LS,IF(AND(SX7_Start&lt;=X213,X213&lt;SX7_End),SX7_LS,IF(AND(SX8_Start&lt;=X213,X213&lt;SX8_End),SX8_LS,IF(AND(SX9_Start&lt;=X213,X213&lt;SX9_End),SX9_LS,IF(AND(SX10_Start&lt;=X213,X213&lt;SX10_End),SX10_LS,IF(AND(SX11_Start&lt;=X213,X213&lt;SX11_End),SX11_LS,IF(AND(SX12_Start&lt;=X213,X213&lt;SX12_End),SX12_LS,IF(AND(SX13_Start&lt;=X213,X213&lt;SX13_End),SX13_LS,IF(AND(SX14_Start&lt;=X213,X213&lt;SX14_End),SX14_LS,IF(AND(SX15_Start&lt;=X213,X213&lt;SX15_End),SX15_LS,IF(AND(SX16_Start&lt;=X213,X213&lt;SX16_End),SX16_LS,IF(AND(SX17_Start&lt;=X213,X213&lt;SX17_End),SX17_LS,IF(AND(SX18_Start&lt;=X213,X213&lt;SX18_End),SX18_LS,IF(AND(SX19_Start&lt;=X213,X213&lt;SX19_End),SX19_LS,IF(AND(SX20_Start&lt;=X213,X213&lt;SX20_End),SX20_LS,IF(AND(SX21_Start&lt;=X213,X213&lt;SX21_End),SX21_LS,IF(AND(SX22_Start&lt;=X213,X213&lt;SX22_End),SX22_LS,IF(AND(SX23_Start&lt;=X213,X213&lt;SX23_End),SX23_LS,IF(AND(SX24_Start&lt;=X213,X213&lt;SX24_End),SX24_LS)*IF(AND(SX25_Start&lt;=X213,X213&lt;SX25End),SX25_LS)))))))))))))))))))))))))</f>
        <v/>
      </c>
      <c r="BM213" s="129" t="str">
        <f t="shared" ref="BM213" si="1470">IF(ISBLANK(C213),"",IF(BL213=SX1_LS,SX1_LSD,IF(BL213=SX2_LS,SX2_LSD,IF(BL213=SX3_LS,SX3_LSD,IF(BL213=SX4_LS,SX4_LSD,IF(BL213=SX5_LS,SX5_LSD,IF(BL213=SX6_LS,SX6_LSD,IF(BL213=SX7_LS,SX7_LSD,IF(BL213=SX8_LS,SX8_LSD,IF(BL213=SX9_LS,SX9_LSD,IF(BL213=SX10_LS,SX10_LSD,IF(BL213=SX11_LS,SX11_LSD,IF(BL213=SX12_LS,SX12_LSD)))))))))))))</f>
        <v/>
      </c>
      <c r="BN213" s="130"/>
      <c r="BO213" s="130"/>
      <c r="BP213" s="130"/>
      <c r="BQ213" s="130"/>
      <c r="BR213" s="131"/>
      <c r="BS213" s="119" t="str">
        <f t="shared" ref="BS213" si="1471">IF(ISBLANK(C213),"",IF(NOT(ISNUMBER(station_number)),"NA",IF(MOD(station_number,1)=0,TEXT(station_number+X213,"0+00"),IF(NOT(MOD(station_number,1)=0),TEXT(station_number+X213,"0+00.00")))))</f>
        <v/>
      </c>
      <c r="BT213" s="119"/>
      <c r="BU213" s="119"/>
      <c r="BV213" s="119"/>
      <c r="BW213" s="119"/>
      <c r="BX213" s="120" t="str" cm="1">
        <f t="array" ref="BX213">IF(C213=FALSE,"",IF(AND(SX1_Start&lt;=X213,X213&lt;SX1_End),"Section 1",IF(AND(SX2_Start&lt;=X213,X213&lt;SX2_End),"Section 2",IF(AND(SX3_Start&lt;=X213,X213&lt;SX3_End),"Section 3",IF(AND(SX4_Start&lt;=X213,X213&lt;SX4_End),"Section 4",IF(AND(SX5_Start&lt;=X213,X213&lt;SX5_End),"Section 5",IF(AND(SX6_Start&lt;=X213,X213&lt;SX6_End),"Section 6",IF(AND(SX7_Start&lt;=X213,X213&lt;SX7_End),"Section 7",IF(AND(SX8_Start&lt;=X213,X213&lt;SX8_End),"Section 8",IF(AND(SX9_Start&lt;=X213,X213&lt;SX9_End),"Section 9",IF(AND(SX10_Start&lt;=X213,X213&lt;SX10_End),"Section 10",IF(AND(SX11_Start&lt;=X213,X213&lt;SX11_End),"Section 11",IF(AND(SX12_Start&lt;=X213,X213&lt;SX12_End),"Section 12",IF(AND(SX13_Start&lt;=X213,X213&lt;SX13_End),"Section 13",IF(AND(SX14_Start&lt;=X213,X213&lt;SX14_End),"Section 14",IF(AND(SX15_Start&lt;=X213,X213&lt;SX15_End),"Section 15",IF(AND(SX16_Start&lt;=X213,X213&lt;SX16_End),"Section 16",IF(AND(SX17_Start&lt;=X213,X213&lt;SX17_End),"Section 17",IF(AND(SX18_Start&lt;=X213,X213&lt;SX18_End),"Section 18",IF(AND(SX19_Start&lt;=X213,X213&lt;SX19_End),"Section 19",IF(AND(SX20_Start&lt;=X213,X213&lt;SX20_End),"Section 20",IF(AND(SX21_Start&lt;=X213,X213&lt;SX21_End),"Section 21",IF(AND(SX22_Start&lt;=X213,X213&lt;SX22_End),"Section 22",IF(AND(SX23_Start&lt;=X213,X213&lt;SX23_End),"Section 23",IF(AND(SX24_Start&lt;=X213,X213&lt;SX24_End),"Section 24")*IF(AND(SX25_Start&lt;=X213,X213&lt;SX25End),"Section 25")))))))))))))))))))))))))</f>
        <v/>
      </c>
      <c r="BY213" s="121"/>
      <c r="BZ213" s="121"/>
      <c r="CA213" s="121"/>
      <c r="CB213" s="121"/>
      <c r="CC213" s="121"/>
      <c r="CD213" s="121"/>
      <c r="CE213" s="121"/>
      <c r="CF213" s="121"/>
      <c r="CG213" s="121"/>
      <c r="CH213" s="122"/>
      <c r="CI213" s="123"/>
      <c r="CJ213" s="124"/>
      <c r="CK213" s="124"/>
      <c r="CL213" s="124"/>
      <c r="CM213" s="124"/>
      <c r="CN213" s="124"/>
      <c r="CO213" s="124"/>
      <c r="CP213" s="124"/>
      <c r="CQ213" s="124"/>
      <c r="CR213" s="124"/>
      <c r="CS213" s="125"/>
      <c r="CT213" s="123"/>
      <c r="CU213" s="124"/>
      <c r="CV213" s="124"/>
      <c r="CW213" s="124"/>
      <c r="CX213" s="124"/>
      <c r="CY213" s="124"/>
      <c r="CZ213" s="124"/>
      <c r="DA213" s="124"/>
      <c r="DB213" s="124"/>
      <c r="DC213" s="124"/>
      <c r="DD213" s="125"/>
      <c r="DE213" s="123"/>
      <c r="DF213" s="124"/>
      <c r="DG213" s="124"/>
      <c r="DH213" s="124"/>
      <c r="DI213" s="124"/>
      <c r="DJ213" s="124"/>
      <c r="DK213" s="124"/>
      <c r="DL213" s="124"/>
      <c r="DM213" s="124"/>
      <c r="DN213" s="125"/>
      <c r="DO213" s="126"/>
      <c r="DP213" s="127"/>
      <c r="DQ213" s="127"/>
      <c r="DR213" s="127"/>
      <c r="DS213" s="127"/>
      <c r="DT213" s="127"/>
      <c r="DU213" s="127"/>
      <c r="DV213" s="128"/>
      <c r="DW213" s="102"/>
      <c r="DX213" s="102"/>
      <c r="DY213" s="102"/>
      <c r="DZ213" s="115"/>
      <c r="EA213" s="115"/>
      <c r="EB213" s="115"/>
      <c r="EC213" s="115"/>
      <c r="ED213" s="115"/>
      <c r="EE213" s="132"/>
      <c r="EF213" s="132"/>
      <c r="EG213" s="132"/>
      <c r="EH213" s="102"/>
      <c r="EI213" s="102"/>
      <c r="EJ213" s="102"/>
      <c r="EK213" s="117" t="str">
        <f t="shared" si="1384"/>
        <v/>
      </c>
      <c r="EL213" s="117"/>
      <c r="EM213" s="117"/>
      <c r="EN213" s="118"/>
      <c r="EO213" s="118"/>
      <c r="EP213" s="118"/>
      <c r="EQ213" s="102"/>
      <c r="ER213" s="102"/>
      <c r="ES213" s="102"/>
      <c r="ET213" s="102"/>
      <c r="EU213" s="20" t="str">
        <f t="shared" si="1385"/>
        <v/>
      </c>
      <c r="EV213" s="26" t="str">
        <f t="shared" si="1386"/>
        <v/>
      </c>
      <c r="EW213" s="22"/>
      <c r="EX213" s="22"/>
      <c r="EY213" s="23"/>
      <c r="EZ213" s="23"/>
      <c r="FA213" s="27"/>
      <c r="FB213" s="27"/>
      <c r="FC213" s="28"/>
      <c r="FD213" s="28"/>
      <c r="FE213" s="28"/>
      <c r="FF213" s="28"/>
      <c r="FG213" s="28"/>
      <c r="FH213" s="28"/>
      <c r="FI213" s="28"/>
      <c r="FJ213" s="28"/>
      <c r="FK213" s="28"/>
      <c r="FL213" s="28"/>
      <c r="FM213" s="28"/>
      <c r="FN213" s="29"/>
      <c r="FO213" s="29"/>
      <c r="FP213" s="29"/>
      <c r="FQ213" s="29"/>
      <c r="FR213" s="29"/>
      <c r="FS213" s="29"/>
      <c r="FT213" s="29"/>
      <c r="FU213" s="29"/>
      <c r="FV213" s="29"/>
      <c r="FW213" s="29"/>
      <c r="FX213" s="29"/>
      <c r="FY213" s="29"/>
      <c r="FZ213" s="29"/>
      <c r="GA213" s="29"/>
      <c r="GB213" s="29"/>
      <c r="GC213" s="23"/>
      <c r="GD213" s="23"/>
      <c r="GE213" s="23"/>
      <c r="GF213" s="23"/>
      <c r="GG213" s="23"/>
      <c r="GH213" s="23"/>
    </row>
    <row r="214" spans="1:190" s="25" customFormat="1" ht="57.75" customHeight="1" x14ac:dyDescent="0.25">
      <c r="A214" s="103">
        <f t="shared" si="1387"/>
        <v>207</v>
      </c>
      <c r="B214" s="103"/>
      <c r="C214" s="104"/>
      <c r="D214" s="105"/>
      <c r="E214" s="105"/>
      <c r="F214" s="105"/>
      <c r="G214" s="105"/>
      <c r="H214" s="105"/>
      <c r="I214" s="105"/>
      <c r="J214" s="105"/>
      <c r="K214" s="106"/>
      <c r="L214" s="140"/>
      <c r="M214" s="140"/>
      <c r="N214" s="140"/>
      <c r="O214" s="140"/>
      <c r="P214" s="140"/>
      <c r="Q214" s="140"/>
      <c r="R214" s="140"/>
      <c r="S214" s="141"/>
      <c r="T214" s="141"/>
      <c r="U214" s="141"/>
      <c r="V214" s="141"/>
      <c r="W214" s="141"/>
      <c r="X214" s="79"/>
      <c r="Y214" s="80"/>
      <c r="Z214" s="80"/>
      <c r="AA214" s="80"/>
      <c r="AB214" s="11" t="str">
        <f t="shared" si="1375"/>
        <v/>
      </c>
      <c r="AC214" s="12"/>
      <c r="AD214" s="13">
        <f t="shared" si="1367"/>
        <v>0</v>
      </c>
      <c r="AE214" s="14" t="str">
        <f t="shared" ref="AE214" si="1472">IF(ISBLANK(C214),"",IF(BL214=SX1_LS,SX1_PD,IF(BL214=SX2_LS,SX2_PD,IF(BL214=SX3_LS,SX3_PD,IF(BL214=SX4_LS,SX4_PD,IF(BL214=SX5_LS,SX5_PD,IF(BL214=SX6_LS,SX6_PD,IF(BL214=SX7_LS,SX7_PD,IF(BL214=SX8_LS,SX8_PD,IF(BL214=SX9_LS,SX9_PD,IF(BL214=SX10_LS,SX10_PD,IF(BL214=SX11_LS,SX11_PD,IF(BL214=SX12_LS,SX12_PD)))))))))))))</f>
        <v/>
      </c>
      <c r="AF214" s="15" t="str">
        <f t="shared" si="1377"/>
        <v>!</v>
      </c>
      <c r="AG214" s="16" t="str">
        <f t="shared" ref="AG214" si="1473">IF(ISBLANK(AC214),"",IF(AND(BL214=SX1_LS,AC214&gt;=0.5),(ROUND((PI()*AD214*AE214)/12,2)-PI()*SX1_PD),IF(AND(BL214=SX2_LS,AC214&gt;=0.5),(ROUND((PI()*AD214*AE214)/12,2)-PI()*SX2_PD),IF(AND(BL214=SX3_LS,AC214&gt;=0.5),(ROUND((PI()*AD214*AE214)/12,2)-PI()*SX3_PD),IF(AND(BL214=SX4_LS,AC214&gt;=0.5),(ROUND((PI()*AD214*AE214)/12,2)-PI()*SX4_PD),IF(AND(BL214=SX5_LS,AC214&gt;=0.5),(ROUND((PI()*AD214*AE214)/12,2)-PI()*SX5_PD),IF(AND(BL214=SX6_LS,AC214&gt;=0.5),(ROUND((PI()*AD214*AE214)/12,2)-PI()*SX6_PD),IF(AND(BL214=SX7_LS,AC214&gt;=0.5),(ROUND((PI()*AD214*AE214)/12,2)-PI()*SX7_PD),IF(AND(BL214=SX8_LS,AC214&gt;=0.5),(ROUND((PI()*AD214*AE214)/12,2)-PI()*SX8_PD),IF(AND(BL214=SX9_LS,AC214&gt;=0.5),(ROUND((PI()*AD214*AE214)/12,2)-PI()*SX9_PD),IF(AND(BL214=SX10_LS,AC214&gt;=0.5),(ROUND((PI()*AD214*AE214)/12,2)-PI()*SX10_PD),IF(AND(BL214=SX11_LS,AC214&gt;=0.5),(ROUND((PI()*AD214*AE214)/12,2)-PI()*SX11_PD),IF(AND(BL214=SX12_LS,AC214&gt;=0.5),(ROUND((PI()*AD214*AE214)/12,2)-PI()*SX12_PD),ROUND((PI()*AD214*AE214)/12,2))))))))))))))</f>
        <v/>
      </c>
      <c r="AH214" s="136"/>
      <c r="AI214" s="136"/>
      <c r="AJ214" s="136"/>
      <c r="AK214" s="136"/>
      <c r="AL214" s="136"/>
      <c r="AM214" s="136"/>
      <c r="AN214" s="136"/>
      <c r="AO214" s="136"/>
      <c r="AP214" s="17"/>
      <c r="AQ214" s="133"/>
      <c r="AR214" s="134"/>
      <c r="AS214" s="134"/>
      <c r="AT214" s="134"/>
      <c r="AU214" s="135"/>
      <c r="AV214" s="114" t="str">
        <f t="shared" ref="AV214" si="1474">IF(C214=FALSE,"",IF(C214="DNT",(AQ214/(Nominal_Pipe_Diameter*10)),IF(AQ214="NV","NV",IF(AQ214="NA","NA",IF(BE214="","",IF(BL214="SMLS",AQ214*100/BE214,AQ214*100/BD214))))))</f>
        <v/>
      </c>
      <c r="AW214" s="114"/>
      <c r="AX214" s="114"/>
      <c r="AY214" s="114"/>
      <c r="AZ214" s="114"/>
      <c r="BA214" s="114" t="str">
        <f t="shared" ref="BA214" si="1475">IF(C214=FALSE,"",IF(GW_Log_Dist="","NA",GW_Log_Dist+X214))</f>
        <v/>
      </c>
      <c r="BB214" s="114"/>
      <c r="BC214" s="114"/>
      <c r="BD214" s="18" t="str">
        <f t="shared" ref="BD214" si="1476">IF(C214=FALSE,"",IF(AND(SX1_Start&lt;=X214,X214&lt;SX1_End),((SX1_NWT*1000)),IF(AND(SX2_Start&lt;=X214,X214&lt;SX2_End),((SX2_NWT*1000)),IF(AND(SX3_Start&lt;=X214,X214&lt;SX3_End),((SX3_NWT*1000)),IF(AND(SX4_Start&lt;=X214,X214&lt;SX4_End),((SX4_NWT*1000)),IF(AND(SX5_Start&lt;=X214,X214&lt;SX5_End),((SX5_NWT*1000)),IF(AND(SX6_Start&lt;=X214,X214&lt;SX6_End),((SX6_NWT*1000)),IF(AND(SX7_Start&lt;=X214,X214&lt;SX7_End),((SX7_NWT*1000)),IF(AND(SX8_Start&lt;=X214,X214&lt;SX8_End),((SX8_NWT*1000)),IF(AND(SX9_Start&lt;=X214,X214&lt;SX9_End),((SX9_NWT*1000)),IF(AND(SX10_Start&lt;=X214,X214&lt;SX10_End),((SX10_NWT*1000)),IF(AND(SX11_Start&lt;=X214,X214&lt;SX11_End),((SX11_NWT*1000)),IF(AND(SX12_Start&lt;=X214,X214&lt;SX12_End),((SX12_NWT*1000)),IF(AND(SX13_Start&lt;=X214,X214&lt;SX13_End),((SX13_NWT*1000)),IF(AND(SX14_Start&lt;=X214,X214&lt;SX14_End),((SX14_NWT*1000)),IF(AND(SX15_Start&lt;=X214,X214&lt;SX15_End),((SX15_NWT*1000)),IF(AND(SX16_Start&lt;=X214,X214&lt;SX16_End),((SX16_NWT*1000)),IF(AND(SX17_Start&lt;=X214,X214&lt;SX17_End),((SX17_NWT*1000)),IF(AND(SX18_Start&lt;=X214,X214&lt;SX18_End),((SX18_NWT*1000)),IF(AND(SX19_Start&lt;=X214,X214&lt;SX19_End),((SX19_NWT*1000)),IF(AND(SX20_Start&lt;=X214,X214&lt;SX20_End),((SX20_NWT*1000)),IF(AND(SX21_Start&lt;=X214,X214&lt;SX21_End),((SX21_NWT*1000)),IF(AND(SX22_Start&lt;=X214,X214&lt;SX22_End),((SX22_NWT*1000)),IF(AND(SX23_Start&lt;=X214,X214&lt;SX23_End),((SX23_NWT*1000)),IF(AND(SX24_Start&lt;=X214,X214&lt;SX24_End),((SX24_NWT*1000)),IF(AND(SX25_Start&lt;=X214,X214&lt;SX25_End),((SX25_NWT*1000))))))))))))))))))))))))))))</f>
        <v/>
      </c>
      <c r="BE214" s="113"/>
      <c r="BF214" s="113"/>
      <c r="BG214" s="113"/>
      <c r="BH214" s="113"/>
      <c r="BI214" s="113"/>
      <c r="BJ214" s="113"/>
      <c r="BK214" s="113"/>
      <c r="BL214" s="19" t="str" cm="1">
        <f t="array" ref="BL214">IF(C214=FALSE,"",IF(AND(SX1_Start&lt;=X214,X214&lt;SX1_End),SX1_LS,IF(AND(SX2_Start&lt;=X214,X214&lt;SX2_End),SX2_LS,IF(AND(SX3_Start&lt;=X214,X214&lt;SX3_End),SX3_LS,IF(AND(SX4_Start&lt;=X214,X214&lt;SX4_End),SX4_LS,IF(AND(SX5_Start&lt;=X214,X214&lt;SX5_End),SX5_LS,IF(AND(SX6_Start&lt;=X214,X214&lt;SX6_End),SX6_LS,IF(AND(SX7_Start&lt;=X214,X214&lt;SX7_End),SX7_LS,IF(AND(SX8_Start&lt;=X214,X214&lt;SX8_End),SX8_LS,IF(AND(SX9_Start&lt;=X214,X214&lt;SX9_End),SX9_LS,IF(AND(SX10_Start&lt;=X214,X214&lt;SX10_End),SX10_LS,IF(AND(SX11_Start&lt;=X214,X214&lt;SX11_End),SX11_LS,IF(AND(SX12_Start&lt;=X214,X214&lt;SX12_End),SX12_LS,IF(AND(SX13_Start&lt;=X214,X214&lt;SX13_End),SX13_LS,IF(AND(SX14_Start&lt;=X214,X214&lt;SX14_End),SX14_LS,IF(AND(SX15_Start&lt;=X214,X214&lt;SX15_End),SX15_LS,IF(AND(SX16_Start&lt;=X214,X214&lt;SX16_End),SX16_LS,IF(AND(SX17_Start&lt;=X214,X214&lt;SX17_End),SX17_LS,IF(AND(SX18_Start&lt;=X214,X214&lt;SX18_End),SX18_LS,IF(AND(SX19_Start&lt;=X214,X214&lt;SX19_End),SX19_LS,IF(AND(SX20_Start&lt;=X214,X214&lt;SX20_End),SX20_LS,IF(AND(SX21_Start&lt;=X214,X214&lt;SX21_End),SX21_LS,IF(AND(SX22_Start&lt;=X214,X214&lt;SX22_End),SX22_LS,IF(AND(SX23_Start&lt;=X214,X214&lt;SX23_End),SX23_LS,IF(AND(SX24_Start&lt;=X214,X214&lt;SX24_End),SX24_LS)*IF(AND(SX25_Start&lt;=X214,X214&lt;SX25End),SX25_LS)))))))))))))))))))))))))</f>
        <v/>
      </c>
      <c r="BM214" s="129" t="str">
        <f t="shared" ref="BM214" si="1477">IF(ISBLANK(C214),"",IF(BL214=SX1_LS,SX1_LSD,IF(BL214=SX2_LS,SX2_LSD,IF(BL214=SX3_LS,SX3_LSD,IF(BL214=SX4_LS,SX4_LSD,IF(BL214=SX5_LS,SX5_LSD,IF(BL214=SX6_LS,SX6_LSD,IF(BL214=SX7_LS,SX7_LSD,IF(BL214=SX8_LS,SX8_LSD,IF(BL214=SX9_LS,SX9_LSD,IF(BL214=SX10_LS,SX10_LSD,IF(BL214=SX11_LS,SX11_LSD,IF(BL214=SX12_LS,SX12_LSD)))))))))))))</f>
        <v/>
      </c>
      <c r="BN214" s="130"/>
      <c r="BO214" s="130"/>
      <c r="BP214" s="130"/>
      <c r="BQ214" s="130"/>
      <c r="BR214" s="131"/>
      <c r="BS214" s="119" t="str">
        <f t="shared" ref="BS214" si="1478">IF(ISBLANK(C214),"",IF(NOT(ISNUMBER(station_number)),"NA",IF(MOD(station_number,1)=0,TEXT(station_number+X214,"0+00"),IF(NOT(MOD(station_number,1)=0),TEXT(station_number+X214,"0+00.00")))))</f>
        <v/>
      </c>
      <c r="BT214" s="119"/>
      <c r="BU214" s="119"/>
      <c r="BV214" s="119"/>
      <c r="BW214" s="119"/>
      <c r="BX214" s="120" t="str" cm="1">
        <f t="array" ref="BX214">IF(C214=FALSE,"",IF(AND(SX1_Start&lt;=X214,X214&lt;SX1_End),"Section 1",IF(AND(SX2_Start&lt;=X214,X214&lt;SX2_End),"Section 2",IF(AND(SX3_Start&lt;=X214,X214&lt;SX3_End),"Section 3",IF(AND(SX4_Start&lt;=X214,X214&lt;SX4_End),"Section 4",IF(AND(SX5_Start&lt;=X214,X214&lt;SX5_End),"Section 5",IF(AND(SX6_Start&lt;=X214,X214&lt;SX6_End),"Section 6",IF(AND(SX7_Start&lt;=X214,X214&lt;SX7_End),"Section 7",IF(AND(SX8_Start&lt;=X214,X214&lt;SX8_End),"Section 8",IF(AND(SX9_Start&lt;=X214,X214&lt;SX9_End),"Section 9",IF(AND(SX10_Start&lt;=X214,X214&lt;SX10_End),"Section 10",IF(AND(SX11_Start&lt;=X214,X214&lt;SX11_End),"Section 11",IF(AND(SX12_Start&lt;=X214,X214&lt;SX12_End),"Section 12",IF(AND(SX13_Start&lt;=X214,X214&lt;SX13_End),"Section 13",IF(AND(SX14_Start&lt;=X214,X214&lt;SX14_End),"Section 14",IF(AND(SX15_Start&lt;=X214,X214&lt;SX15_End),"Section 15",IF(AND(SX16_Start&lt;=X214,X214&lt;SX16_End),"Section 16",IF(AND(SX17_Start&lt;=X214,X214&lt;SX17_End),"Section 17",IF(AND(SX18_Start&lt;=X214,X214&lt;SX18_End),"Section 18",IF(AND(SX19_Start&lt;=X214,X214&lt;SX19_End),"Section 19",IF(AND(SX20_Start&lt;=X214,X214&lt;SX20_End),"Section 20",IF(AND(SX21_Start&lt;=X214,X214&lt;SX21_End),"Section 21",IF(AND(SX22_Start&lt;=X214,X214&lt;SX22_End),"Section 22",IF(AND(SX23_Start&lt;=X214,X214&lt;SX23_End),"Section 23",IF(AND(SX24_Start&lt;=X214,X214&lt;SX24_End),"Section 24")*IF(AND(SX25_Start&lt;=X214,X214&lt;SX25End),"Section 25")))))))))))))))))))))))))</f>
        <v/>
      </c>
      <c r="BY214" s="121"/>
      <c r="BZ214" s="121"/>
      <c r="CA214" s="121"/>
      <c r="CB214" s="121"/>
      <c r="CC214" s="121"/>
      <c r="CD214" s="121"/>
      <c r="CE214" s="121"/>
      <c r="CF214" s="121"/>
      <c r="CG214" s="121"/>
      <c r="CH214" s="122"/>
      <c r="CI214" s="123"/>
      <c r="CJ214" s="124"/>
      <c r="CK214" s="124"/>
      <c r="CL214" s="124"/>
      <c r="CM214" s="124"/>
      <c r="CN214" s="124"/>
      <c r="CO214" s="124"/>
      <c r="CP214" s="124"/>
      <c r="CQ214" s="124"/>
      <c r="CR214" s="124"/>
      <c r="CS214" s="125"/>
      <c r="CT214" s="123"/>
      <c r="CU214" s="124"/>
      <c r="CV214" s="124"/>
      <c r="CW214" s="124"/>
      <c r="CX214" s="124"/>
      <c r="CY214" s="124"/>
      <c r="CZ214" s="124"/>
      <c r="DA214" s="124"/>
      <c r="DB214" s="124"/>
      <c r="DC214" s="124"/>
      <c r="DD214" s="125"/>
      <c r="DE214" s="123"/>
      <c r="DF214" s="124"/>
      <c r="DG214" s="124"/>
      <c r="DH214" s="124"/>
      <c r="DI214" s="124"/>
      <c r="DJ214" s="124"/>
      <c r="DK214" s="124"/>
      <c r="DL214" s="124"/>
      <c r="DM214" s="124"/>
      <c r="DN214" s="125"/>
      <c r="DO214" s="126"/>
      <c r="DP214" s="127"/>
      <c r="DQ214" s="127"/>
      <c r="DR214" s="127"/>
      <c r="DS214" s="127"/>
      <c r="DT214" s="127"/>
      <c r="DU214" s="127"/>
      <c r="DV214" s="128"/>
      <c r="DW214" s="102"/>
      <c r="DX214" s="102"/>
      <c r="DY214" s="102"/>
      <c r="DZ214" s="115"/>
      <c r="EA214" s="115"/>
      <c r="EB214" s="115"/>
      <c r="EC214" s="115"/>
      <c r="ED214" s="115"/>
      <c r="EE214" s="132"/>
      <c r="EF214" s="132"/>
      <c r="EG214" s="132"/>
      <c r="EH214" s="102"/>
      <c r="EI214" s="102"/>
      <c r="EJ214" s="102"/>
      <c r="EK214" s="117" t="str">
        <f t="shared" si="1384"/>
        <v/>
      </c>
      <c r="EL214" s="117"/>
      <c r="EM214" s="117"/>
      <c r="EN214" s="118"/>
      <c r="EO214" s="118"/>
      <c r="EP214" s="118"/>
      <c r="EQ214" s="102"/>
      <c r="ER214" s="102"/>
      <c r="ES214" s="102"/>
      <c r="ET214" s="102"/>
      <c r="EU214" s="20" t="str">
        <f t="shared" si="1385"/>
        <v/>
      </c>
      <c r="EV214" s="26" t="str">
        <f t="shared" si="1386"/>
        <v/>
      </c>
      <c r="EW214" s="22"/>
      <c r="EX214" s="22"/>
      <c r="EY214" s="23"/>
      <c r="EZ214" s="23"/>
      <c r="FA214" s="23"/>
      <c r="FB214" s="23"/>
      <c r="FC214" s="28"/>
      <c r="FD214" s="28"/>
      <c r="FE214" s="28"/>
      <c r="FF214" s="28"/>
      <c r="FG214" s="28"/>
      <c r="FH214" s="28"/>
      <c r="FI214" s="28"/>
      <c r="FJ214" s="28"/>
      <c r="FK214" s="28"/>
      <c r="FL214" s="28"/>
      <c r="FM214" s="28"/>
      <c r="FN214" s="29"/>
      <c r="FO214" s="29"/>
      <c r="FP214" s="29"/>
      <c r="FQ214" s="29"/>
      <c r="FR214" s="29"/>
      <c r="FS214" s="29"/>
      <c r="FT214" s="29"/>
      <c r="FU214" s="29"/>
      <c r="FV214" s="29"/>
      <c r="FW214" s="29"/>
      <c r="FX214" s="29"/>
      <c r="FY214" s="29"/>
      <c r="FZ214" s="29"/>
      <c r="GA214" s="29"/>
      <c r="GB214" s="29"/>
      <c r="GC214" s="23"/>
      <c r="GD214" s="23"/>
      <c r="GE214" s="23"/>
      <c r="GF214" s="23"/>
      <c r="GG214" s="23"/>
      <c r="GH214" s="23"/>
    </row>
    <row r="215" spans="1:190" s="25" customFormat="1" ht="57.75" customHeight="1" x14ac:dyDescent="0.25">
      <c r="A215" s="103">
        <f t="shared" si="1387"/>
        <v>208</v>
      </c>
      <c r="B215" s="103"/>
      <c r="C215" s="104"/>
      <c r="D215" s="105"/>
      <c r="E215" s="105"/>
      <c r="F215" s="105"/>
      <c r="G215" s="105"/>
      <c r="H215" s="105"/>
      <c r="I215" s="105"/>
      <c r="J215" s="105"/>
      <c r="K215" s="106"/>
      <c r="L215" s="138"/>
      <c r="M215" s="138"/>
      <c r="N215" s="138"/>
      <c r="O215" s="138"/>
      <c r="P215" s="138"/>
      <c r="Q215" s="138"/>
      <c r="R215" s="138"/>
      <c r="S215" s="137"/>
      <c r="T215" s="137"/>
      <c r="U215" s="137"/>
      <c r="V215" s="137"/>
      <c r="W215" s="137"/>
      <c r="X215" s="79"/>
      <c r="Y215" s="80"/>
      <c r="Z215" s="80"/>
      <c r="AA215" s="80"/>
      <c r="AB215" s="11" t="str">
        <f t="shared" si="1375"/>
        <v/>
      </c>
      <c r="AC215" s="12"/>
      <c r="AD215" s="13">
        <f t="shared" si="1367"/>
        <v>0</v>
      </c>
      <c r="AE215" s="14" t="str">
        <f t="shared" ref="AE215" si="1479">IF(ISBLANK(C215),"",IF(BL215=SX1_LS,SX1_PD,IF(BL215=SX2_LS,SX2_PD,IF(BL215=SX3_LS,SX3_PD,IF(BL215=SX4_LS,SX4_PD,IF(BL215=SX5_LS,SX5_PD,IF(BL215=SX6_LS,SX6_PD,IF(BL215=SX7_LS,SX7_PD,IF(BL215=SX8_LS,SX8_PD,IF(BL215=SX9_LS,SX9_PD,IF(BL215=SX10_LS,SX10_PD,IF(BL215=SX11_LS,SX11_PD,IF(BL215=SX12_LS,SX12_PD)))))))))))))</f>
        <v/>
      </c>
      <c r="AF215" s="15" t="str">
        <f t="shared" si="1377"/>
        <v>!</v>
      </c>
      <c r="AG215" s="16" t="str">
        <f t="shared" ref="AG215" si="1480">IF(ISBLANK(AC215),"",IF(AND(BL215=SX1_LS,AC215&gt;=0.5),(ROUND((PI()*AD215*AE215)/12,2)-PI()*SX1_PD),IF(AND(BL215=SX2_LS,AC215&gt;=0.5),(ROUND((PI()*AD215*AE215)/12,2)-PI()*SX2_PD),IF(AND(BL215=SX3_LS,AC215&gt;=0.5),(ROUND((PI()*AD215*AE215)/12,2)-PI()*SX3_PD),IF(AND(BL215=SX4_LS,AC215&gt;=0.5),(ROUND((PI()*AD215*AE215)/12,2)-PI()*SX4_PD),IF(AND(BL215=SX5_LS,AC215&gt;=0.5),(ROUND((PI()*AD215*AE215)/12,2)-PI()*SX5_PD),IF(AND(BL215=SX6_LS,AC215&gt;=0.5),(ROUND((PI()*AD215*AE215)/12,2)-PI()*SX6_PD),IF(AND(BL215=SX7_LS,AC215&gt;=0.5),(ROUND((PI()*AD215*AE215)/12,2)-PI()*SX7_PD),IF(AND(BL215=SX8_LS,AC215&gt;=0.5),(ROUND((PI()*AD215*AE215)/12,2)-PI()*SX8_PD),IF(AND(BL215=SX9_LS,AC215&gt;=0.5),(ROUND((PI()*AD215*AE215)/12,2)-PI()*SX9_PD),IF(AND(BL215=SX10_LS,AC215&gt;=0.5),(ROUND((PI()*AD215*AE215)/12,2)-PI()*SX10_PD),IF(AND(BL215=SX11_LS,AC215&gt;=0.5),(ROUND((PI()*AD215*AE215)/12,2)-PI()*SX11_PD),IF(AND(BL215=SX12_LS,AC215&gt;=0.5),(ROUND((PI()*AD215*AE215)/12,2)-PI()*SX12_PD),ROUND((PI()*AD215*AE215)/12,2))))))))))))))</f>
        <v/>
      </c>
      <c r="AH215" s="81"/>
      <c r="AI215" s="81"/>
      <c r="AJ215" s="81"/>
      <c r="AK215" s="81"/>
      <c r="AL215" s="81"/>
      <c r="AM215" s="81"/>
      <c r="AN215" s="81"/>
      <c r="AO215" s="81"/>
      <c r="AP215" s="17"/>
      <c r="AQ215" s="113"/>
      <c r="AR215" s="113"/>
      <c r="AS215" s="113"/>
      <c r="AT215" s="113"/>
      <c r="AU215" s="113"/>
      <c r="AV215" s="114" t="str">
        <f t="shared" ref="AV215" si="1481">IF(C215=FALSE,"",IF(C215="DNT",(AQ215/(Nominal_Pipe_Diameter*10)),IF(AQ215="NV","NV",IF(AQ215="NA","NA",IF(BE215="","",IF(BL215="SMLS",AQ215*100/BE215,AQ215*100/BD215))))))</f>
        <v/>
      </c>
      <c r="AW215" s="114"/>
      <c r="AX215" s="114"/>
      <c r="AY215" s="114"/>
      <c r="AZ215" s="114"/>
      <c r="BA215" s="114" t="str">
        <f t="shared" ref="BA215" si="1482">IF(C215=FALSE,"",IF(GW_Log_Dist="","NA",GW_Log_Dist+X215))</f>
        <v/>
      </c>
      <c r="BB215" s="114"/>
      <c r="BC215" s="114"/>
      <c r="BD215" s="18" t="str">
        <f t="shared" ref="BD215" si="1483">IF(C215=FALSE,"",IF(AND(SX1_Start&lt;=X215,X215&lt;SX1_End),((SX1_NWT*1000)),IF(AND(SX2_Start&lt;=X215,X215&lt;SX2_End),((SX2_NWT*1000)),IF(AND(SX3_Start&lt;=X215,X215&lt;SX3_End),((SX3_NWT*1000)),IF(AND(SX4_Start&lt;=X215,X215&lt;SX4_End),((SX4_NWT*1000)),IF(AND(SX5_Start&lt;=X215,X215&lt;SX5_End),((SX5_NWT*1000)),IF(AND(SX6_Start&lt;=X215,X215&lt;SX6_End),((SX6_NWT*1000)),IF(AND(SX7_Start&lt;=X215,X215&lt;SX7_End),((SX7_NWT*1000)),IF(AND(SX8_Start&lt;=X215,X215&lt;SX8_End),((SX8_NWT*1000)),IF(AND(SX9_Start&lt;=X215,X215&lt;SX9_End),((SX9_NWT*1000)),IF(AND(SX10_Start&lt;=X215,X215&lt;SX10_End),((SX10_NWT*1000)),IF(AND(SX11_Start&lt;=X215,X215&lt;SX11_End),((SX11_NWT*1000)),IF(AND(SX12_Start&lt;=X215,X215&lt;SX12_End),((SX12_NWT*1000)),IF(AND(SX13_Start&lt;=X215,X215&lt;SX13_End),((SX13_NWT*1000)),IF(AND(SX14_Start&lt;=X215,X215&lt;SX14_End),((SX14_NWT*1000)),IF(AND(SX15_Start&lt;=X215,X215&lt;SX15_End),((SX15_NWT*1000)),IF(AND(SX16_Start&lt;=X215,X215&lt;SX16_End),((SX16_NWT*1000)),IF(AND(SX17_Start&lt;=X215,X215&lt;SX17_End),((SX17_NWT*1000)),IF(AND(SX18_Start&lt;=X215,X215&lt;SX18_End),((SX18_NWT*1000)),IF(AND(SX19_Start&lt;=X215,X215&lt;SX19_End),((SX19_NWT*1000)),IF(AND(SX20_Start&lt;=X215,X215&lt;SX20_End),((SX20_NWT*1000)),IF(AND(SX21_Start&lt;=X215,X215&lt;SX21_End),((SX21_NWT*1000)),IF(AND(SX22_Start&lt;=X215,X215&lt;SX22_End),((SX22_NWT*1000)),IF(AND(SX23_Start&lt;=X215,X215&lt;SX23_End),((SX23_NWT*1000)),IF(AND(SX24_Start&lt;=X215,X215&lt;SX24_End),((SX24_NWT*1000)),IF(AND(SX25_Start&lt;=X215,X215&lt;SX25_End),((SX25_NWT*1000))))))))))))))))))))))))))))</f>
        <v/>
      </c>
      <c r="BE215" s="113"/>
      <c r="BF215" s="113"/>
      <c r="BG215" s="113"/>
      <c r="BH215" s="113"/>
      <c r="BI215" s="113"/>
      <c r="BJ215" s="113"/>
      <c r="BK215" s="113"/>
      <c r="BL215" s="19" t="str" cm="1">
        <f t="array" ref="BL215">IF(C215=FALSE,"",IF(AND(SX1_Start&lt;=X215,X215&lt;SX1_End),SX1_LS,IF(AND(SX2_Start&lt;=X215,X215&lt;SX2_End),SX2_LS,IF(AND(SX3_Start&lt;=X215,X215&lt;SX3_End),SX3_LS,IF(AND(SX4_Start&lt;=X215,X215&lt;SX4_End),SX4_LS,IF(AND(SX5_Start&lt;=X215,X215&lt;SX5_End),SX5_LS,IF(AND(SX6_Start&lt;=X215,X215&lt;SX6_End),SX6_LS,IF(AND(SX7_Start&lt;=X215,X215&lt;SX7_End),SX7_LS,IF(AND(SX8_Start&lt;=X215,X215&lt;SX8_End),SX8_LS,IF(AND(SX9_Start&lt;=X215,X215&lt;SX9_End),SX9_LS,IF(AND(SX10_Start&lt;=X215,X215&lt;SX10_End),SX10_LS,IF(AND(SX11_Start&lt;=X215,X215&lt;SX11_End),SX11_LS,IF(AND(SX12_Start&lt;=X215,X215&lt;SX12_End),SX12_LS,IF(AND(SX13_Start&lt;=X215,X215&lt;SX13_End),SX13_LS,IF(AND(SX14_Start&lt;=X215,X215&lt;SX14_End),SX14_LS,IF(AND(SX15_Start&lt;=X215,X215&lt;SX15_End),SX15_LS,IF(AND(SX16_Start&lt;=X215,X215&lt;SX16_End),SX16_LS,IF(AND(SX17_Start&lt;=X215,X215&lt;SX17_End),SX17_LS,IF(AND(SX18_Start&lt;=X215,X215&lt;SX18_End),SX18_LS,IF(AND(SX19_Start&lt;=X215,X215&lt;SX19_End),SX19_LS,IF(AND(SX20_Start&lt;=X215,X215&lt;SX20_End),SX20_LS,IF(AND(SX21_Start&lt;=X215,X215&lt;SX21_End),SX21_LS,IF(AND(SX22_Start&lt;=X215,X215&lt;SX22_End),SX22_LS,IF(AND(SX23_Start&lt;=X215,X215&lt;SX23_End),SX23_LS,IF(AND(SX24_Start&lt;=X215,X215&lt;SX24_End),SX24_LS)*IF(AND(SX25_Start&lt;=X215,X215&lt;SX25End),SX25_LS)))))))))))))))))))))))))</f>
        <v/>
      </c>
      <c r="BM215" s="129" t="str">
        <f t="shared" ref="BM215" si="1484">IF(ISBLANK(C215),"",IF(BL215=SX1_LS,SX1_LSD,IF(BL215=SX2_LS,SX2_LSD,IF(BL215=SX3_LS,SX3_LSD,IF(BL215=SX4_LS,SX4_LSD,IF(BL215=SX5_LS,SX5_LSD,IF(BL215=SX6_LS,SX6_LSD,IF(BL215=SX7_LS,SX7_LSD,IF(BL215=SX8_LS,SX8_LSD,IF(BL215=SX9_LS,SX9_LSD,IF(BL215=SX10_LS,SX10_LSD,IF(BL215=SX11_LS,SX11_LSD,IF(BL215=SX12_LS,SX12_LSD)))))))))))))</f>
        <v/>
      </c>
      <c r="BN215" s="130"/>
      <c r="BO215" s="130"/>
      <c r="BP215" s="130"/>
      <c r="BQ215" s="130"/>
      <c r="BR215" s="131"/>
      <c r="BS215" s="119" t="str">
        <f t="shared" ref="BS215" si="1485">IF(ISBLANK(C215),"",IF(NOT(ISNUMBER(station_number)),"NA",IF(MOD(station_number,1)=0,TEXT(station_number+X215,"0+00"),IF(NOT(MOD(station_number,1)=0),TEXT(station_number+X215,"0+00.00")))))</f>
        <v/>
      </c>
      <c r="BT215" s="119"/>
      <c r="BU215" s="119"/>
      <c r="BV215" s="119"/>
      <c r="BW215" s="119"/>
      <c r="BX215" s="120" t="str" cm="1">
        <f t="array" ref="BX215">IF(C215=FALSE,"",IF(AND(SX1_Start&lt;=X215,X215&lt;SX1_End),"Section 1",IF(AND(SX2_Start&lt;=X215,X215&lt;SX2_End),"Section 2",IF(AND(SX3_Start&lt;=X215,X215&lt;SX3_End),"Section 3",IF(AND(SX4_Start&lt;=X215,X215&lt;SX4_End),"Section 4",IF(AND(SX5_Start&lt;=X215,X215&lt;SX5_End),"Section 5",IF(AND(SX6_Start&lt;=X215,X215&lt;SX6_End),"Section 6",IF(AND(SX7_Start&lt;=X215,X215&lt;SX7_End),"Section 7",IF(AND(SX8_Start&lt;=X215,X215&lt;SX8_End),"Section 8",IF(AND(SX9_Start&lt;=X215,X215&lt;SX9_End),"Section 9",IF(AND(SX10_Start&lt;=X215,X215&lt;SX10_End),"Section 10",IF(AND(SX11_Start&lt;=X215,X215&lt;SX11_End),"Section 11",IF(AND(SX12_Start&lt;=X215,X215&lt;SX12_End),"Section 12",IF(AND(SX13_Start&lt;=X215,X215&lt;SX13_End),"Section 13",IF(AND(SX14_Start&lt;=X215,X215&lt;SX14_End),"Section 14",IF(AND(SX15_Start&lt;=X215,X215&lt;SX15_End),"Section 15",IF(AND(SX16_Start&lt;=X215,X215&lt;SX16_End),"Section 16",IF(AND(SX17_Start&lt;=X215,X215&lt;SX17_End),"Section 17",IF(AND(SX18_Start&lt;=X215,X215&lt;SX18_End),"Section 18",IF(AND(SX19_Start&lt;=X215,X215&lt;SX19_End),"Section 19",IF(AND(SX20_Start&lt;=X215,X215&lt;SX20_End),"Section 20",IF(AND(SX21_Start&lt;=X215,X215&lt;SX21_End),"Section 21",IF(AND(SX22_Start&lt;=X215,X215&lt;SX22_End),"Section 22",IF(AND(SX23_Start&lt;=X215,X215&lt;SX23_End),"Section 23",IF(AND(SX24_Start&lt;=X215,X215&lt;SX24_End),"Section 24")*IF(AND(SX25_Start&lt;=X215,X215&lt;SX25End),"Section 25")))))))))))))))))))))))))</f>
        <v/>
      </c>
      <c r="BY215" s="121"/>
      <c r="BZ215" s="121"/>
      <c r="CA215" s="121"/>
      <c r="CB215" s="121"/>
      <c r="CC215" s="121"/>
      <c r="CD215" s="121"/>
      <c r="CE215" s="121"/>
      <c r="CF215" s="121"/>
      <c r="CG215" s="121"/>
      <c r="CH215" s="122"/>
      <c r="CI215" s="123"/>
      <c r="CJ215" s="124"/>
      <c r="CK215" s="124"/>
      <c r="CL215" s="124"/>
      <c r="CM215" s="124"/>
      <c r="CN215" s="124"/>
      <c r="CO215" s="124"/>
      <c r="CP215" s="124"/>
      <c r="CQ215" s="124"/>
      <c r="CR215" s="124"/>
      <c r="CS215" s="125"/>
      <c r="CT215" s="123"/>
      <c r="CU215" s="124"/>
      <c r="CV215" s="124"/>
      <c r="CW215" s="124"/>
      <c r="CX215" s="124"/>
      <c r="CY215" s="124"/>
      <c r="CZ215" s="124"/>
      <c r="DA215" s="124"/>
      <c r="DB215" s="124"/>
      <c r="DC215" s="124"/>
      <c r="DD215" s="125"/>
      <c r="DE215" s="123"/>
      <c r="DF215" s="124"/>
      <c r="DG215" s="124"/>
      <c r="DH215" s="124"/>
      <c r="DI215" s="124"/>
      <c r="DJ215" s="124"/>
      <c r="DK215" s="124"/>
      <c r="DL215" s="124"/>
      <c r="DM215" s="124"/>
      <c r="DN215" s="125"/>
      <c r="DO215" s="126"/>
      <c r="DP215" s="127"/>
      <c r="DQ215" s="127"/>
      <c r="DR215" s="127"/>
      <c r="DS215" s="127"/>
      <c r="DT215" s="127"/>
      <c r="DU215" s="127"/>
      <c r="DV215" s="128"/>
      <c r="DW215" s="102"/>
      <c r="DX215" s="102"/>
      <c r="DY215" s="102"/>
      <c r="DZ215" s="115"/>
      <c r="EA215" s="115"/>
      <c r="EB215" s="115"/>
      <c r="EC215" s="115"/>
      <c r="ED215" s="115"/>
      <c r="EE215" s="132"/>
      <c r="EF215" s="132"/>
      <c r="EG215" s="132"/>
      <c r="EH215" s="102"/>
      <c r="EI215" s="102"/>
      <c r="EJ215" s="102"/>
      <c r="EK215" s="117" t="str">
        <f t="shared" si="1384"/>
        <v/>
      </c>
      <c r="EL215" s="117"/>
      <c r="EM215" s="117"/>
      <c r="EN215" s="118"/>
      <c r="EO215" s="118"/>
      <c r="EP215" s="118"/>
      <c r="EQ215" s="102"/>
      <c r="ER215" s="102"/>
      <c r="ES215" s="102"/>
      <c r="ET215" s="102"/>
      <c r="EU215" s="20" t="str">
        <f t="shared" si="1385"/>
        <v/>
      </c>
      <c r="EV215" s="26" t="str">
        <f t="shared" si="1386"/>
        <v/>
      </c>
      <c r="EW215" s="22"/>
      <c r="EX215" s="22"/>
      <c r="EY215" s="23"/>
      <c r="EZ215" s="23"/>
      <c r="FA215" s="23"/>
      <c r="FB215" s="23"/>
      <c r="FC215" s="28"/>
      <c r="FD215" s="28"/>
      <c r="FE215" s="28"/>
      <c r="FF215" s="28"/>
      <c r="FG215" s="28"/>
      <c r="FH215" s="28"/>
      <c r="FI215" s="28"/>
      <c r="FJ215" s="28"/>
      <c r="FK215" s="28"/>
      <c r="FL215" s="28"/>
      <c r="FM215" s="28"/>
      <c r="FN215" s="29"/>
      <c r="FO215" s="29"/>
      <c r="FP215" s="29"/>
      <c r="FQ215" s="29"/>
      <c r="FR215" s="29"/>
      <c r="FS215" s="29"/>
      <c r="FT215" s="29"/>
      <c r="FU215" s="29"/>
      <c r="FV215" s="29"/>
      <c r="FW215" s="29"/>
      <c r="FX215" s="29"/>
      <c r="FY215" s="29"/>
      <c r="FZ215" s="29"/>
      <c r="GA215" s="29"/>
      <c r="GB215" s="29"/>
      <c r="GC215" s="23"/>
      <c r="GD215" s="23"/>
      <c r="GE215" s="23"/>
      <c r="GF215" s="23"/>
      <c r="GG215" s="23"/>
      <c r="GH215" s="23"/>
    </row>
    <row r="216" spans="1:190" s="25" customFormat="1" ht="57.75" customHeight="1" x14ac:dyDescent="0.25">
      <c r="A216" s="103">
        <f t="shared" si="1387"/>
        <v>209</v>
      </c>
      <c r="B216" s="103"/>
      <c r="C216" s="104"/>
      <c r="D216" s="105"/>
      <c r="E216" s="105"/>
      <c r="F216" s="105"/>
      <c r="G216" s="105"/>
      <c r="H216" s="105"/>
      <c r="I216" s="105"/>
      <c r="J216" s="105"/>
      <c r="K216" s="106"/>
      <c r="L216" s="138"/>
      <c r="M216" s="138"/>
      <c r="N216" s="138"/>
      <c r="O216" s="138"/>
      <c r="P216" s="138"/>
      <c r="Q216" s="138"/>
      <c r="R216" s="138"/>
      <c r="S216" s="137"/>
      <c r="T216" s="137"/>
      <c r="U216" s="137"/>
      <c r="V216" s="137"/>
      <c r="W216" s="137"/>
      <c r="X216" s="79"/>
      <c r="Y216" s="80"/>
      <c r="Z216" s="80"/>
      <c r="AA216" s="80"/>
      <c r="AB216" s="11" t="str">
        <f t="shared" si="1375"/>
        <v/>
      </c>
      <c r="AC216" s="12"/>
      <c r="AD216" s="13">
        <f t="shared" si="1367"/>
        <v>0</v>
      </c>
      <c r="AE216" s="14" t="str">
        <f t="shared" ref="AE216" si="1486">IF(ISBLANK(C216),"",IF(BL216=SX1_LS,SX1_PD,IF(BL216=SX2_LS,SX2_PD,IF(BL216=SX3_LS,SX3_PD,IF(BL216=SX4_LS,SX4_PD,IF(BL216=SX5_LS,SX5_PD,IF(BL216=SX6_LS,SX6_PD,IF(BL216=SX7_LS,SX7_PD,IF(BL216=SX8_LS,SX8_PD,IF(BL216=SX9_LS,SX9_PD,IF(BL216=SX10_LS,SX10_PD,IF(BL216=SX11_LS,SX11_PD,IF(BL216=SX12_LS,SX12_PD)))))))))))))</f>
        <v/>
      </c>
      <c r="AF216" s="15" t="str">
        <f t="shared" si="1377"/>
        <v>!</v>
      </c>
      <c r="AG216" s="16" t="str">
        <f t="shared" ref="AG216" si="1487">IF(ISBLANK(AC216),"",IF(AND(BL216=SX1_LS,AC216&gt;=0.5),(ROUND((PI()*AD216*AE216)/12,2)-PI()*SX1_PD),IF(AND(BL216=SX2_LS,AC216&gt;=0.5),(ROUND((PI()*AD216*AE216)/12,2)-PI()*SX2_PD),IF(AND(BL216=SX3_LS,AC216&gt;=0.5),(ROUND((PI()*AD216*AE216)/12,2)-PI()*SX3_PD),IF(AND(BL216=SX4_LS,AC216&gt;=0.5),(ROUND((PI()*AD216*AE216)/12,2)-PI()*SX4_PD),IF(AND(BL216=SX5_LS,AC216&gt;=0.5),(ROUND((PI()*AD216*AE216)/12,2)-PI()*SX5_PD),IF(AND(BL216=SX6_LS,AC216&gt;=0.5),(ROUND((PI()*AD216*AE216)/12,2)-PI()*SX6_PD),IF(AND(BL216=SX7_LS,AC216&gt;=0.5),(ROUND((PI()*AD216*AE216)/12,2)-PI()*SX7_PD),IF(AND(BL216=SX8_LS,AC216&gt;=0.5),(ROUND((PI()*AD216*AE216)/12,2)-PI()*SX8_PD),IF(AND(BL216=SX9_LS,AC216&gt;=0.5),(ROUND((PI()*AD216*AE216)/12,2)-PI()*SX9_PD),IF(AND(BL216=SX10_LS,AC216&gt;=0.5),(ROUND((PI()*AD216*AE216)/12,2)-PI()*SX10_PD),IF(AND(BL216=SX11_LS,AC216&gt;=0.5),(ROUND((PI()*AD216*AE216)/12,2)-PI()*SX11_PD),IF(AND(BL216=SX12_LS,AC216&gt;=0.5),(ROUND((PI()*AD216*AE216)/12,2)-PI()*SX12_PD),ROUND((PI()*AD216*AE216)/12,2))))))))))))))</f>
        <v/>
      </c>
      <c r="AH216" s="81"/>
      <c r="AI216" s="81"/>
      <c r="AJ216" s="81"/>
      <c r="AK216" s="81"/>
      <c r="AL216" s="81"/>
      <c r="AM216" s="81"/>
      <c r="AN216" s="81"/>
      <c r="AO216" s="81"/>
      <c r="AP216" s="17"/>
      <c r="AQ216" s="113"/>
      <c r="AR216" s="113"/>
      <c r="AS216" s="113"/>
      <c r="AT216" s="113"/>
      <c r="AU216" s="113"/>
      <c r="AV216" s="114" t="str">
        <f t="shared" ref="AV216" si="1488">IF(C216=FALSE,"",IF(C216="DNT",(AQ216/(Nominal_Pipe_Diameter*10)),IF(AQ216="NV","NV",IF(AQ216="NA","NA",IF(BE216="","",IF(BL216="SMLS",AQ216*100/BE216,AQ216*100/BD216))))))</f>
        <v/>
      </c>
      <c r="AW216" s="114"/>
      <c r="AX216" s="114"/>
      <c r="AY216" s="114"/>
      <c r="AZ216" s="114"/>
      <c r="BA216" s="114" t="str">
        <f t="shared" ref="BA216" si="1489">IF(C216=FALSE,"",IF(GW_Log_Dist="","NA",GW_Log_Dist+X216))</f>
        <v/>
      </c>
      <c r="BB216" s="114"/>
      <c r="BC216" s="114"/>
      <c r="BD216" s="18" t="str">
        <f t="shared" ref="BD216" si="1490">IF(C216=FALSE,"",IF(AND(SX1_Start&lt;=X216,X216&lt;SX1_End),((SX1_NWT*1000)),IF(AND(SX2_Start&lt;=X216,X216&lt;SX2_End),((SX2_NWT*1000)),IF(AND(SX3_Start&lt;=X216,X216&lt;SX3_End),((SX3_NWT*1000)),IF(AND(SX4_Start&lt;=X216,X216&lt;SX4_End),((SX4_NWT*1000)),IF(AND(SX5_Start&lt;=X216,X216&lt;SX5_End),((SX5_NWT*1000)),IF(AND(SX6_Start&lt;=X216,X216&lt;SX6_End),((SX6_NWT*1000)),IF(AND(SX7_Start&lt;=X216,X216&lt;SX7_End),((SX7_NWT*1000)),IF(AND(SX8_Start&lt;=X216,X216&lt;SX8_End),((SX8_NWT*1000)),IF(AND(SX9_Start&lt;=X216,X216&lt;SX9_End),((SX9_NWT*1000)),IF(AND(SX10_Start&lt;=X216,X216&lt;SX10_End),((SX10_NWT*1000)),IF(AND(SX11_Start&lt;=X216,X216&lt;SX11_End),((SX11_NWT*1000)),IF(AND(SX12_Start&lt;=X216,X216&lt;SX12_End),((SX12_NWT*1000)),IF(AND(SX13_Start&lt;=X216,X216&lt;SX13_End),((SX13_NWT*1000)),IF(AND(SX14_Start&lt;=X216,X216&lt;SX14_End),((SX14_NWT*1000)),IF(AND(SX15_Start&lt;=X216,X216&lt;SX15_End),((SX15_NWT*1000)),IF(AND(SX16_Start&lt;=X216,X216&lt;SX16_End),((SX16_NWT*1000)),IF(AND(SX17_Start&lt;=X216,X216&lt;SX17_End),((SX17_NWT*1000)),IF(AND(SX18_Start&lt;=X216,X216&lt;SX18_End),((SX18_NWT*1000)),IF(AND(SX19_Start&lt;=X216,X216&lt;SX19_End),((SX19_NWT*1000)),IF(AND(SX20_Start&lt;=X216,X216&lt;SX20_End),((SX20_NWT*1000)),IF(AND(SX21_Start&lt;=X216,X216&lt;SX21_End),((SX21_NWT*1000)),IF(AND(SX22_Start&lt;=X216,X216&lt;SX22_End),((SX22_NWT*1000)),IF(AND(SX23_Start&lt;=X216,X216&lt;SX23_End),((SX23_NWT*1000)),IF(AND(SX24_Start&lt;=X216,X216&lt;SX24_End),((SX24_NWT*1000)),IF(AND(SX25_Start&lt;=X216,X216&lt;SX25_End),((SX25_NWT*1000))))))))))))))))))))))))))))</f>
        <v/>
      </c>
      <c r="BE216" s="113"/>
      <c r="BF216" s="113"/>
      <c r="BG216" s="113"/>
      <c r="BH216" s="113"/>
      <c r="BI216" s="113"/>
      <c r="BJ216" s="113"/>
      <c r="BK216" s="113"/>
      <c r="BL216" s="19" t="str" cm="1">
        <f t="array" ref="BL216">IF(C216=FALSE,"",IF(AND(SX1_Start&lt;=X216,X216&lt;SX1_End),SX1_LS,IF(AND(SX2_Start&lt;=X216,X216&lt;SX2_End),SX2_LS,IF(AND(SX3_Start&lt;=X216,X216&lt;SX3_End),SX3_LS,IF(AND(SX4_Start&lt;=X216,X216&lt;SX4_End),SX4_LS,IF(AND(SX5_Start&lt;=X216,X216&lt;SX5_End),SX5_LS,IF(AND(SX6_Start&lt;=X216,X216&lt;SX6_End),SX6_LS,IF(AND(SX7_Start&lt;=X216,X216&lt;SX7_End),SX7_LS,IF(AND(SX8_Start&lt;=X216,X216&lt;SX8_End),SX8_LS,IF(AND(SX9_Start&lt;=X216,X216&lt;SX9_End),SX9_LS,IF(AND(SX10_Start&lt;=X216,X216&lt;SX10_End),SX10_LS,IF(AND(SX11_Start&lt;=X216,X216&lt;SX11_End),SX11_LS,IF(AND(SX12_Start&lt;=X216,X216&lt;SX12_End),SX12_LS,IF(AND(SX13_Start&lt;=X216,X216&lt;SX13_End),SX13_LS,IF(AND(SX14_Start&lt;=X216,X216&lt;SX14_End),SX14_LS,IF(AND(SX15_Start&lt;=X216,X216&lt;SX15_End),SX15_LS,IF(AND(SX16_Start&lt;=X216,X216&lt;SX16_End),SX16_LS,IF(AND(SX17_Start&lt;=X216,X216&lt;SX17_End),SX17_LS,IF(AND(SX18_Start&lt;=X216,X216&lt;SX18_End),SX18_LS,IF(AND(SX19_Start&lt;=X216,X216&lt;SX19_End),SX19_LS,IF(AND(SX20_Start&lt;=X216,X216&lt;SX20_End),SX20_LS,IF(AND(SX21_Start&lt;=X216,X216&lt;SX21_End),SX21_LS,IF(AND(SX22_Start&lt;=X216,X216&lt;SX22_End),SX22_LS,IF(AND(SX23_Start&lt;=X216,X216&lt;SX23_End),SX23_LS,IF(AND(SX24_Start&lt;=X216,X216&lt;SX24_End),SX24_LS)*IF(AND(SX25_Start&lt;=X216,X216&lt;SX25End),SX25_LS)))))))))))))))))))))))))</f>
        <v/>
      </c>
      <c r="BM216" s="129" t="str">
        <f t="shared" ref="BM216" si="1491">IF(ISBLANK(C216),"",IF(BL216=SX1_LS,SX1_LSD,IF(BL216=SX2_LS,SX2_LSD,IF(BL216=SX3_LS,SX3_LSD,IF(BL216=SX4_LS,SX4_LSD,IF(BL216=SX5_LS,SX5_LSD,IF(BL216=SX6_LS,SX6_LSD,IF(BL216=SX7_LS,SX7_LSD,IF(BL216=SX8_LS,SX8_LSD,IF(BL216=SX9_LS,SX9_LSD,IF(BL216=SX10_LS,SX10_LSD,IF(BL216=SX11_LS,SX11_LSD,IF(BL216=SX12_LS,SX12_LSD)))))))))))))</f>
        <v/>
      </c>
      <c r="BN216" s="130"/>
      <c r="BO216" s="130"/>
      <c r="BP216" s="130"/>
      <c r="BQ216" s="130"/>
      <c r="BR216" s="131"/>
      <c r="BS216" s="119" t="str">
        <f t="shared" ref="BS216" si="1492">IF(ISBLANK(C216),"",IF(NOT(ISNUMBER(station_number)),"NA",IF(MOD(station_number,1)=0,TEXT(station_number+X216,"0+00"),IF(NOT(MOD(station_number,1)=0),TEXT(station_number+X216,"0+00.00")))))</f>
        <v/>
      </c>
      <c r="BT216" s="119"/>
      <c r="BU216" s="119"/>
      <c r="BV216" s="119"/>
      <c r="BW216" s="119"/>
      <c r="BX216" s="120" t="str" cm="1">
        <f t="array" ref="BX216">IF(C216=FALSE,"",IF(AND(SX1_Start&lt;=X216,X216&lt;SX1_End),"Section 1",IF(AND(SX2_Start&lt;=X216,X216&lt;SX2_End),"Section 2",IF(AND(SX3_Start&lt;=X216,X216&lt;SX3_End),"Section 3",IF(AND(SX4_Start&lt;=X216,X216&lt;SX4_End),"Section 4",IF(AND(SX5_Start&lt;=X216,X216&lt;SX5_End),"Section 5",IF(AND(SX6_Start&lt;=X216,X216&lt;SX6_End),"Section 6",IF(AND(SX7_Start&lt;=X216,X216&lt;SX7_End),"Section 7",IF(AND(SX8_Start&lt;=X216,X216&lt;SX8_End),"Section 8",IF(AND(SX9_Start&lt;=X216,X216&lt;SX9_End),"Section 9",IF(AND(SX10_Start&lt;=X216,X216&lt;SX10_End),"Section 10",IF(AND(SX11_Start&lt;=X216,X216&lt;SX11_End),"Section 11",IF(AND(SX12_Start&lt;=X216,X216&lt;SX12_End),"Section 12",IF(AND(SX13_Start&lt;=X216,X216&lt;SX13_End),"Section 13",IF(AND(SX14_Start&lt;=X216,X216&lt;SX14_End),"Section 14",IF(AND(SX15_Start&lt;=X216,X216&lt;SX15_End),"Section 15",IF(AND(SX16_Start&lt;=X216,X216&lt;SX16_End),"Section 16",IF(AND(SX17_Start&lt;=X216,X216&lt;SX17_End),"Section 17",IF(AND(SX18_Start&lt;=X216,X216&lt;SX18_End),"Section 18",IF(AND(SX19_Start&lt;=X216,X216&lt;SX19_End),"Section 19",IF(AND(SX20_Start&lt;=X216,X216&lt;SX20_End),"Section 20",IF(AND(SX21_Start&lt;=X216,X216&lt;SX21_End),"Section 21",IF(AND(SX22_Start&lt;=X216,X216&lt;SX22_End),"Section 22",IF(AND(SX23_Start&lt;=X216,X216&lt;SX23_End),"Section 23",IF(AND(SX24_Start&lt;=X216,X216&lt;SX24_End),"Section 24")*IF(AND(SX25_Start&lt;=X216,X216&lt;SX25End),"Section 25")))))))))))))))))))))))))</f>
        <v/>
      </c>
      <c r="BY216" s="121"/>
      <c r="BZ216" s="121"/>
      <c r="CA216" s="121"/>
      <c r="CB216" s="121"/>
      <c r="CC216" s="121"/>
      <c r="CD216" s="121"/>
      <c r="CE216" s="121"/>
      <c r="CF216" s="121"/>
      <c r="CG216" s="121"/>
      <c r="CH216" s="122"/>
      <c r="CI216" s="123"/>
      <c r="CJ216" s="124"/>
      <c r="CK216" s="124"/>
      <c r="CL216" s="124"/>
      <c r="CM216" s="124"/>
      <c r="CN216" s="124"/>
      <c r="CO216" s="124"/>
      <c r="CP216" s="124"/>
      <c r="CQ216" s="124"/>
      <c r="CR216" s="124"/>
      <c r="CS216" s="125"/>
      <c r="CT216" s="123"/>
      <c r="CU216" s="124"/>
      <c r="CV216" s="124"/>
      <c r="CW216" s="124"/>
      <c r="CX216" s="124"/>
      <c r="CY216" s="124"/>
      <c r="CZ216" s="124"/>
      <c r="DA216" s="124"/>
      <c r="DB216" s="124"/>
      <c r="DC216" s="124"/>
      <c r="DD216" s="125"/>
      <c r="DE216" s="123"/>
      <c r="DF216" s="124"/>
      <c r="DG216" s="124"/>
      <c r="DH216" s="124"/>
      <c r="DI216" s="124"/>
      <c r="DJ216" s="124"/>
      <c r="DK216" s="124"/>
      <c r="DL216" s="124"/>
      <c r="DM216" s="124"/>
      <c r="DN216" s="125"/>
      <c r="DO216" s="126"/>
      <c r="DP216" s="127"/>
      <c r="DQ216" s="127"/>
      <c r="DR216" s="127"/>
      <c r="DS216" s="127"/>
      <c r="DT216" s="127"/>
      <c r="DU216" s="127"/>
      <c r="DV216" s="128"/>
      <c r="DW216" s="102"/>
      <c r="DX216" s="102"/>
      <c r="DY216" s="102"/>
      <c r="DZ216" s="115"/>
      <c r="EA216" s="115"/>
      <c r="EB216" s="115"/>
      <c r="EC216" s="115"/>
      <c r="ED216" s="115"/>
      <c r="EE216" s="132"/>
      <c r="EF216" s="132"/>
      <c r="EG216" s="132"/>
      <c r="EH216" s="102"/>
      <c r="EI216" s="102"/>
      <c r="EJ216" s="102"/>
      <c r="EK216" s="117" t="str">
        <f t="shared" si="1384"/>
        <v/>
      </c>
      <c r="EL216" s="117"/>
      <c r="EM216" s="117"/>
      <c r="EN216" s="118"/>
      <c r="EO216" s="118"/>
      <c r="EP216" s="118"/>
      <c r="EQ216" s="102"/>
      <c r="ER216" s="102"/>
      <c r="ES216" s="102"/>
      <c r="ET216" s="102"/>
      <c r="EU216" s="20" t="str">
        <f t="shared" si="1385"/>
        <v/>
      </c>
      <c r="EV216" s="26" t="str">
        <f t="shared" si="1386"/>
        <v/>
      </c>
      <c r="EW216" s="22"/>
      <c r="EX216" s="22"/>
      <c r="EY216" s="23"/>
      <c r="EZ216" s="23"/>
      <c r="FA216" s="23"/>
      <c r="FB216" s="23"/>
      <c r="FC216" s="28"/>
      <c r="FD216" s="28"/>
      <c r="FE216" s="28"/>
      <c r="FF216" s="28"/>
      <c r="FG216" s="28"/>
      <c r="FH216" s="28"/>
      <c r="FI216" s="28"/>
      <c r="FJ216" s="28"/>
      <c r="FK216" s="28"/>
      <c r="FL216" s="28"/>
      <c r="FM216" s="28"/>
      <c r="FN216" s="29"/>
      <c r="FO216" s="29"/>
      <c r="FP216" s="29"/>
      <c r="FQ216" s="29"/>
      <c r="FR216" s="29"/>
      <c r="FS216" s="29"/>
      <c r="FT216" s="29"/>
      <c r="FU216" s="29"/>
      <c r="FV216" s="29"/>
      <c r="FW216" s="29"/>
      <c r="FX216" s="29"/>
      <c r="FY216" s="29"/>
      <c r="FZ216" s="29"/>
      <c r="GA216" s="29"/>
      <c r="GB216" s="29"/>
      <c r="GC216" s="23"/>
      <c r="GD216" s="23"/>
      <c r="GE216" s="23"/>
      <c r="GF216" s="23"/>
      <c r="GG216" s="23"/>
      <c r="GH216" s="23"/>
    </row>
    <row r="217" spans="1:190" s="25" customFormat="1" ht="57.75" customHeight="1" x14ac:dyDescent="0.25">
      <c r="A217" s="103">
        <f t="shared" si="1387"/>
        <v>210</v>
      </c>
      <c r="B217" s="103"/>
      <c r="C217" s="104"/>
      <c r="D217" s="105"/>
      <c r="E217" s="105"/>
      <c r="F217" s="105"/>
      <c r="G217" s="105"/>
      <c r="H217" s="105"/>
      <c r="I217" s="105"/>
      <c r="J217" s="105"/>
      <c r="K217" s="106"/>
      <c r="L217" s="138"/>
      <c r="M217" s="138"/>
      <c r="N217" s="138"/>
      <c r="O217" s="138"/>
      <c r="P217" s="138"/>
      <c r="Q217" s="138"/>
      <c r="R217" s="138"/>
      <c r="S217" s="137"/>
      <c r="T217" s="137"/>
      <c r="U217" s="137"/>
      <c r="V217" s="137"/>
      <c r="W217" s="137"/>
      <c r="X217" s="79"/>
      <c r="Y217" s="80"/>
      <c r="Z217" s="80"/>
      <c r="AA217" s="80"/>
      <c r="AB217" s="11" t="str">
        <f t="shared" si="1375"/>
        <v/>
      </c>
      <c r="AC217" s="12"/>
      <c r="AD217" s="13">
        <f t="shared" si="1367"/>
        <v>0</v>
      </c>
      <c r="AE217" s="14" t="str">
        <f t="shared" ref="AE217" si="1493">IF(ISBLANK(C217),"",IF(BL217=SX1_LS,SX1_PD,IF(BL217=SX2_LS,SX2_PD,IF(BL217=SX3_LS,SX3_PD,IF(BL217=SX4_LS,SX4_PD,IF(BL217=SX5_LS,SX5_PD,IF(BL217=SX6_LS,SX6_PD,IF(BL217=SX7_LS,SX7_PD,IF(BL217=SX8_LS,SX8_PD,IF(BL217=SX9_LS,SX9_PD,IF(BL217=SX10_LS,SX10_PD,IF(BL217=SX11_LS,SX11_PD,IF(BL217=SX12_LS,SX12_PD)))))))))))))</f>
        <v/>
      </c>
      <c r="AF217" s="15" t="str">
        <f t="shared" si="1377"/>
        <v>!</v>
      </c>
      <c r="AG217" s="16" t="str">
        <f t="shared" ref="AG217" si="1494">IF(ISBLANK(AC217),"",IF(AND(BL217=SX1_LS,AC217&gt;=0.5),(ROUND((PI()*AD217*AE217)/12,2)-PI()*SX1_PD),IF(AND(BL217=SX2_LS,AC217&gt;=0.5),(ROUND((PI()*AD217*AE217)/12,2)-PI()*SX2_PD),IF(AND(BL217=SX3_LS,AC217&gt;=0.5),(ROUND((PI()*AD217*AE217)/12,2)-PI()*SX3_PD),IF(AND(BL217=SX4_LS,AC217&gt;=0.5),(ROUND((PI()*AD217*AE217)/12,2)-PI()*SX4_PD),IF(AND(BL217=SX5_LS,AC217&gt;=0.5),(ROUND((PI()*AD217*AE217)/12,2)-PI()*SX5_PD),IF(AND(BL217=SX6_LS,AC217&gt;=0.5),(ROUND((PI()*AD217*AE217)/12,2)-PI()*SX6_PD),IF(AND(BL217=SX7_LS,AC217&gt;=0.5),(ROUND((PI()*AD217*AE217)/12,2)-PI()*SX7_PD),IF(AND(BL217=SX8_LS,AC217&gt;=0.5),(ROUND((PI()*AD217*AE217)/12,2)-PI()*SX8_PD),IF(AND(BL217=SX9_LS,AC217&gt;=0.5),(ROUND((PI()*AD217*AE217)/12,2)-PI()*SX9_PD),IF(AND(BL217=SX10_LS,AC217&gt;=0.5),(ROUND((PI()*AD217*AE217)/12,2)-PI()*SX10_PD),IF(AND(BL217=SX11_LS,AC217&gt;=0.5),(ROUND((PI()*AD217*AE217)/12,2)-PI()*SX11_PD),IF(AND(BL217=SX12_LS,AC217&gt;=0.5),(ROUND((PI()*AD217*AE217)/12,2)-PI()*SX12_PD),ROUND((PI()*AD217*AE217)/12,2))))))))))))))</f>
        <v/>
      </c>
      <c r="AH217" s="81"/>
      <c r="AI217" s="81"/>
      <c r="AJ217" s="81"/>
      <c r="AK217" s="81"/>
      <c r="AL217" s="81"/>
      <c r="AM217" s="81"/>
      <c r="AN217" s="81"/>
      <c r="AO217" s="81"/>
      <c r="AP217" s="17"/>
      <c r="AQ217" s="113"/>
      <c r="AR217" s="113"/>
      <c r="AS217" s="113"/>
      <c r="AT217" s="113"/>
      <c r="AU217" s="113"/>
      <c r="AV217" s="114" t="str">
        <f t="shared" ref="AV217" si="1495">IF(C217=FALSE,"",IF(C217="DNT",(AQ217/(Nominal_Pipe_Diameter*10)),IF(AQ217="NV","NV",IF(AQ217="NA","NA",IF(BE217="","",IF(BL217="SMLS",AQ217*100/BE217,AQ217*100/BD217))))))</f>
        <v/>
      </c>
      <c r="AW217" s="114"/>
      <c r="AX217" s="114"/>
      <c r="AY217" s="114"/>
      <c r="AZ217" s="114"/>
      <c r="BA217" s="114" t="str">
        <f t="shared" ref="BA217" si="1496">IF(C217=FALSE,"",IF(GW_Log_Dist="","NA",GW_Log_Dist+X217))</f>
        <v/>
      </c>
      <c r="BB217" s="114"/>
      <c r="BC217" s="114"/>
      <c r="BD217" s="18" t="str">
        <f t="shared" ref="BD217" si="1497">IF(C217=FALSE,"",IF(AND(SX1_Start&lt;=X217,X217&lt;SX1_End),((SX1_NWT*1000)),IF(AND(SX2_Start&lt;=X217,X217&lt;SX2_End),((SX2_NWT*1000)),IF(AND(SX3_Start&lt;=X217,X217&lt;SX3_End),((SX3_NWT*1000)),IF(AND(SX4_Start&lt;=X217,X217&lt;SX4_End),((SX4_NWT*1000)),IF(AND(SX5_Start&lt;=X217,X217&lt;SX5_End),((SX5_NWT*1000)),IF(AND(SX6_Start&lt;=X217,X217&lt;SX6_End),((SX6_NWT*1000)),IF(AND(SX7_Start&lt;=X217,X217&lt;SX7_End),((SX7_NWT*1000)),IF(AND(SX8_Start&lt;=X217,X217&lt;SX8_End),((SX8_NWT*1000)),IF(AND(SX9_Start&lt;=X217,X217&lt;SX9_End),((SX9_NWT*1000)),IF(AND(SX10_Start&lt;=X217,X217&lt;SX10_End),((SX10_NWT*1000)),IF(AND(SX11_Start&lt;=X217,X217&lt;SX11_End),((SX11_NWT*1000)),IF(AND(SX12_Start&lt;=X217,X217&lt;SX12_End),((SX12_NWT*1000)),IF(AND(SX13_Start&lt;=X217,X217&lt;SX13_End),((SX13_NWT*1000)),IF(AND(SX14_Start&lt;=X217,X217&lt;SX14_End),((SX14_NWT*1000)),IF(AND(SX15_Start&lt;=X217,X217&lt;SX15_End),((SX15_NWT*1000)),IF(AND(SX16_Start&lt;=X217,X217&lt;SX16_End),((SX16_NWT*1000)),IF(AND(SX17_Start&lt;=X217,X217&lt;SX17_End),((SX17_NWT*1000)),IF(AND(SX18_Start&lt;=X217,X217&lt;SX18_End),((SX18_NWT*1000)),IF(AND(SX19_Start&lt;=X217,X217&lt;SX19_End),((SX19_NWT*1000)),IF(AND(SX20_Start&lt;=X217,X217&lt;SX20_End),((SX20_NWT*1000)),IF(AND(SX21_Start&lt;=X217,X217&lt;SX21_End),((SX21_NWT*1000)),IF(AND(SX22_Start&lt;=X217,X217&lt;SX22_End),((SX22_NWT*1000)),IF(AND(SX23_Start&lt;=X217,X217&lt;SX23_End),((SX23_NWT*1000)),IF(AND(SX24_Start&lt;=X217,X217&lt;SX24_End),((SX24_NWT*1000)),IF(AND(SX25_Start&lt;=X217,X217&lt;SX25_End),((SX25_NWT*1000))))))))))))))))))))))))))))</f>
        <v/>
      </c>
      <c r="BE217" s="113"/>
      <c r="BF217" s="113"/>
      <c r="BG217" s="113"/>
      <c r="BH217" s="113"/>
      <c r="BI217" s="113"/>
      <c r="BJ217" s="113"/>
      <c r="BK217" s="113"/>
      <c r="BL217" s="19" t="str" cm="1">
        <f t="array" ref="BL217">IF(C217=FALSE,"",IF(AND(SX1_Start&lt;=X217,X217&lt;SX1_End),SX1_LS,IF(AND(SX2_Start&lt;=X217,X217&lt;SX2_End),SX2_LS,IF(AND(SX3_Start&lt;=X217,X217&lt;SX3_End),SX3_LS,IF(AND(SX4_Start&lt;=X217,X217&lt;SX4_End),SX4_LS,IF(AND(SX5_Start&lt;=X217,X217&lt;SX5_End),SX5_LS,IF(AND(SX6_Start&lt;=X217,X217&lt;SX6_End),SX6_LS,IF(AND(SX7_Start&lt;=X217,X217&lt;SX7_End),SX7_LS,IF(AND(SX8_Start&lt;=X217,X217&lt;SX8_End),SX8_LS,IF(AND(SX9_Start&lt;=X217,X217&lt;SX9_End),SX9_LS,IF(AND(SX10_Start&lt;=X217,X217&lt;SX10_End),SX10_LS,IF(AND(SX11_Start&lt;=X217,X217&lt;SX11_End),SX11_LS,IF(AND(SX12_Start&lt;=X217,X217&lt;SX12_End),SX12_LS,IF(AND(SX13_Start&lt;=X217,X217&lt;SX13_End),SX13_LS,IF(AND(SX14_Start&lt;=X217,X217&lt;SX14_End),SX14_LS,IF(AND(SX15_Start&lt;=X217,X217&lt;SX15_End),SX15_LS,IF(AND(SX16_Start&lt;=X217,X217&lt;SX16_End),SX16_LS,IF(AND(SX17_Start&lt;=X217,X217&lt;SX17_End),SX17_LS,IF(AND(SX18_Start&lt;=X217,X217&lt;SX18_End),SX18_LS,IF(AND(SX19_Start&lt;=X217,X217&lt;SX19_End),SX19_LS,IF(AND(SX20_Start&lt;=X217,X217&lt;SX20_End),SX20_LS,IF(AND(SX21_Start&lt;=X217,X217&lt;SX21_End),SX21_LS,IF(AND(SX22_Start&lt;=X217,X217&lt;SX22_End),SX22_LS,IF(AND(SX23_Start&lt;=X217,X217&lt;SX23_End),SX23_LS,IF(AND(SX24_Start&lt;=X217,X217&lt;SX24_End),SX24_LS)*IF(AND(SX25_Start&lt;=X217,X217&lt;SX25End),SX25_LS)))))))))))))))))))))))))</f>
        <v/>
      </c>
      <c r="BM217" s="129" t="str">
        <f t="shared" ref="BM217" si="1498">IF(ISBLANK(C217),"",IF(BL217=SX1_LS,SX1_LSD,IF(BL217=SX2_LS,SX2_LSD,IF(BL217=SX3_LS,SX3_LSD,IF(BL217=SX4_LS,SX4_LSD,IF(BL217=SX5_LS,SX5_LSD,IF(BL217=SX6_LS,SX6_LSD,IF(BL217=SX7_LS,SX7_LSD,IF(BL217=SX8_LS,SX8_LSD,IF(BL217=SX9_LS,SX9_LSD,IF(BL217=SX10_LS,SX10_LSD,IF(BL217=SX11_LS,SX11_LSD,IF(BL217=SX12_LS,SX12_LSD)))))))))))))</f>
        <v/>
      </c>
      <c r="BN217" s="130"/>
      <c r="BO217" s="130"/>
      <c r="BP217" s="130"/>
      <c r="BQ217" s="130"/>
      <c r="BR217" s="131"/>
      <c r="BS217" s="119" t="str">
        <f t="shared" ref="BS217" si="1499">IF(ISBLANK(C217),"",IF(NOT(ISNUMBER(station_number)),"NA",IF(MOD(station_number,1)=0,TEXT(station_number+X217,"0+00"),IF(NOT(MOD(station_number,1)=0),TEXT(station_number+X217,"0+00.00")))))</f>
        <v/>
      </c>
      <c r="BT217" s="119"/>
      <c r="BU217" s="119"/>
      <c r="BV217" s="119"/>
      <c r="BW217" s="119"/>
      <c r="BX217" s="120" t="str" cm="1">
        <f t="array" ref="BX217">IF(C217=FALSE,"",IF(AND(SX1_Start&lt;=X217,X217&lt;SX1_End),"Section 1",IF(AND(SX2_Start&lt;=X217,X217&lt;SX2_End),"Section 2",IF(AND(SX3_Start&lt;=X217,X217&lt;SX3_End),"Section 3",IF(AND(SX4_Start&lt;=X217,X217&lt;SX4_End),"Section 4",IF(AND(SX5_Start&lt;=X217,X217&lt;SX5_End),"Section 5",IF(AND(SX6_Start&lt;=X217,X217&lt;SX6_End),"Section 6",IF(AND(SX7_Start&lt;=X217,X217&lt;SX7_End),"Section 7",IF(AND(SX8_Start&lt;=X217,X217&lt;SX8_End),"Section 8",IF(AND(SX9_Start&lt;=X217,X217&lt;SX9_End),"Section 9",IF(AND(SX10_Start&lt;=X217,X217&lt;SX10_End),"Section 10",IF(AND(SX11_Start&lt;=X217,X217&lt;SX11_End),"Section 11",IF(AND(SX12_Start&lt;=X217,X217&lt;SX12_End),"Section 12",IF(AND(SX13_Start&lt;=X217,X217&lt;SX13_End),"Section 13",IF(AND(SX14_Start&lt;=X217,X217&lt;SX14_End),"Section 14",IF(AND(SX15_Start&lt;=X217,X217&lt;SX15_End),"Section 15",IF(AND(SX16_Start&lt;=X217,X217&lt;SX16_End),"Section 16",IF(AND(SX17_Start&lt;=X217,X217&lt;SX17_End),"Section 17",IF(AND(SX18_Start&lt;=X217,X217&lt;SX18_End),"Section 18",IF(AND(SX19_Start&lt;=X217,X217&lt;SX19_End),"Section 19",IF(AND(SX20_Start&lt;=X217,X217&lt;SX20_End),"Section 20",IF(AND(SX21_Start&lt;=X217,X217&lt;SX21_End),"Section 21",IF(AND(SX22_Start&lt;=X217,X217&lt;SX22_End),"Section 22",IF(AND(SX23_Start&lt;=X217,X217&lt;SX23_End),"Section 23",IF(AND(SX24_Start&lt;=X217,X217&lt;SX24_End),"Section 24")*IF(AND(SX25_Start&lt;=X217,X217&lt;SX25End),"Section 25")))))))))))))))))))))))))</f>
        <v/>
      </c>
      <c r="BY217" s="121"/>
      <c r="BZ217" s="121"/>
      <c r="CA217" s="121"/>
      <c r="CB217" s="121"/>
      <c r="CC217" s="121"/>
      <c r="CD217" s="121"/>
      <c r="CE217" s="121"/>
      <c r="CF217" s="121"/>
      <c r="CG217" s="121"/>
      <c r="CH217" s="122"/>
      <c r="CI217" s="123"/>
      <c r="CJ217" s="124"/>
      <c r="CK217" s="124"/>
      <c r="CL217" s="124"/>
      <c r="CM217" s="124"/>
      <c r="CN217" s="124"/>
      <c r="CO217" s="124"/>
      <c r="CP217" s="124"/>
      <c r="CQ217" s="124"/>
      <c r="CR217" s="124"/>
      <c r="CS217" s="125"/>
      <c r="CT217" s="123"/>
      <c r="CU217" s="124"/>
      <c r="CV217" s="124"/>
      <c r="CW217" s="124"/>
      <c r="CX217" s="124"/>
      <c r="CY217" s="124"/>
      <c r="CZ217" s="124"/>
      <c r="DA217" s="124"/>
      <c r="DB217" s="124"/>
      <c r="DC217" s="124"/>
      <c r="DD217" s="125"/>
      <c r="DE217" s="123"/>
      <c r="DF217" s="124"/>
      <c r="DG217" s="124"/>
      <c r="DH217" s="124"/>
      <c r="DI217" s="124"/>
      <c r="DJ217" s="124"/>
      <c r="DK217" s="124"/>
      <c r="DL217" s="124"/>
      <c r="DM217" s="124"/>
      <c r="DN217" s="125"/>
      <c r="DO217" s="126"/>
      <c r="DP217" s="127"/>
      <c r="DQ217" s="127"/>
      <c r="DR217" s="127"/>
      <c r="DS217" s="127"/>
      <c r="DT217" s="127"/>
      <c r="DU217" s="127"/>
      <c r="DV217" s="128"/>
      <c r="DW217" s="102"/>
      <c r="DX217" s="102"/>
      <c r="DY217" s="102"/>
      <c r="DZ217" s="115"/>
      <c r="EA217" s="115"/>
      <c r="EB217" s="115"/>
      <c r="EC217" s="115"/>
      <c r="ED217" s="115"/>
      <c r="EE217" s="132"/>
      <c r="EF217" s="132"/>
      <c r="EG217" s="132"/>
      <c r="EH217" s="102"/>
      <c r="EI217" s="102"/>
      <c r="EJ217" s="102"/>
      <c r="EK217" s="117" t="str">
        <f t="shared" si="1384"/>
        <v/>
      </c>
      <c r="EL217" s="117"/>
      <c r="EM217" s="117"/>
      <c r="EN217" s="118"/>
      <c r="EO217" s="118"/>
      <c r="EP217" s="118"/>
      <c r="EQ217" s="102"/>
      <c r="ER217" s="102"/>
      <c r="ES217" s="102"/>
      <c r="ET217" s="102"/>
      <c r="EU217" s="20" t="str">
        <f t="shared" si="1385"/>
        <v/>
      </c>
      <c r="EV217" s="26" t="str">
        <f t="shared" si="1386"/>
        <v/>
      </c>
      <c r="EW217" s="22"/>
      <c r="EX217" s="22"/>
      <c r="EY217" s="23"/>
      <c r="EZ217" s="23"/>
      <c r="FA217" s="23"/>
      <c r="FB217" s="23"/>
      <c r="FC217" s="28"/>
      <c r="FD217" s="28"/>
      <c r="FE217" s="28"/>
      <c r="FF217" s="28"/>
      <c r="FG217" s="28"/>
      <c r="FH217" s="28"/>
      <c r="FI217" s="28"/>
      <c r="FJ217" s="28"/>
      <c r="FK217" s="28"/>
      <c r="FL217" s="28"/>
      <c r="FM217" s="28"/>
      <c r="FN217" s="29"/>
      <c r="FO217" s="29"/>
      <c r="FP217" s="29"/>
      <c r="FQ217" s="29"/>
      <c r="FR217" s="29"/>
      <c r="FS217" s="29"/>
      <c r="FT217" s="29"/>
      <c r="FU217" s="29"/>
      <c r="FV217" s="29"/>
      <c r="FW217" s="29"/>
      <c r="FX217" s="29"/>
      <c r="FY217" s="29"/>
      <c r="FZ217" s="29"/>
      <c r="GA217" s="29"/>
      <c r="GB217" s="29"/>
      <c r="GC217" s="23"/>
      <c r="GD217" s="23"/>
      <c r="GE217" s="23"/>
      <c r="GF217" s="23"/>
      <c r="GG217" s="23"/>
      <c r="GH217" s="23"/>
    </row>
    <row r="218" spans="1:190" s="25" customFormat="1" ht="57.75" customHeight="1" x14ac:dyDescent="0.25">
      <c r="A218" s="103">
        <f t="shared" si="1387"/>
        <v>211</v>
      </c>
      <c r="B218" s="103"/>
      <c r="C218" s="104"/>
      <c r="D218" s="105"/>
      <c r="E218" s="105"/>
      <c r="F218" s="105"/>
      <c r="G218" s="105"/>
      <c r="H218" s="105"/>
      <c r="I218" s="105"/>
      <c r="J218" s="105"/>
      <c r="K218" s="106"/>
      <c r="L218" s="138"/>
      <c r="M218" s="138"/>
      <c r="N218" s="138"/>
      <c r="O218" s="138"/>
      <c r="P218" s="138"/>
      <c r="Q218" s="138"/>
      <c r="R218" s="138"/>
      <c r="S218" s="137"/>
      <c r="T218" s="137"/>
      <c r="U218" s="137"/>
      <c r="V218" s="137"/>
      <c r="W218" s="137"/>
      <c r="X218" s="79"/>
      <c r="Y218" s="80"/>
      <c r="Z218" s="80"/>
      <c r="AA218" s="80"/>
      <c r="AB218" s="11" t="str">
        <f t="shared" si="1375"/>
        <v/>
      </c>
      <c r="AC218" s="12"/>
      <c r="AD218" s="13">
        <f t="shared" si="1367"/>
        <v>0</v>
      </c>
      <c r="AE218" s="14" t="str">
        <f t="shared" ref="AE218" si="1500">IF(ISBLANK(C218),"",IF(BL218=SX1_LS,SX1_PD,IF(BL218=SX2_LS,SX2_PD,IF(BL218=SX3_LS,SX3_PD,IF(BL218=SX4_LS,SX4_PD,IF(BL218=SX5_LS,SX5_PD,IF(BL218=SX6_LS,SX6_PD,IF(BL218=SX7_LS,SX7_PD,IF(BL218=SX8_LS,SX8_PD,IF(BL218=SX9_LS,SX9_PD,IF(BL218=SX10_LS,SX10_PD,IF(BL218=SX11_LS,SX11_PD,IF(BL218=SX12_LS,SX12_PD)))))))))))))</f>
        <v/>
      </c>
      <c r="AF218" s="15" t="str">
        <f t="shared" si="1377"/>
        <v>!</v>
      </c>
      <c r="AG218" s="16" t="str">
        <f t="shared" ref="AG218" si="1501">IF(ISBLANK(AC218),"",IF(AND(BL218=SX1_LS,AC218&gt;=0.5),(ROUND((PI()*AD218*AE218)/12,2)-PI()*SX1_PD),IF(AND(BL218=SX2_LS,AC218&gt;=0.5),(ROUND((PI()*AD218*AE218)/12,2)-PI()*SX2_PD),IF(AND(BL218=SX3_LS,AC218&gt;=0.5),(ROUND((PI()*AD218*AE218)/12,2)-PI()*SX3_PD),IF(AND(BL218=SX4_LS,AC218&gt;=0.5),(ROUND((PI()*AD218*AE218)/12,2)-PI()*SX4_PD),IF(AND(BL218=SX5_LS,AC218&gt;=0.5),(ROUND((PI()*AD218*AE218)/12,2)-PI()*SX5_PD),IF(AND(BL218=SX6_LS,AC218&gt;=0.5),(ROUND((PI()*AD218*AE218)/12,2)-PI()*SX6_PD),IF(AND(BL218=SX7_LS,AC218&gt;=0.5),(ROUND((PI()*AD218*AE218)/12,2)-PI()*SX7_PD),IF(AND(BL218=SX8_LS,AC218&gt;=0.5),(ROUND((PI()*AD218*AE218)/12,2)-PI()*SX8_PD),IF(AND(BL218=SX9_LS,AC218&gt;=0.5),(ROUND((PI()*AD218*AE218)/12,2)-PI()*SX9_PD),IF(AND(BL218=SX10_LS,AC218&gt;=0.5),(ROUND((PI()*AD218*AE218)/12,2)-PI()*SX10_PD),IF(AND(BL218=SX11_LS,AC218&gt;=0.5),(ROUND((PI()*AD218*AE218)/12,2)-PI()*SX11_PD),IF(AND(BL218=SX12_LS,AC218&gt;=0.5),(ROUND((PI()*AD218*AE218)/12,2)-PI()*SX12_PD),ROUND((PI()*AD218*AE218)/12,2))))))))))))))</f>
        <v/>
      </c>
      <c r="AH218" s="81"/>
      <c r="AI218" s="81"/>
      <c r="AJ218" s="81"/>
      <c r="AK218" s="81"/>
      <c r="AL218" s="81"/>
      <c r="AM218" s="81"/>
      <c r="AN218" s="81"/>
      <c r="AO218" s="81"/>
      <c r="AP218" s="17"/>
      <c r="AQ218" s="113"/>
      <c r="AR218" s="113"/>
      <c r="AS218" s="113"/>
      <c r="AT218" s="113"/>
      <c r="AU218" s="113"/>
      <c r="AV218" s="114" t="str">
        <f t="shared" ref="AV218" si="1502">IF(C218=FALSE,"",IF(C218="DNT",(AQ218/(Nominal_Pipe_Diameter*10)),IF(AQ218="NV","NV",IF(AQ218="NA","NA",IF(BE218="","",IF(BL218="SMLS",AQ218*100/BE218,AQ218*100/BD218))))))</f>
        <v/>
      </c>
      <c r="AW218" s="114"/>
      <c r="AX218" s="114"/>
      <c r="AY218" s="114"/>
      <c r="AZ218" s="114"/>
      <c r="BA218" s="114" t="str">
        <f t="shared" ref="BA218" si="1503">IF(C218=FALSE,"",IF(GW_Log_Dist="","NA",GW_Log_Dist+X218))</f>
        <v/>
      </c>
      <c r="BB218" s="114"/>
      <c r="BC218" s="114"/>
      <c r="BD218" s="18" t="str">
        <f t="shared" ref="BD218" si="1504">IF(C218=FALSE,"",IF(AND(SX1_Start&lt;=X218,X218&lt;SX1_End),((SX1_NWT*1000)),IF(AND(SX2_Start&lt;=X218,X218&lt;SX2_End),((SX2_NWT*1000)),IF(AND(SX3_Start&lt;=X218,X218&lt;SX3_End),((SX3_NWT*1000)),IF(AND(SX4_Start&lt;=X218,X218&lt;SX4_End),((SX4_NWT*1000)),IF(AND(SX5_Start&lt;=X218,X218&lt;SX5_End),((SX5_NWT*1000)),IF(AND(SX6_Start&lt;=X218,X218&lt;SX6_End),((SX6_NWT*1000)),IF(AND(SX7_Start&lt;=X218,X218&lt;SX7_End),((SX7_NWT*1000)),IF(AND(SX8_Start&lt;=X218,X218&lt;SX8_End),((SX8_NWT*1000)),IF(AND(SX9_Start&lt;=X218,X218&lt;SX9_End),((SX9_NWT*1000)),IF(AND(SX10_Start&lt;=X218,X218&lt;SX10_End),((SX10_NWT*1000)),IF(AND(SX11_Start&lt;=X218,X218&lt;SX11_End),((SX11_NWT*1000)),IF(AND(SX12_Start&lt;=X218,X218&lt;SX12_End),((SX12_NWT*1000)),IF(AND(SX13_Start&lt;=X218,X218&lt;SX13_End),((SX13_NWT*1000)),IF(AND(SX14_Start&lt;=X218,X218&lt;SX14_End),((SX14_NWT*1000)),IF(AND(SX15_Start&lt;=X218,X218&lt;SX15_End),((SX15_NWT*1000)),IF(AND(SX16_Start&lt;=X218,X218&lt;SX16_End),((SX16_NWT*1000)),IF(AND(SX17_Start&lt;=X218,X218&lt;SX17_End),((SX17_NWT*1000)),IF(AND(SX18_Start&lt;=X218,X218&lt;SX18_End),((SX18_NWT*1000)),IF(AND(SX19_Start&lt;=X218,X218&lt;SX19_End),((SX19_NWT*1000)),IF(AND(SX20_Start&lt;=X218,X218&lt;SX20_End),((SX20_NWT*1000)),IF(AND(SX21_Start&lt;=X218,X218&lt;SX21_End),((SX21_NWT*1000)),IF(AND(SX22_Start&lt;=X218,X218&lt;SX22_End),((SX22_NWT*1000)),IF(AND(SX23_Start&lt;=X218,X218&lt;SX23_End),((SX23_NWT*1000)),IF(AND(SX24_Start&lt;=X218,X218&lt;SX24_End),((SX24_NWT*1000)),IF(AND(SX25_Start&lt;=X218,X218&lt;SX25_End),((SX25_NWT*1000))))))))))))))))))))))))))))</f>
        <v/>
      </c>
      <c r="BE218" s="113"/>
      <c r="BF218" s="113"/>
      <c r="BG218" s="113"/>
      <c r="BH218" s="113"/>
      <c r="BI218" s="113"/>
      <c r="BJ218" s="113"/>
      <c r="BK218" s="113"/>
      <c r="BL218" s="19" t="str" cm="1">
        <f t="array" ref="BL218">IF(C218=FALSE,"",IF(AND(SX1_Start&lt;=X218,X218&lt;SX1_End),SX1_LS,IF(AND(SX2_Start&lt;=X218,X218&lt;SX2_End),SX2_LS,IF(AND(SX3_Start&lt;=X218,X218&lt;SX3_End),SX3_LS,IF(AND(SX4_Start&lt;=X218,X218&lt;SX4_End),SX4_LS,IF(AND(SX5_Start&lt;=X218,X218&lt;SX5_End),SX5_LS,IF(AND(SX6_Start&lt;=X218,X218&lt;SX6_End),SX6_LS,IF(AND(SX7_Start&lt;=X218,X218&lt;SX7_End),SX7_LS,IF(AND(SX8_Start&lt;=X218,X218&lt;SX8_End),SX8_LS,IF(AND(SX9_Start&lt;=X218,X218&lt;SX9_End),SX9_LS,IF(AND(SX10_Start&lt;=X218,X218&lt;SX10_End),SX10_LS,IF(AND(SX11_Start&lt;=X218,X218&lt;SX11_End),SX11_LS,IF(AND(SX12_Start&lt;=X218,X218&lt;SX12_End),SX12_LS,IF(AND(SX13_Start&lt;=X218,X218&lt;SX13_End),SX13_LS,IF(AND(SX14_Start&lt;=X218,X218&lt;SX14_End),SX14_LS,IF(AND(SX15_Start&lt;=X218,X218&lt;SX15_End),SX15_LS,IF(AND(SX16_Start&lt;=X218,X218&lt;SX16_End),SX16_LS,IF(AND(SX17_Start&lt;=X218,X218&lt;SX17_End),SX17_LS,IF(AND(SX18_Start&lt;=X218,X218&lt;SX18_End),SX18_LS,IF(AND(SX19_Start&lt;=X218,X218&lt;SX19_End),SX19_LS,IF(AND(SX20_Start&lt;=X218,X218&lt;SX20_End),SX20_LS,IF(AND(SX21_Start&lt;=X218,X218&lt;SX21_End),SX21_LS,IF(AND(SX22_Start&lt;=X218,X218&lt;SX22_End),SX22_LS,IF(AND(SX23_Start&lt;=X218,X218&lt;SX23_End),SX23_LS,IF(AND(SX24_Start&lt;=X218,X218&lt;SX24_End),SX24_LS)*IF(AND(SX25_Start&lt;=X218,X218&lt;SX25End),SX25_LS)))))))))))))))))))))))))</f>
        <v/>
      </c>
      <c r="BM218" s="129" t="str">
        <f t="shared" ref="BM218" si="1505">IF(ISBLANK(C218),"",IF(BL218=SX1_LS,SX1_LSD,IF(BL218=SX2_LS,SX2_LSD,IF(BL218=SX3_LS,SX3_LSD,IF(BL218=SX4_LS,SX4_LSD,IF(BL218=SX5_LS,SX5_LSD,IF(BL218=SX6_LS,SX6_LSD,IF(BL218=SX7_LS,SX7_LSD,IF(BL218=SX8_LS,SX8_LSD,IF(BL218=SX9_LS,SX9_LSD,IF(BL218=SX10_LS,SX10_LSD,IF(BL218=SX11_LS,SX11_LSD,IF(BL218=SX12_LS,SX12_LSD)))))))))))))</f>
        <v/>
      </c>
      <c r="BN218" s="130"/>
      <c r="BO218" s="130"/>
      <c r="BP218" s="130"/>
      <c r="BQ218" s="130"/>
      <c r="BR218" s="131"/>
      <c r="BS218" s="119" t="str">
        <f t="shared" ref="BS218" si="1506">IF(ISBLANK(C218),"",IF(NOT(ISNUMBER(station_number)),"NA",IF(MOD(station_number,1)=0,TEXT(station_number+X218,"0+00"),IF(NOT(MOD(station_number,1)=0),TEXT(station_number+X218,"0+00.00")))))</f>
        <v/>
      </c>
      <c r="BT218" s="119"/>
      <c r="BU218" s="119"/>
      <c r="BV218" s="119"/>
      <c r="BW218" s="119"/>
      <c r="BX218" s="120" t="str" cm="1">
        <f t="array" ref="BX218">IF(C218=FALSE,"",IF(AND(SX1_Start&lt;=X218,X218&lt;SX1_End),"Section 1",IF(AND(SX2_Start&lt;=X218,X218&lt;SX2_End),"Section 2",IF(AND(SX3_Start&lt;=X218,X218&lt;SX3_End),"Section 3",IF(AND(SX4_Start&lt;=X218,X218&lt;SX4_End),"Section 4",IF(AND(SX5_Start&lt;=X218,X218&lt;SX5_End),"Section 5",IF(AND(SX6_Start&lt;=X218,X218&lt;SX6_End),"Section 6",IF(AND(SX7_Start&lt;=X218,X218&lt;SX7_End),"Section 7",IF(AND(SX8_Start&lt;=X218,X218&lt;SX8_End),"Section 8",IF(AND(SX9_Start&lt;=X218,X218&lt;SX9_End),"Section 9",IF(AND(SX10_Start&lt;=X218,X218&lt;SX10_End),"Section 10",IF(AND(SX11_Start&lt;=X218,X218&lt;SX11_End),"Section 11",IF(AND(SX12_Start&lt;=X218,X218&lt;SX12_End),"Section 12",IF(AND(SX13_Start&lt;=X218,X218&lt;SX13_End),"Section 13",IF(AND(SX14_Start&lt;=X218,X218&lt;SX14_End),"Section 14",IF(AND(SX15_Start&lt;=X218,X218&lt;SX15_End),"Section 15",IF(AND(SX16_Start&lt;=X218,X218&lt;SX16_End),"Section 16",IF(AND(SX17_Start&lt;=X218,X218&lt;SX17_End),"Section 17",IF(AND(SX18_Start&lt;=X218,X218&lt;SX18_End),"Section 18",IF(AND(SX19_Start&lt;=X218,X218&lt;SX19_End),"Section 19",IF(AND(SX20_Start&lt;=X218,X218&lt;SX20_End),"Section 20",IF(AND(SX21_Start&lt;=X218,X218&lt;SX21_End),"Section 21",IF(AND(SX22_Start&lt;=X218,X218&lt;SX22_End),"Section 22",IF(AND(SX23_Start&lt;=X218,X218&lt;SX23_End),"Section 23",IF(AND(SX24_Start&lt;=X218,X218&lt;SX24_End),"Section 24")*IF(AND(SX25_Start&lt;=X218,X218&lt;SX25End),"Section 25")))))))))))))))))))))))))</f>
        <v/>
      </c>
      <c r="BY218" s="121"/>
      <c r="BZ218" s="121"/>
      <c r="CA218" s="121"/>
      <c r="CB218" s="121"/>
      <c r="CC218" s="121"/>
      <c r="CD218" s="121"/>
      <c r="CE218" s="121"/>
      <c r="CF218" s="121"/>
      <c r="CG218" s="121"/>
      <c r="CH218" s="122"/>
      <c r="CI218" s="123"/>
      <c r="CJ218" s="124"/>
      <c r="CK218" s="124"/>
      <c r="CL218" s="124"/>
      <c r="CM218" s="124"/>
      <c r="CN218" s="124"/>
      <c r="CO218" s="124"/>
      <c r="CP218" s="124"/>
      <c r="CQ218" s="124"/>
      <c r="CR218" s="124"/>
      <c r="CS218" s="125"/>
      <c r="CT218" s="123"/>
      <c r="CU218" s="124"/>
      <c r="CV218" s="124"/>
      <c r="CW218" s="124"/>
      <c r="CX218" s="124"/>
      <c r="CY218" s="124"/>
      <c r="CZ218" s="124"/>
      <c r="DA218" s="124"/>
      <c r="DB218" s="124"/>
      <c r="DC218" s="124"/>
      <c r="DD218" s="125"/>
      <c r="DE218" s="123"/>
      <c r="DF218" s="124"/>
      <c r="DG218" s="124"/>
      <c r="DH218" s="124"/>
      <c r="DI218" s="124"/>
      <c r="DJ218" s="124"/>
      <c r="DK218" s="124"/>
      <c r="DL218" s="124"/>
      <c r="DM218" s="124"/>
      <c r="DN218" s="125"/>
      <c r="DO218" s="126"/>
      <c r="DP218" s="127"/>
      <c r="DQ218" s="127"/>
      <c r="DR218" s="127"/>
      <c r="DS218" s="127"/>
      <c r="DT218" s="127"/>
      <c r="DU218" s="127"/>
      <c r="DV218" s="128"/>
      <c r="DW218" s="102"/>
      <c r="DX218" s="102"/>
      <c r="DY218" s="102"/>
      <c r="DZ218" s="115"/>
      <c r="EA218" s="115"/>
      <c r="EB218" s="115"/>
      <c r="EC218" s="115"/>
      <c r="ED218" s="115"/>
      <c r="EE218" s="132"/>
      <c r="EF218" s="132"/>
      <c r="EG218" s="132"/>
      <c r="EH218" s="102"/>
      <c r="EI218" s="102"/>
      <c r="EJ218" s="102"/>
      <c r="EK218" s="117" t="str">
        <f t="shared" si="1384"/>
        <v/>
      </c>
      <c r="EL218" s="117"/>
      <c r="EM218" s="117"/>
      <c r="EN218" s="118"/>
      <c r="EO218" s="118"/>
      <c r="EP218" s="118"/>
      <c r="EQ218" s="102"/>
      <c r="ER218" s="102"/>
      <c r="ES218" s="102"/>
      <c r="ET218" s="102"/>
      <c r="EU218" s="20" t="str">
        <f t="shared" si="1385"/>
        <v/>
      </c>
      <c r="EV218" s="26" t="str">
        <f t="shared" si="1386"/>
        <v/>
      </c>
      <c r="EW218" s="22"/>
      <c r="EX218" s="22"/>
      <c r="EY218" s="23"/>
      <c r="EZ218" s="23"/>
      <c r="FA218" s="23"/>
      <c r="FB218" s="23"/>
      <c r="FC218" s="28"/>
      <c r="FD218" s="28"/>
      <c r="FE218" s="28"/>
      <c r="FF218" s="28"/>
      <c r="FG218" s="28"/>
      <c r="FH218" s="28"/>
      <c r="FI218" s="28"/>
      <c r="FJ218" s="28"/>
      <c r="FK218" s="28"/>
      <c r="FL218" s="28"/>
      <c r="FM218" s="28"/>
      <c r="FN218" s="30"/>
      <c r="FO218" s="30"/>
      <c r="FP218" s="30"/>
      <c r="FQ218" s="30"/>
      <c r="FR218" s="30"/>
      <c r="FS218" s="30"/>
      <c r="FT218" s="30"/>
      <c r="FU218" s="30"/>
      <c r="FV218" s="30"/>
      <c r="FW218" s="30"/>
      <c r="FX218" s="30"/>
      <c r="FY218" s="30"/>
      <c r="FZ218" s="30"/>
      <c r="GA218" s="30"/>
      <c r="GB218" s="30"/>
      <c r="GC218" s="23"/>
      <c r="GD218" s="23"/>
      <c r="GE218" s="23"/>
      <c r="GF218" s="23"/>
      <c r="GG218" s="23"/>
      <c r="GH218" s="23"/>
    </row>
    <row r="219" spans="1:190" s="25" customFormat="1" ht="57.75" customHeight="1" x14ac:dyDescent="0.25">
      <c r="A219" s="103">
        <f t="shared" si="1387"/>
        <v>212</v>
      </c>
      <c r="B219" s="103"/>
      <c r="C219" s="104"/>
      <c r="D219" s="105"/>
      <c r="E219" s="105"/>
      <c r="F219" s="105"/>
      <c r="G219" s="105"/>
      <c r="H219" s="105"/>
      <c r="I219" s="105"/>
      <c r="J219" s="105"/>
      <c r="K219" s="106"/>
      <c r="L219" s="138"/>
      <c r="M219" s="138"/>
      <c r="N219" s="138"/>
      <c r="O219" s="138"/>
      <c r="P219" s="138"/>
      <c r="Q219" s="138"/>
      <c r="R219" s="138"/>
      <c r="S219" s="137"/>
      <c r="T219" s="137"/>
      <c r="U219" s="137"/>
      <c r="V219" s="137"/>
      <c r="W219" s="137"/>
      <c r="X219" s="79"/>
      <c r="Y219" s="80"/>
      <c r="Z219" s="80"/>
      <c r="AA219" s="80"/>
      <c r="AB219" s="11" t="str">
        <f t="shared" si="1375"/>
        <v/>
      </c>
      <c r="AC219" s="12"/>
      <c r="AD219" s="13">
        <f t="shared" si="1367"/>
        <v>0</v>
      </c>
      <c r="AE219" s="14" t="str">
        <f t="shared" ref="AE219" si="1507">IF(ISBLANK(C219),"",IF(BL219=SX1_LS,SX1_PD,IF(BL219=SX2_LS,SX2_PD,IF(BL219=SX3_LS,SX3_PD,IF(BL219=SX4_LS,SX4_PD,IF(BL219=SX5_LS,SX5_PD,IF(BL219=SX6_LS,SX6_PD,IF(BL219=SX7_LS,SX7_PD,IF(BL219=SX8_LS,SX8_PD,IF(BL219=SX9_LS,SX9_PD,IF(BL219=SX10_LS,SX10_PD,IF(BL219=SX11_LS,SX11_PD,IF(BL219=SX12_LS,SX12_PD)))))))))))))</f>
        <v/>
      </c>
      <c r="AF219" s="15" t="str">
        <f t="shared" si="1377"/>
        <v>!</v>
      </c>
      <c r="AG219" s="16" t="str">
        <f t="shared" ref="AG219" si="1508">IF(ISBLANK(AC219),"",IF(AND(BL219=SX1_LS,AC219&gt;=0.5),(ROUND((PI()*AD219*AE219)/12,2)-PI()*SX1_PD),IF(AND(BL219=SX2_LS,AC219&gt;=0.5),(ROUND((PI()*AD219*AE219)/12,2)-PI()*SX2_PD),IF(AND(BL219=SX3_LS,AC219&gt;=0.5),(ROUND((PI()*AD219*AE219)/12,2)-PI()*SX3_PD),IF(AND(BL219=SX4_LS,AC219&gt;=0.5),(ROUND((PI()*AD219*AE219)/12,2)-PI()*SX4_PD),IF(AND(BL219=SX5_LS,AC219&gt;=0.5),(ROUND((PI()*AD219*AE219)/12,2)-PI()*SX5_PD),IF(AND(BL219=SX6_LS,AC219&gt;=0.5),(ROUND((PI()*AD219*AE219)/12,2)-PI()*SX6_PD),IF(AND(BL219=SX7_LS,AC219&gt;=0.5),(ROUND((PI()*AD219*AE219)/12,2)-PI()*SX7_PD),IF(AND(BL219=SX8_LS,AC219&gt;=0.5),(ROUND((PI()*AD219*AE219)/12,2)-PI()*SX8_PD),IF(AND(BL219=SX9_LS,AC219&gt;=0.5),(ROUND((PI()*AD219*AE219)/12,2)-PI()*SX9_PD),IF(AND(BL219=SX10_LS,AC219&gt;=0.5),(ROUND((PI()*AD219*AE219)/12,2)-PI()*SX10_PD),IF(AND(BL219=SX11_LS,AC219&gt;=0.5),(ROUND((PI()*AD219*AE219)/12,2)-PI()*SX11_PD),IF(AND(BL219=SX12_LS,AC219&gt;=0.5),(ROUND((PI()*AD219*AE219)/12,2)-PI()*SX12_PD),ROUND((PI()*AD219*AE219)/12,2))))))))))))))</f>
        <v/>
      </c>
      <c r="AH219" s="81"/>
      <c r="AI219" s="81"/>
      <c r="AJ219" s="81"/>
      <c r="AK219" s="81"/>
      <c r="AL219" s="81"/>
      <c r="AM219" s="81"/>
      <c r="AN219" s="81"/>
      <c r="AO219" s="81"/>
      <c r="AP219" s="17"/>
      <c r="AQ219" s="113"/>
      <c r="AR219" s="113"/>
      <c r="AS219" s="113"/>
      <c r="AT219" s="113"/>
      <c r="AU219" s="113"/>
      <c r="AV219" s="114" t="str">
        <f t="shared" ref="AV219" si="1509">IF(C219=FALSE,"",IF(C219="DNT",(AQ219/(Nominal_Pipe_Diameter*10)),IF(AQ219="NV","NV",IF(AQ219="NA","NA",IF(BE219="","",IF(BL219="SMLS",AQ219*100/BE219,AQ219*100/BD219))))))</f>
        <v/>
      </c>
      <c r="AW219" s="114"/>
      <c r="AX219" s="114"/>
      <c r="AY219" s="114"/>
      <c r="AZ219" s="114"/>
      <c r="BA219" s="114" t="str">
        <f t="shared" ref="BA219" si="1510">IF(C219=FALSE,"",IF(GW_Log_Dist="","NA",GW_Log_Dist+X219))</f>
        <v/>
      </c>
      <c r="BB219" s="114"/>
      <c r="BC219" s="114"/>
      <c r="BD219" s="18" t="str">
        <f t="shared" ref="BD219" si="1511">IF(C219=FALSE,"",IF(AND(SX1_Start&lt;=X219,X219&lt;SX1_End),((SX1_NWT*1000)),IF(AND(SX2_Start&lt;=X219,X219&lt;SX2_End),((SX2_NWT*1000)),IF(AND(SX3_Start&lt;=X219,X219&lt;SX3_End),((SX3_NWT*1000)),IF(AND(SX4_Start&lt;=X219,X219&lt;SX4_End),((SX4_NWT*1000)),IF(AND(SX5_Start&lt;=X219,X219&lt;SX5_End),((SX5_NWT*1000)),IF(AND(SX6_Start&lt;=X219,X219&lt;SX6_End),((SX6_NWT*1000)),IF(AND(SX7_Start&lt;=X219,X219&lt;SX7_End),((SX7_NWT*1000)),IF(AND(SX8_Start&lt;=X219,X219&lt;SX8_End),((SX8_NWT*1000)),IF(AND(SX9_Start&lt;=X219,X219&lt;SX9_End),((SX9_NWT*1000)),IF(AND(SX10_Start&lt;=X219,X219&lt;SX10_End),((SX10_NWT*1000)),IF(AND(SX11_Start&lt;=X219,X219&lt;SX11_End),((SX11_NWT*1000)),IF(AND(SX12_Start&lt;=X219,X219&lt;SX12_End),((SX12_NWT*1000)),IF(AND(SX13_Start&lt;=X219,X219&lt;SX13_End),((SX13_NWT*1000)),IF(AND(SX14_Start&lt;=X219,X219&lt;SX14_End),((SX14_NWT*1000)),IF(AND(SX15_Start&lt;=X219,X219&lt;SX15_End),((SX15_NWT*1000)),IF(AND(SX16_Start&lt;=X219,X219&lt;SX16_End),((SX16_NWT*1000)),IF(AND(SX17_Start&lt;=X219,X219&lt;SX17_End),((SX17_NWT*1000)),IF(AND(SX18_Start&lt;=X219,X219&lt;SX18_End),((SX18_NWT*1000)),IF(AND(SX19_Start&lt;=X219,X219&lt;SX19_End),((SX19_NWT*1000)),IF(AND(SX20_Start&lt;=X219,X219&lt;SX20_End),((SX20_NWT*1000)),IF(AND(SX21_Start&lt;=X219,X219&lt;SX21_End),((SX21_NWT*1000)),IF(AND(SX22_Start&lt;=X219,X219&lt;SX22_End),((SX22_NWT*1000)),IF(AND(SX23_Start&lt;=X219,X219&lt;SX23_End),((SX23_NWT*1000)),IF(AND(SX24_Start&lt;=X219,X219&lt;SX24_End),((SX24_NWT*1000)),IF(AND(SX25_Start&lt;=X219,X219&lt;SX25_End),((SX25_NWT*1000))))))))))))))))))))))))))))</f>
        <v/>
      </c>
      <c r="BE219" s="113"/>
      <c r="BF219" s="113"/>
      <c r="BG219" s="113"/>
      <c r="BH219" s="113"/>
      <c r="BI219" s="113"/>
      <c r="BJ219" s="113"/>
      <c r="BK219" s="113"/>
      <c r="BL219" s="19" t="str" cm="1">
        <f t="array" ref="BL219">IF(C219=FALSE,"",IF(AND(SX1_Start&lt;=X219,X219&lt;SX1_End),SX1_LS,IF(AND(SX2_Start&lt;=X219,X219&lt;SX2_End),SX2_LS,IF(AND(SX3_Start&lt;=X219,X219&lt;SX3_End),SX3_LS,IF(AND(SX4_Start&lt;=X219,X219&lt;SX4_End),SX4_LS,IF(AND(SX5_Start&lt;=X219,X219&lt;SX5_End),SX5_LS,IF(AND(SX6_Start&lt;=X219,X219&lt;SX6_End),SX6_LS,IF(AND(SX7_Start&lt;=X219,X219&lt;SX7_End),SX7_LS,IF(AND(SX8_Start&lt;=X219,X219&lt;SX8_End),SX8_LS,IF(AND(SX9_Start&lt;=X219,X219&lt;SX9_End),SX9_LS,IF(AND(SX10_Start&lt;=X219,X219&lt;SX10_End),SX10_LS,IF(AND(SX11_Start&lt;=X219,X219&lt;SX11_End),SX11_LS,IF(AND(SX12_Start&lt;=X219,X219&lt;SX12_End),SX12_LS,IF(AND(SX13_Start&lt;=X219,X219&lt;SX13_End),SX13_LS,IF(AND(SX14_Start&lt;=X219,X219&lt;SX14_End),SX14_LS,IF(AND(SX15_Start&lt;=X219,X219&lt;SX15_End),SX15_LS,IF(AND(SX16_Start&lt;=X219,X219&lt;SX16_End),SX16_LS,IF(AND(SX17_Start&lt;=X219,X219&lt;SX17_End),SX17_LS,IF(AND(SX18_Start&lt;=X219,X219&lt;SX18_End),SX18_LS,IF(AND(SX19_Start&lt;=X219,X219&lt;SX19_End),SX19_LS,IF(AND(SX20_Start&lt;=X219,X219&lt;SX20_End),SX20_LS,IF(AND(SX21_Start&lt;=X219,X219&lt;SX21_End),SX21_LS,IF(AND(SX22_Start&lt;=X219,X219&lt;SX22_End),SX22_LS,IF(AND(SX23_Start&lt;=X219,X219&lt;SX23_End),SX23_LS,IF(AND(SX24_Start&lt;=X219,X219&lt;SX24_End),SX24_LS)*IF(AND(SX25_Start&lt;=X219,X219&lt;SX25End),SX25_LS)))))))))))))))))))))))))</f>
        <v/>
      </c>
      <c r="BM219" s="129" t="str">
        <f t="shared" ref="BM219" si="1512">IF(ISBLANK(C219),"",IF(BL219=SX1_LS,SX1_LSD,IF(BL219=SX2_LS,SX2_LSD,IF(BL219=SX3_LS,SX3_LSD,IF(BL219=SX4_LS,SX4_LSD,IF(BL219=SX5_LS,SX5_LSD,IF(BL219=SX6_LS,SX6_LSD,IF(BL219=SX7_LS,SX7_LSD,IF(BL219=SX8_LS,SX8_LSD,IF(BL219=SX9_LS,SX9_LSD,IF(BL219=SX10_LS,SX10_LSD,IF(BL219=SX11_LS,SX11_LSD,IF(BL219=SX12_LS,SX12_LSD)))))))))))))</f>
        <v/>
      </c>
      <c r="BN219" s="130"/>
      <c r="BO219" s="130"/>
      <c r="BP219" s="130"/>
      <c r="BQ219" s="130"/>
      <c r="BR219" s="131"/>
      <c r="BS219" s="119" t="str">
        <f t="shared" ref="BS219" si="1513">IF(ISBLANK(C219),"",IF(NOT(ISNUMBER(station_number)),"NA",IF(MOD(station_number,1)=0,TEXT(station_number+X219,"0+00"),IF(NOT(MOD(station_number,1)=0),TEXT(station_number+X219,"0+00.00")))))</f>
        <v/>
      </c>
      <c r="BT219" s="119"/>
      <c r="BU219" s="119"/>
      <c r="BV219" s="119"/>
      <c r="BW219" s="119"/>
      <c r="BX219" s="120" t="str" cm="1">
        <f t="array" ref="BX219">IF(C219=FALSE,"",IF(AND(SX1_Start&lt;=X219,X219&lt;SX1_End),"Section 1",IF(AND(SX2_Start&lt;=X219,X219&lt;SX2_End),"Section 2",IF(AND(SX3_Start&lt;=X219,X219&lt;SX3_End),"Section 3",IF(AND(SX4_Start&lt;=X219,X219&lt;SX4_End),"Section 4",IF(AND(SX5_Start&lt;=X219,X219&lt;SX5_End),"Section 5",IF(AND(SX6_Start&lt;=X219,X219&lt;SX6_End),"Section 6",IF(AND(SX7_Start&lt;=X219,X219&lt;SX7_End),"Section 7",IF(AND(SX8_Start&lt;=X219,X219&lt;SX8_End),"Section 8",IF(AND(SX9_Start&lt;=X219,X219&lt;SX9_End),"Section 9",IF(AND(SX10_Start&lt;=X219,X219&lt;SX10_End),"Section 10",IF(AND(SX11_Start&lt;=X219,X219&lt;SX11_End),"Section 11",IF(AND(SX12_Start&lt;=X219,X219&lt;SX12_End),"Section 12",IF(AND(SX13_Start&lt;=X219,X219&lt;SX13_End),"Section 13",IF(AND(SX14_Start&lt;=X219,X219&lt;SX14_End),"Section 14",IF(AND(SX15_Start&lt;=X219,X219&lt;SX15_End),"Section 15",IF(AND(SX16_Start&lt;=X219,X219&lt;SX16_End),"Section 16",IF(AND(SX17_Start&lt;=X219,X219&lt;SX17_End),"Section 17",IF(AND(SX18_Start&lt;=X219,X219&lt;SX18_End),"Section 18",IF(AND(SX19_Start&lt;=X219,X219&lt;SX19_End),"Section 19",IF(AND(SX20_Start&lt;=X219,X219&lt;SX20_End),"Section 20",IF(AND(SX21_Start&lt;=X219,X219&lt;SX21_End),"Section 21",IF(AND(SX22_Start&lt;=X219,X219&lt;SX22_End),"Section 22",IF(AND(SX23_Start&lt;=X219,X219&lt;SX23_End),"Section 23",IF(AND(SX24_Start&lt;=X219,X219&lt;SX24_End),"Section 24")*IF(AND(SX25_Start&lt;=X219,X219&lt;SX25End),"Section 25")))))))))))))))))))))))))</f>
        <v/>
      </c>
      <c r="BY219" s="121"/>
      <c r="BZ219" s="121"/>
      <c r="CA219" s="121"/>
      <c r="CB219" s="121"/>
      <c r="CC219" s="121"/>
      <c r="CD219" s="121"/>
      <c r="CE219" s="121"/>
      <c r="CF219" s="121"/>
      <c r="CG219" s="121"/>
      <c r="CH219" s="122"/>
      <c r="CI219" s="123"/>
      <c r="CJ219" s="124"/>
      <c r="CK219" s="124"/>
      <c r="CL219" s="124"/>
      <c r="CM219" s="124"/>
      <c r="CN219" s="124"/>
      <c r="CO219" s="124"/>
      <c r="CP219" s="124"/>
      <c r="CQ219" s="124"/>
      <c r="CR219" s="124"/>
      <c r="CS219" s="125"/>
      <c r="CT219" s="123"/>
      <c r="CU219" s="124"/>
      <c r="CV219" s="124"/>
      <c r="CW219" s="124"/>
      <c r="CX219" s="124"/>
      <c r="CY219" s="124"/>
      <c r="CZ219" s="124"/>
      <c r="DA219" s="124"/>
      <c r="DB219" s="124"/>
      <c r="DC219" s="124"/>
      <c r="DD219" s="125"/>
      <c r="DE219" s="123"/>
      <c r="DF219" s="124"/>
      <c r="DG219" s="124"/>
      <c r="DH219" s="124"/>
      <c r="DI219" s="124"/>
      <c r="DJ219" s="124"/>
      <c r="DK219" s="124"/>
      <c r="DL219" s="124"/>
      <c r="DM219" s="124"/>
      <c r="DN219" s="125"/>
      <c r="DO219" s="126"/>
      <c r="DP219" s="127"/>
      <c r="DQ219" s="127"/>
      <c r="DR219" s="127"/>
      <c r="DS219" s="127"/>
      <c r="DT219" s="127"/>
      <c r="DU219" s="127"/>
      <c r="DV219" s="128"/>
      <c r="DW219" s="102"/>
      <c r="DX219" s="102"/>
      <c r="DY219" s="102"/>
      <c r="DZ219" s="115"/>
      <c r="EA219" s="115"/>
      <c r="EB219" s="115"/>
      <c r="EC219" s="115"/>
      <c r="ED219" s="115"/>
      <c r="EE219" s="132"/>
      <c r="EF219" s="132"/>
      <c r="EG219" s="132"/>
      <c r="EH219" s="102"/>
      <c r="EI219" s="102"/>
      <c r="EJ219" s="102"/>
      <c r="EK219" s="117" t="str">
        <f t="shared" si="1384"/>
        <v/>
      </c>
      <c r="EL219" s="117"/>
      <c r="EM219" s="117"/>
      <c r="EN219" s="118"/>
      <c r="EO219" s="118"/>
      <c r="EP219" s="118"/>
      <c r="EQ219" s="102"/>
      <c r="ER219" s="102"/>
      <c r="ES219" s="102"/>
      <c r="ET219" s="102"/>
      <c r="EU219" s="20" t="str">
        <f t="shared" si="1385"/>
        <v/>
      </c>
      <c r="EV219" s="26" t="str">
        <f t="shared" si="1386"/>
        <v/>
      </c>
      <c r="EW219" s="22"/>
      <c r="EX219" s="22"/>
      <c r="EY219" s="23"/>
      <c r="EZ219" s="23"/>
      <c r="FA219" s="23"/>
      <c r="FB219" s="23"/>
      <c r="FC219" s="28"/>
      <c r="FD219" s="28"/>
      <c r="FE219" s="28"/>
      <c r="FF219" s="28"/>
      <c r="FG219" s="28"/>
      <c r="FH219" s="28"/>
      <c r="FI219" s="28"/>
      <c r="FJ219" s="28"/>
      <c r="FK219" s="28"/>
      <c r="FL219" s="28"/>
      <c r="FM219" s="28"/>
      <c r="FN219" s="30"/>
      <c r="FO219" s="30"/>
      <c r="FP219" s="30"/>
      <c r="FQ219" s="30"/>
      <c r="FR219" s="30"/>
      <c r="FS219" s="30"/>
      <c r="FT219" s="30"/>
      <c r="FU219" s="30"/>
      <c r="FV219" s="30"/>
      <c r="FW219" s="30"/>
      <c r="FX219" s="30"/>
      <c r="FY219" s="30"/>
      <c r="FZ219" s="30"/>
      <c r="GA219" s="30"/>
      <c r="GB219" s="30"/>
      <c r="GC219" s="23"/>
      <c r="GD219" s="23"/>
      <c r="GE219" s="23"/>
      <c r="GF219" s="23"/>
      <c r="GG219" s="23"/>
      <c r="GH219" s="23"/>
    </row>
    <row r="220" spans="1:190" s="25" customFormat="1" ht="57.75" customHeight="1" x14ac:dyDescent="0.25">
      <c r="A220" s="103">
        <f t="shared" si="1387"/>
        <v>213</v>
      </c>
      <c r="B220" s="103"/>
      <c r="C220" s="104"/>
      <c r="D220" s="105"/>
      <c r="E220" s="105"/>
      <c r="F220" s="105"/>
      <c r="G220" s="105"/>
      <c r="H220" s="105"/>
      <c r="I220" s="105"/>
      <c r="J220" s="105"/>
      <c r="K220" s="106"/>
      <c r="L220" s="138"/>
      <c r="M220" s="138"/>
      <c r="N220" s="138"/>
      <c r="O220" s="138"/>
      <c r="P220" s="138"/>
      <c r="Q220" s="138"/>
      <c r="R220" s="138"/>
      <c r="S220" s="137"/>
      <c r="T220" s="137"/>
      <c r="U220" s="137"/>
      <c r="V220" s="137"/>
      <c r="W220" s="137"/>
      <c r="X220" s="79"/>
      <c r="Y220" s="80"/>
      <c r="Z220" s="80"/>
      <c r="AA220" s="80"/>
      <c r="AB220" s="11" t="str">
        <f t="shared" si="1375"/>
        <v/>
      </c>
      <c r="AC220" s="12"/>
      <c r="AD220" s="13">
        <f t="shared" si="1367"/>
        <v>0</v>
      </c>
      <c r="AE220" s="14" t="str">
        <f t="shared" ref="AE220" si="1514">IF(ISBLANK(C220),"",IF(BL220=SX1_LS,SX1_PD,IF(BL220=SX2_LS,SX2_PD,IF(BL220=SX3_LS,SX3_PD,IF(BL220=SX4_LS,SX4_PD,IF(BL220=SX5_LS,SX5_PD,IF(BL220=SX6_LS,SX6_PD,IF(BL220=SX7_LS,SX7_PD,IF(BL220=SX8_LS,SX8_PD,IF(BL220=SX9_LS,SX9_PD,IF(BL220=SX10_LS,SX10_PD,IF(BL220=SX11_LS,SX11_PD,IF(BL220=SX12_LS,SX12_PD)))))))))))))</f>
        <v/>
      </c>
      <c r="AF220" s="15" t="str">
        <f t="shared" si="1377"/>
        <v>!</v>
      </c>
      <c r="AG220" s="16" t="str">
        <f t="shared" ref="AG220" si="1515">IF(ISBLANK(AC220),"",IF(AND(BL220=SX1_LS,AC220&gt;=0.5),(ROUND((PI()*AD220*AE220)/12,2)-PI()*SX1_PD),IF(AND(BL220=SX2_LS,AC220&gt;=0.5),(ROUND((PI()*AD220*AE220)/12,2)-PI()*SX2_PD),IF(AND(BL220=SX3_LS,AC220&gt;=0.5),(ROUND((PI()*AD220*AE220)/12,2)-PI()*SX3_PD),IF(AND(BL220=SX4_LS,AC220&gt;=0.5),(ROUND((PI()*AD220*AE220)/12,2)-PI()*SX4_PD),IF(AND(BL220=SX5_LS,AC220&gt;=0.5),(ROUND((PI()*AD220*AE220)/12,2)-PI()*SX5_PD),IF(AND(BL220=SX6_LS,AC220&gt;=0.5),(ROUND((PI()*AD220*AE220)/12,2)-PI()*SX6_PD),IF(AND(BL220=SX7_LS,AC220&gt;=0.5),(ROUND((PI()*AD220*AE220)/12,2)-PI()*SX7_PD),IF(AND(BL220=SX8_LS,AC220&gt;=0.5),(ROUND((PI()*AD220*AE220)/12,2)-PI()*SX8_PD),IF(AND(BL220=SX9_LS,AC220&gt;=0.5),(ROUND((PI()*AD220*AE220)/12,2)-PI()*SX9_PD),IF(AND(BL220=SX10_LS,AC220&gt;=0.5),(ROUND((PI()*AD220*AE220)/12,2)-PI()*SX10_PD),IF(AND(BL220=SX11_LS,AC220&gt;=0.5),(ROUND((PI()*AD220*AE220)/12,2)-PI()*SX11_PD),IF(AND(BL220=SX12_LS,AC220&gt;=0.5),(ROUND((PI()*AD220*AE220)/12,2)-PI()*SX12_PD),ROUND((PI()*AD220*AE220)/12,2))))))))))))))</f>
        <v/>
      </c>
      <c r="AH220" s="81"/>
      <c r="AI220" s="81"/>
      <c r="AJ220" s="81"/>
      <c r="AK220" s="81"/>
      <c r="AL220" s="81"/>
      <c r="AM220" s="81"/>
      <c r="AN220" s="81"/>
      <c r="AO220" s="81"/>
      <c r="AP220" s="17"/>
      <c r="AQ220" s="113"/>
      <c r="AR220" s="113"/>
      <c r="AS220" s="113"/>
      <c r="AT220" s="113"/>
      <c r="AU220" s="113"/>
      <c r="AV220" s="114" t="str">
        <f t="shared" ref="AV220" si="1516">IF(C220=FALSE,"",IF(C220="DNT",(AQ220/(Nominal_Pipe_Diameter*10)),IF(AQ220="NV","NV",IF(AQ220="NA","NA",IF(BE220="","",IF(BL220="SMLS",AQ220*100/BE220,AQ220*100/BD220))))))</f>
        <v/>
      </c>
      <c r="AW220" s="114"/>
      <c r="AX220" s="114"/>
      <c r="AY220" s="114"/>
      <c r="AZ220" s="114"/>
      <c r="BA220" s="114" t="str">
        <f t="shared" ref="BA220" si="1517">IF(C220=FALSE,"",IF(GW_Log_Dist="","NA",GW_Log_Dist+X220))</f>
        <v/>
      </c>
      <c r="BB220" s="114"/>
      <c r="BC220" s="114"/>
      <c r="BD220" s="18" t="str">
        <f t="shared" ref="BD220" si="1518">IF(C220=FALSE,"",IF(AND(SX1_Start&lt;=X220,X220&lt;SX1_End),((SX1_NWT*1000)),IF(AND(SX2_Start&lt;=X220,X220&lt;SX2_End),((SX2_NWT*1000)),IF(AND(SX3_Start&lt;=X220,X220&lt;SX3_End),((SX3_NWT*1000)),IF(AND(SX4_Start&lt;=X220,X220&lt;SX4_End),((SX4_NWT*1000)),IF(AND(SX5_Start&lt;=X220,X220&lt;SX5_End),((SX5_NWT*1000)),IF(AND(SX6_Start&lt;=X220,X220&lt;SX6_End),((SX6_NWT*1000)),IF(AND(SX7_Start&lt;=X220,X220&lt;SX7_End),((SX7_NWT*1000)),IF(AND(SX8_Start&lt;=X220,X220&lt;SX8_End),((SX8_NWT*1000)),IF(AND(SX9_Start&lt;=X220,X220&lt;SX9_End),((SX9_NWT*1000)),IF(AND(SX10_Start&lt;=X220,X220&lt;SX10_End),((SX10_NWT*1000)),IF(AND(SX11_Start&lt;=X220,X220&lt;SX11_End),((SX11_NWT*1000)),IF(AND(SX12_Start&lt;=X220,X220&lt;SX12_End),((SX12_NWT*1000)),IF(AND(SX13_Start&lt;=X220,X220&lt;SX13_End),((SX13_NWT*1000)),IF(AND(SX14_Start&lt;=X220,X220&lt;SX14_End),((SX14_NWT*1000)),IF(AND(SX15_Start&lt;=X220,X220&lt;SX15_End),((SX15_NWT*1000)),IF(AND(SX16_Start&lt;=X220,X220&lt;SX16_End),((SX16_NWT*1000)),IF(AND(SX17_Start&lt;=X220,X220&lt;SX17_End),((SX17_NWT*1000)),IF(AND(SX18_Start&lt;=X220,X220&lt;SX18_End),((SX18_NWT*1000)),IF(AND(SX19_Start&lt;=X220,X220&lt;SX19_End),((SX19_NWT*1000)),IF(AND(SX20_Start&lt;=X220,X220&lt;SX20_End),((SX20_NWT*1000)),IF(AND(SX21_Start&lt;=X220,X220&lt;SX21_End),((SX21_NWT*1000)),IF(AND(SX22_Start&lt;=X220,X220&lt;SX22_End),((SX22_NWT*1000)),IF(AND(SX23_Start&lt;=X220,X220&lt;SX23_End),((SX23_NWT*1000)),IF(AND(SX24_Start&lt;=X220,X220&lt;SX24_End),((SX24_NWT*1000)),IF(AND(SX25_Start&lt;=X220,X220&lt;SX25_End),((SX25_NWT*1000))))))))))))))))))))))))))))</f>
        <v/>
      </c>
      <c r="BE220" s="113"/>
      <c r="BF220" s="113"/>
      <c r="BG220" s="113"/>
      <c r="BH220" s="113"/>
      <c r="BI220" s="113"/>
      <c r="BJ220" s="113"/>
      <c r="BK220" s="113"/>
      <c r="BL220" s="19" t="str" cm="1">
        <f t="array" ref="BL220">IF(C220=FALSE,"",IF(AND(SX1_Start&lt;=X220,X220&lt;SX1_End),SX1_LS,IF(AND(SX2_Start&lt;=X220,X220&lt;SX2_End),SX2_LS,IF(AND(SX3_Start&lt;=X220,X220&lt;SX3_End),SX3_LS,IF(AND(SX4_Start&lt;=X220,X220&lt;SX4_End),SX4_LS,IF(AND(SX5_Start&lt;=X220,X220&lt;SX5_End),SX5_LS,IF(AND(SX6_Start&lt;=X220,X220&lt;SX6_End),SX6_LS,IF(AND(SX7_Start&lt;=X220,X220&lt;SX7_End),SX7_LS,IF(AND(SX8_Start&lt;=X220,X220&lt;SX8_End),SX8_LS,IF(AND(SX9_Start&lt;=X220,X220&lt;SX9_End),SX9_LS,IF(AND(SX10_Start&lt;=X220,X220&lt;SX10_End),SX10_LS,IF(AND(SX11_Start&lt;=X220,X220&lt;SX11_End),SX11_LS,IF(AND(SX12_Start&lt;=X220,X220&lt;SX12_End),SX12_LS,IF(AND(SX13_Start&lt;=X220,X220&lt;SX13_End),SX13_LS,IF(AND(SX14_Start&lt;=X220,X220&lt;SX14_End),SX14_LS,IF(AND(SX15_Start&lt;=X220,X220&lt;SX15_End),SX15_LS,IF(AND(SX16_Start&lt;=X220,X220&lt;SX16_End),SX16_LS,IF(AND(SX17_Start&lt;=X220,X220&lt;SX17_End),SX17_LS,IF(AND(SX18_Start&lt;=X220,X220&lt;SX18_End),SX18_LS,IF(AND(SX19_Start&lt;=X220,X220&lt;SX19_End),SX19_LS,IF(AND(SX20_Start&lt;=X220,X220&lt;SX20_End),SX20_LS,IF(AND(SX21_Start&lt;=X220,X220&lt;SX21_End),SX21_LS,IF(AND(SX22_Start&lt;=X220,X220&lt;SX22_End),SX22_LS,IF(AND(SX23_Start&lt;=X220,X220&lt;SX23_End),SX23_LS,IF(AND(SX24_Start&lt;=X220,X220&lt;SX24_End),SX24_LS)*IF(AND(SX25_Start&lt;=X220,X220&lt;SX25End),SX25_LS)))))))))))))))))))))))))</f>
        <v/>
      </c>
      <c r="BM220" s="129" t="str">
        <f t="shared" ref="BM220" si="1519">IF(ISBLANK(C220),"",IF(BL220=SX1_LS,SX1_LSD,IF(BL220=SX2_LS,SX2_LSD,IF(BL220=SX3_LS,SX3_LSD,IF(BL220=SX4_LS,SX4_LSD,IF(BL220=SX5_LS,SX5_LSD,IF(BL220=SX6_LS,SX6_LSD,IF(BL220=SX7_LS,SX7_LSD,IF(BL220=SX8_LS,SX8_LSD,IF(BL220=SX9_LS,SX9_LSD,IF(BL220=SX10_LS,SX10_LSD,IF(BL220=SX11_LS,SX11_LSD,IF(BL220=SX12_LS,SX12_LSD)))))))))))))</f>
        <v/>
      </c>
      <c r="BN220" s="130"/>
      <c r="BO220" s="130"/>
      <c r="BP220" s="130"/>
      <c r="BQ220" s="130"/>
      <c r="BR220" s="131"/>
      <c r="BS220" s="119" t="str">
        <f t="shared" ref="BS220" si="1520">IF(ISBLANK(C220),"",IF(NOT(ISNUMBER(station_number)),"NA",IF(MOD(station_number,1)=0,TEXT(station_number+X220,"0+00"),IF(NOT(MOD(station_number,1)=0),TEXT(station_number+X220,"0+00.00")))))</f>
        <v/>
      </c>
      <c r="BT220" s="119"/>
      <c r="BU220" s="119"/>
      <c r="BV220" s="119"/>
      <c r="BW220" s="119"/>
      <c r="BX220" s="120" t="str" cm="1">
        <f t="array" ref="BX220">IF(C220=FALSE,"",IF(AND(SX1_Start&lt;=X220,X220&lt;SX1_End),"Section 1",IF(AND(SX2_Start&lt;=X220,X220&lt;SX2_End),"Section 2",IF(AND(SX3_Start&lt;=X220,X220&lt;SX3_End),"Section 3",IF(AND(SX4_Start&lt;=X220,X220&lt;SX4_End),"Section 4",IF(AND(SX5_Start&lt;=X220,X220&lt;SX5_End),"Section 5",IF(AND(SX6_Start&lt;=X220,X220&lt;SX6_End),"Section 6",IF(AND(SX7_Start&lt;=X220,X220&lt;SX7_End),"Section 7",IF(AND(SX8_Start&lt;=X220,X220&lt;SX8_End),"Section 8",IF(AND(SX9_Start&lt;=X220,X220&lt;SX9_End),"Section 9",IF(AND(SX10_Start&lt;=X220,X220&lt;SX10_End),"Section 10",IF(AND(SX11_Start&lt;=X220,X220&lt;SX11_End),"Section 11",IF(AND(SX12_Start&lt;=X220,X220&lt;SX12_End),"Section 12",IF(AND(SX13_Start&lt;=X220,X220&lt;SX13_End),"Section 13",IF(AND(SX14_Start&lt;=X220,X220&lt;SX14_End),"Section 14",IF(AND(SX15_Start&lt;=X220,X220&lt;SX15_End),"Section 15",IF(AND(SX16_Start&lt;=X220,X220&lt;SX16_End),"Section 16",IF(AND(SX17_Start&lt;=X220,X220&lt;SX17_End),"Section 17",IF(AND(SX18_Start&lt;=X220,X220&lt;SX18_End),"Section 18",IF(AND(SX19_Start&lt;=X220,X220&lt;SX19_End),"Section 19",IF(AND(SX20_Start&lt;=X220,X220&lt;SX20_End),"Section 20",IF(AND(SX21_Start&lt;=X220,X220&lt;SX21_End),"Section 21",IF(AND(SX22_Start&lt;=X220,X220&lt;SX22_End),"Section 22",IF(AND(SX23_Start&lt;=X220,X220&lt;SX23_End),"Section 23",IF(AND(SX24_Start&lt;=X220,X220&lt;SX24_End),"Section 24")*IF(AND(SX25_Start&lt;=X220,X220&lt;SX25End),"Section 25")))))))))))))))))))))))))</f>
        <v/>
      </c>
      <c r="BY220" s="121"/>
      <c r="BZ220" s="121"/>
      <c r="CA220" s="121"/>
      <c r="CB220" s="121"/>
      <c r="CC220" s="121"/>
      <c r="CD220" s="121"/>
      <c r="CE220" s="121"/>
      <c r="CF220" s="121"/>
      <c r="CG220" s="121"/>
      <c r="CH220" s="122"/>
      <c r="CI220" s="123"/>
      <c r="CJ220" s="124"/>
      <c r="CK220" s="124"/>
      <c r="CL220" s="124"/>
      <c r="CM220" s="124"/>
      <c r="CN220" s="124"/>
      <c r="CO220" s="124"/>
      <c r="CP220" s="124"/>
      <c r="CQ220" s="124"/>
      <c r="CR220" s="124"/>
      <c r="CS220" s="125"/>
      <c r="CT220" s="123"/>
      <c r="CU220" s="124"/>
      <c r="CV220" s="124"/>
      <c r="CW220" s="124"/>
      <c r="CX220" s="124"/>
      <c r="CY220" s="124"/>
      <c r="CZ220" s="124"/>
      <c r="DA220" s="124"/>
      <c r="DB220" s="124"/>
      <c r="DC220" s="124"/>
      <c r="DD220" s="125"/>
      <c r="DE220" s="123"/>
      <c r="DF220" s="124"/>
      <c r="DG220" s="124"/>
      <c r="DH220" s="124"/>
      <c r="DI220" s="124"/>
      <c r="DJ220" s="124"/>
      <c r="DK220" s="124"/>
      <c r="DL220" s="124"/>
      <c r="DM220" s="124"/>
      <c r="DN220" s="125"/>
      <c r="DO220" s="126"/>
      <c r="DP220" s="127"/>
      <c r="DQ220" s="127"/>
      <c r="DR220" s="127"/>
      <c r="DS220" s="127"/>
      <c r="DT220" s="127"/>
      <c r="DU220" s="127"/>
      <c r="DV220" s="128"/>
      <c r="DW220" s="102"/>
      <c r="DX220" s="102"/>
      <c r="DY220" s="102"/>
      <c r="DZ220" s="115"/>
      <c r="EA220" s="115"/>
      <c r="EB220" s="115"/>
      <c r="EC220" s="115"/>
      <c r="ED220" s="115"/>
      <c r="EE220" s="132"/>
      <c r="EF220" s="132"/>
      <c r="EG220" s="132"/>
      <c r="EH220" s="102"/>
      <c r="EI220" s="102"/>
      <c r="EJ220" s="102"/>
      <c r="EK220" s="117" t="str">
        <f t="shared" si="1384"/>
        <v/>
      </c>
      <c r="EL220" s="117"/>
      <c r="EM220" s="117"/>
      <c r="EN220" s="118"/>
      <c r="EO220" s="118"/>
      <c r="EP220" s="118"/>
      <c r="EQ220" s="102"/>
      <c r="ER220" s="102"/>
      <c r="ES220" s="102"/>
      <c r="ET220" s="102"/>
      <c r="EU220" s="20" t="str">
        <f t="shared" si="1385"/>
        <v/>
      </c>
      <c r="EV220" s="26" t="str">
        <f t="shared" si="1386"/>
        <v/>
      </c>
      <c r="EW220" s="22"/>
      <c r="EX220" s="22"/>
      <c r="EY220" s="23"/>
      <c r="EZ220" s="23"/>
      <c r="FA220" s="23"/>
      <c r="FB220" s="23"/>
      <c r="FC220" s="28"/>
      <c r="FD220" s="28"/>
      <c r="FE220" s="28"/>
      <c r="FF220" s="28"/>
      <c r="FG220" s="28"/>
      <c r="FH220" s="28"/>
      <c r="FI220" s="28"/>
      <c r="FJ220" s="28"/>
      <c r="FK220" s="28"/>
      <c r="FL220" s="28"/>
      <c r="FM220" s="28"/>
      <c r="FN220" s="30"/>
      <c r="FO220" s="30"/>
      <c r="FP220" s="30"/>
      <c r="FQ220" s="30"/>
      <c r="FR220" s="30"/>
      <c r="FS220" s="30"/>
      <c r="FT220" s="30"/>
      <c r="FU220" s="30"/>
      <c r="FV220" s="30"/>
      <c r="FW220" s="30"/>
      <c r="FX220" s="30"/>
      <c r="FY220" s="30"/>
      <c r="FZ220" s="30"/>
      <c r="GA220" s="30"/>
      <c r="GB220" s="30"/>
      <c r="GC220" s="23"/>
      <c r="GD220" s="23"/>
      <c r="GE220" s="23"/>
      <c r="GF220" s="23"/>
      <c r="GG220" s="23"/>
      <c r="GH220" s="23"/>
    </row>
    <row r="221" spans="1:190" s="25" customFormat="1" ht="57.75" customHeight="1" x14ac:dyDescent="0.25">
      <c r="A221" s="103">
        <f t="shared" si="1387"/>
        <v>214</v>
      </c>
      <c r="B221" s="103"/>
      <c r="C221" s="104"/>
      <c r="D221" s="105"/>
      <c r="E221" s="105"/>
      <c r="F221" s="105"/>
      <c r="G221" s="105"/>
      <c r="H221" s="105"/>
      <c r="I221" s="105"/>
      <c r="J221" s="105"/>
      <c r="K221" s="106"/>
      <c r="L221" s="138"/>
      <c r="M221" s="138"/>
      <c r="N221" s="138"/>
      <c r="O221" s="138"/>
      <c r="P221" s="138"/>
      <c r="Q221" s="138"/>
      <c r="R221" s="138"/>
      <c r="S221" s="137"/>
      <c r="T221" s="137"/>
      <c r="U221" s="137"/>
      <c r="V221" s="137"/>
      <c r="W221" s="137"/>
      <c r="X221" s="79"/>
      <c r="Y221" s="80"/>
      <c r="Z221" s="80"/>
      <c r="AA221" s="80"/>
      <c r="AB221" s="11" t="str">
        <f t="shared" si="1375"/>
        <v/>
      </c>
      <c r="AC221" s="12"/>
      <c r="AD221" s="13">
        <f t="shared" si="1367"/>
        <v>0</v>
      </c>
      <c r="AE221" s="14" t="str">
        <f t="shared" ref="AE221" si="1521">IF(ISBLANK(C221),"",IF(BL221=SX1_LS,SX1_PD,IF(BL221=SX2_LS,SX2_PD,IF(BL221=SX3_LS,SX3_PD,IF(BL221=SX4_LS,SX4_PD,IF(BL221=SX5_LS,SX5_PD,IF(BL221=SX6_LS,SX6_PD,IF(BL221=SX7_LS,SX7_PD,IF(BL221=SX8_LS,SX8_PD,IF(BL221=SX9_LS,SX9_PD,IF(BL221=SX10_LS,SX10_PD,IF(BL221=SX11_LS,SX11_PD,IF(BL221=SX12_LS,SX12_PD)))))))))))))</f>
        <v/>
      </c>
      <c r="AF221" s="15" t="str">
        <f t="shared" si="1377"/>
        <v>!</v>
      </c>
      <c r="AG221" s="16" t="str">
        <f t="shared" ref="AG221" si="1522">IF(ISBLANK(AC221),"",IF(AND(BL221=SX1_LS,AC221&gt;=0.5),(ROUND((PI()*AD221*AE221)/12,2)-PI()*SX1_PD),IF(AND(BL221=SX2_LS,AC221&gt;=0.5),(ROUND((PI()*AD221*AE221)/12,2)-PI()*SX2_PD),IF(AND(BL221=SX3_LS,AC221&gt;=0.5),(ROUND((PI()*AD221*AE221)/12,2)-PI()*SX3_PD),IF(AND(BL221=SX4_LS,AC221&gt;=0.5),(ROUND((PI()*AD221*AE221)/12,2)-PI()*SX4_PD),IF(AND(BL221=SX5_LS,AC221&gt;=0.5),(ROUND((PI()*AD221*AE221)/12,2)-PI()*SX5_PD),IF(AND(BL221=SX6_LS,AC221&gt;=0.5),(ROUND((PI()*AD221*AE221)/12,2)-PI()*SX6_PD),IF(AND(BL221=SX7_LS,AC221&gt;=0.5),(ROUND((PI()*AD221*AE221)/12,2)-PI()*SX7_PD),IF(AND(BL221=SX8_LS,AC221&gt;=0.5),(ROUND((PI()*AD221*AE221)/12,2)-PI()*SX8_PD),IF(AND(BL221=SX9_LS,AC221&gt;=0.5),(ROUND((PI()*AD221*AE221)/12,2)-PI()*SX9_PD),IF(AND(BL221=SX10_LS,AC221&gt;=0.5),(ROUND((PI()*AD221*AE221)/12,2)-PI()*SX10_PD),IF(AND(BL221=SX11_LS,AC221&gt;=0.5),(ROUND((PI()*AD221*AE221)/12,2)-PI()*SX11_PD),IF(AND(BL221=SX12_LS,AC221&gt;=0.5),(ROUND((PI()*AD221*AE221)/12,2)-PI()*SX12_PD),ROUND((PI()*AD221*AE221)/12,2))))))))))))))</f>
        <v/>
      </c>
      <c r="AH221" s="81"/>
      <c r="AI221" s="81"/>
      <c r="AJ221" s="81"/>
      <c r="AK221" s="81"/>
      <c r="AL221" s="81"/>
      <c r="AM221" s="81"/>
      <c r="AN221" s="81"/>
      <c r="AO221" s="81"/>
      <c r="AP221" s="17"/>
      <c r="AQ221" s="113"/>
      <c r="AR221" s="113"/>
      <c r="AS221" s="113"/>
      <c r="AT221" s="113"/>
      <c r="AU221" s="113"/>
      <c r="AV221" s="114" t="str">
        <f t="shared" ref="AV221" si="1523">IF(C221=FALSE,"",IF(C221="DNT",(AQ221/(Nominal_Pipe_Diameter*10)),IF(AQ221="NV","NV",IF(AQ221="NA","NA",IF(BE221="","",IF(BL221="SMLS",AQ221*100/BE221,AQ221*100/BD221))))))</f>
        <v/>
      </c>
      <c r="AW221" s="114"/>
      <c r="AX221" s="114"/>
      <c r="AY221" s="114"/>
      <c r="AZ221" s="114"/>
      <c r="BA221" s="114" t="str">
        <f t="shared" ref="BA221" si="1524">IF(C221=FALSE,"",IF(GW_Log_Dist="","NA",GW_Log_Dist+X221))</f>
        <v/>
      </c>
      <c r="BB221" s="114"/>
      <c r="BC221" s="114"/>
      <c r="BD221" s="18" t="str">
        <f t="shared" ref="BD221" si="1525">IF(C221=FALSE,"",IF(AND(SX1_Start&lt;=X221,X221&lt;SX1_End),((SX1_NWT*1000)),IF(AND(SX2_Start&lt;=X221,X221&lt;SX2_End),((SX2_NWT*1000)),IF(AND(SX3_Start&lt;=X221,X221&lt;SX3_End),((SX3_NWT*1000)),IF(AND(SX4_Start&lt;=X221,X221&lt;SX4_End),((SX4_NWT*1000)),IF(AND(SX5_Start&lt;=X221,X221&lt;SX5_End),((SX5_NWT*1000)),IF(AND(SX6_Start&lt;=X221,X221&lt;SX6_End),((SX6_NWT*1000)),IF(AND(SX7_Start&lt;=X221,X221&lt;SX7_End),((SX7_NWT*1000)),IF(AND(SX8_Start&lt;=X221,X221&lt;SX8_End),((SX8_NWT*1000)),IF(AND(SX9_Start&lt;=X221,X221&lt;SX9_End),((SX9_NWT*1000)),IF(AND(SX10_Start&lt;=X221,X221&lt;SX10_End),((SX10_NWT*1000)),IF(AND(SX11_Start&lt;=X221,X221&lt;SX11_End),((SX11_NWT*1000)),IF(AND(SX12_Start&lt;=X221,X221&lt;SX12_End),((SX12_NWT*1000)),IF(AND(SX13_Start&lt;=X221,X221&lt;SX13_End),((SX13_NWT*1000)),IF(AND(SX14_Start&lt;=X221,X221&lt;SX14_End),((SX14_NWT*1000)),IF(AND(SX15_Start&lt;=X221,X221&lt;SX15_End),((SX15_NWT*1000)),IF(AND(SX16_Start&lt;=X221,X221&lt;SX16_End),((SX16_NWT*1000)),IF(AND(SX17_Start&lt;=X221,X221&lt;SX17_End),((SX17_NWT*1000)),IF(AND(SX18_Start&lt;=X221,X221&lt;SX18_End),((SX18_NWT*1000)),IF(AND(SX19_Start&lt;=X221,X221&lt;SX19_End),((SX19_NWT*1000)),IF(AND(SX20_Start&lt;=X221,X221&lt;SX20_End),((SX20_NWT*1000)),IF(AND(SX21_Start&lt;=X221,X221&lt;SX21_End),((SX21_NWT*1000)),IF(AND(SX22_Start&lt;=X221,X221&lt;SX22_End),((SX22_NWT*1000)),IF(AND(SX23_Start&lt;=X221,X221&lt;SX23_End),((SX23_NWT*1000)),IF(AND(SX24_Start&lt;=X221,X221&lt;SX24_End),((SX24_NWT*1000)),IF(AND(SX25_Start&lt;=X221,X221&lt;SX25_End),((SX25_NWT*1000))))))))))))))))))))))))))))</f>
        <v/>
      </c>
      <c r="BE221" s="113"/>
      <c r="BF221" s="113"/>
      <c r="BG221" s="113"/>
      <c r="BH221" s="113"/>
      <c r="BI221" s="113"/>
      <c r="BJ221" s="113"/>
      <c r="BK221" s="113"/>
      <c r="BL221" s="19" t="str" cm="1">
        <f t="array" ref="BL221">IF(C221=FALSE,"",IF(AND(SX1_Start&lt;=X221,X221&lt;SX1_End),SX1_LS,IF(AND(SX2_Start&lt;=X221,X221&lt;SX2_End),SX2_LS,IF(AND(SX3_Start&lt;=X221,X221&lt;SX3_End),SX3_LS,IF(AND(SX4_Start&lt;=X221,X221&lt;SX4_End),SX4_LS,IF(AND(SX5_Start&lt;=X221,X221&lt;SX5_End),SX5_LS,IF(AND(SX6_Start&lt;=X221,X221&lt;SX6_End),SX6_LS,IF(AND(SX7_Start&lt;=X221,X221&lt;SX7_End),SX7_LS,IF(AND(SX8_Start&lt;=X221,X221&lt;SX8_End),SX8_LS,IF(AND(SX9_Start&lt;=X221,X221&lt;SX9_End),SX9_LS,IF(AND(SX10_Start&lt;=X221,X221&lt;SX10_End),SX10_LS,IF(AND(SX11_Start&lt;=X221,X221&lt;SX11_End),SX11_LS,IF(AND(SX12_Start&lt;=X221,X221&lt;SX12_End),SX12_LS,IF(AND(SX13_Start&lt;=X221,X221&lt;SX13_End),SX13_LS,IF(AND(SX14_Start&lt;=X221,X221&lt;SX14_End),SX14_LS,IF(AND(SX15_Start&lt;=X221,X221&lt;SX15_End),SX15_LS,IF(AND(SX16_Start&lt;=X221,X221&lt;SX16_End),SX16_LS,IF(AND(SX17_Start&lt;=X221,X221&lt;SX17_End),SX17_LS,IF(AND(SX18_Start&lt;=X221,X221&lt;SX18_End),SX18_LS,IF(AND(SX19_Start&lt;=X221,X221&lt;SX19_End),SX19_LS,IF(AND(SX20_Start&lt;=X221,X221&lt;SX20_End),SX20_LS,IF(AND(SX21_Start&lt;=X221,X221&lt;SX21_End),SX21_LS,IF(AND(SX22_Start&lt;=X221,X221&lt;SX22_End),SX22_LS,IF(AND(SX23_Start&lt;=X221,X221&lt;SX23_End),SX23_LS,IF(AND(SX24_Start&lt;=X221,X221&lt;SX24_End),SX24_LS)*IF(AND(SX25_Start&lt;=X221,X221&lt;SX25End),SX25_LS)))))))))))))))))))))))))</f>
        <v/>
      </c>
      <c r="BM221" s="129" t="str">
        <f t="shared" ref="BM221" si="1526">IF(ISBLANK(C221),"",IF(BL221=SX1_LS,SX1_LSD,IF(BL221=SX2_LS,SX2_LSD,IF(BL221=SX3_LS,SX3_LSD,IF(BL221=SX4_LS,SX4_LSD,IF(BL221=SX5_LS,SX5_LSD,IF(BL221=SX6_LS,SX6_LSD,IF(BL221=SX7_LS,SX7_LSD,IF(BL221=SX8_LS,SX8_LSD,IF(BL221=SX9_LS,SX9_LSD,IF(BL221=SX10_LS,SX10_LSD,IF(BL221=SX11_LS,SX11_LSD,IF(BL221=SX12_LS,SX12_LSD)))))))))))))</f>
        <v/>
      </c>
      <c r="BN221" s="130"/>
      <c r="BO221" s="130"/>
      <c r="BP221" s="130"/>
      <c r="BQ221" s="130"/>
      <c r="BR221" s="131"/>
      <c r="BS221" s="119" t="str">
        <f t="shared" ref="BS221" si="1527">IF(ISBLANK(C221),"",IF(NOT(ISNUMBER(station_number)),"NA",IF(MOD(station_number,1)=0,TEXT(station_number+X221,"0+00"),IF(NOT(MOD(station_number,1)=0),TEXT(station_number+X221,"0+00.00")))))</f>
        <v/>
      </c>
      <c r="BT221" s="119"/>
      <c r="BU221" s="119"/>
      <c r="BV221" s="119"/>
      <c r="BW221" s="119"/>
      <c r="BX221" s="120" t="str" cm="1">
        <f t="array" ref="BX221">IF(C221=FALSE,"",IF(AND(SX1_Start&lt;=X221,X221&lt;SX1_End),"Section 1",IF(AND(SX2_Start&lt;=X221,X221&lt;SX2_End),"Section 2",IF(AND(SX3_Start&lt;=X221,X221&lt;SX3_End),"Section 3",IF(AND(SX4_Start&lt;=X221,X221&lt;SX4_End),"Section 4",IF(AND(SX5_Start&lt;=X221,X221&lt;SX5_End),"Section 5",IF(AND(SX6_Start&lt;=X221,X221&lt;SX6_End),"Section 6",IF(AND(SX7_Start&lt;=X221,X221&lt;SX7_End),"Section 7",IF(AND(SX8_Start&lt;=X221,X221&lt;SX8_End),"Section 8",IF(AND(SX9_Start&lt;=X221,X221&lt;SX9_End),"Section 9",IF(AND(SX10_Start&lt;=X221,X221&lt;SX10_End),"Section 10",IF(AND(SX11_Start&lt;=X221,X221&lt;SX11_End),"Section 11",IF(AND(SX12_Start&lt;=X221,X221&lt;SX12_End),"Section 12",IF(AND(SX13_Start&lt;=X221,X221&lt;SX13_End),"Section 13",IF(AND(SX14_Start&lt;=X221,X221&lt;SX14_End),"Section 14",IF(AND(SX15_Start&lt;=X221,X221&lt;SX15_End),"Section 15",IF(AND(SX16_Start&lt;=X221,X221&lt;SX16_End),"Section 16",IF(AND(SX17_Start&lt;=X221,X221&lt;SX17_End),"Section 17",IF(AND(SX18_Start&lt;=X221,X221&lt;SX18_End),"Section 18",IF(AND(SX19_Start&lt;=X221,X221&lt;SX19_End),"Section 19",IF(AND(SX20_Start&lt;=X221,X221&lt;SX20_End),"Section 20",IF(AND(SX21_Start&lt;=X221,X221&lt;SX21_End),"Section 21",IF(AND(SX22_Start&lt;=X221,X221&lt;SX22_End),"Section 22",IF(AND(SX23_Start&lt;=X221,X221&lt;SX23_End),"Section 23",IF(AND(SX24_Start&lt;=X221,X221&lt;SX24_End),"Section 24")*IF(AND(SX25_Start&lt;=X221,X221&lt;SX25End),"Section 25")))))))))))))))))))))))))</f>
        <v/>
      </c>
      <c r="BY221" s="121"/>
      <c r="BZ221" s="121"/>
      <c r="CA221" s="121"/>
      <c r="CB221" s="121"/>
      <c r="CC221" s="121"/>
      <c r="CD221" s="121"/>
      <c r="CE221" s="121"/>
      <c r="CF221" s="121"/>
      <c r="CG221" s="121"/>
      <c r="CH221" s="122"/>
      <c r="CI221" s="123"/>
      <c r="CJ221" s="124"/>
      <c r="CK221" s="124"/>
      <c r="CL221" s="124"/>
      <c r="CM221" s="124"/>
      <c r="CN221" s="124"/>
      <c r="CO221" s="124"/>
      <c r="CP221" s="124"/>
      <c r="CQ221" s="124"/>
      <c r="CR221" s="124"/>
      <c r="CS221" s="125"/>
      <c r="CT221" s="123"/>
      <c r="CU221" s="124"/>
      <c r="CV221" s="124"/>
      <c r="CW221" s="124"/>
      <c r="CX221" s="124"/>
      <c r="CY221" s="124"/>
      <c r="CZ221" s="124"/>
      <c r="DA221" s="124"/>
      <c r="DB221" s="124"/>
      <c r="DC221" s="124"/>
      <c r="DD221" s="125"/>
      <c r="DE221" s="123"/>
      <c r="DF221" s="124"/>
      <c r="DG221" s="124"/>
      <c r="DH221" s="124"/>
      <c r="DI221" s="124"/>
      <c r="DJ221" s="124"/>
      <c r="DK221" s="124"/>
      <c r="DL221" s="124"/>
      <c r="DM221" s="124"/>
      <c r="DN221" s="125"/>
      <c r="DO221" s="126"/>
      <c r="DP221" s="127"/>
      <c r="DQ221" s="127"/>
      <c r="DR221" s="127"/>
      <c r="DS221" s="127"/>
      <c r="DT221" s="127"/>
      <c r="DU221" s="127"/>
      <c r="DV221" s="128"/>
      <c r="DW221" s="102"/>
      <c r="DX221" s="102"/>
      <c r="DY221" s="102"/>
      <c r="DZ221" s="115"/>
      <c r="EA221" s="115"/>
      <c r="EB221" s="115"/>
      <c r="EC221" s="115"/>
      <c r="ED221" s="115"/>
      <c r="EE221" s="132"/>
      <c r="EF221" s="132"/>
      <c r="EG221" s="132"/>
      <c r="EH221" s="102"/>
      <c r="EI221" s="102"/>
      <c r="EJ221" s="102"/>
      <c r="EK221" s="117" t="str">
        <f t="shared" si="1384"/>
        <v/>
      </c>
      <c r="EL221" s="117"/>
      <c r="EM221" s="117"/>
      <c r="EN221" s="118"/>
      <c r="EO221" s="118"/>
      <c r="EP221" s="118"/>
      <c r="EQ221" s="102"/>
      <c r="ER221" s="102"/>
      <c r="ES221" s="102"/>
      <c r="ET221" s="102"/>
      <c r="EU221" s="20" t="str">
        <f t="shared" si="1385"/>
        <v/>
      </c>
      <c r="EV221" s="26" t="str">
        <f t="shared" si="1386"/>
        <v/>
      </c>
      <c r="EW221" s="22"/>
      <c r="EX221" s="22"/>
      <c r="EY221" s="23"/>
      <c r="EZ221" s="23"/>
      <c r="FA221" s="23"/>
      <c r="FB221" s="23"/>
      <c r="FC221" s="28"/>
      <c r="FD221" s="28"/>
      <c r="FE221" s="28"/>
      <c r="FF221" s="28"/>
      <c r="FG221" s="28"/>
      <c r="FH221" s="28"/>
      <c r="FI221" s="28"/>
      <c r="FJ221" s="28"/>
      <c r="FK221" s="28"/>
      <c r="FL221" s="28"/>
      <c r="FM221" s="28"/>
      <c r="FN221" s="30"/>
      <c r="FO221" s="30"/>
      <c r="FP221" s="30"/>
      <c r="FQ221" s="30"/>
      <c r="FR221" s="30"/>
      <c r="FS221" s="30"/>
      <c r="FT221" s="30"/>
      <c r="FU221" s="30"/>
      <c r="FV221" s="30"/>
      <c r="FW221" s="30"/>
      <c r="FX221" s="30"/>
      <c r="FY221" s="30"/>
      <c r="FZ221" s="30"/>
      <c r="GA221" s="30"/>
      <c r="GB221" s="30"/>
      <c r="GC221" s="23"/>
      <c r="GD221" s="23"/>
      <c r="GE221" s="23"/>
      <c r="GF221" s="23"/>
      <c r="GG221" s="23"/>
      <c r="GH221" s="23"/>
    </row>
    <row r="222" spans="1:190" s="25" customFormat="1" ht="57.75" customHeight="1" x14ac:dyDescent="0.25">
      <c r="A222" s="103">
        <f t="shared" si="1387"/>
        <v>215</v>
      </c>
      <c r="B222" s="103"/>
      <c r="C222" s="104"/>
      <c r="D222" s="105"/>
      <c r="E222" s="105"/>
      <c r="F222" s="105"/>
      <c r="G222" s="105"/>
      <c r="H222" s="105"/>
      <c r="I222" s="105"/>
      <c r="J222" s="105"/>
      <c r="K222" s="106"/>
      <c r="L222" s="138"/>
      <c r="M222" s="138"/>
      <c r="N222" s="138"/>
      <c r="O222" s="138"/>
      <c r="P222" s="138"/>
      <c r="Q222" s="138"/>
      <c r="R222" s="138"/>
      <c r="S222" s="137"/>
      <c r="T222" s="137"/>
      <c r="U222" s="137"/>
      <c r="V222" s="137"/>
      <c r="W222" s="137"/>
      <c r="X222" s="79"/>
      <c r="Y222" s="80"/>
      <c r="Z222" s="80"/>
      <c r="AA222" s="80"/>
      <c r="AB222" s="11" t="str">
        <f t="shared" si="1375"/>
        <v/>
      </c>
      <c r="AC222" s="12"/>
      <c r="AD222" s="13">
        <f t="shared" si="1367"/>
        <v>0</v>
      </c>
      <c r="AE222" s="14" t="str">
        <f t="shared" ref="AE222" si="1528">IF(ISBLANK(C222),"",IF(BL222=SX1_LS,SX1_PD,IF(BL222=SX2_LS,SX2_PD,IF(BL222=SX3_LS,SX3_PD,IF(BL222=SX4_LS,SX4_PD,IF(BL222=SX5_LS,SX5_PD,IF(BL222=SX6_LS,SX6_PD,IF(BL222=SX7_LS,SX7_PD,IF(BL222=SX8_LS,SX8_PD,IF(BL222=SX9_LS,SX9_PD,IF(BL222=SX10_LS,SX10_PD,IF(BL222=SX11_LS,SX11_PD,IF(BL222=SX12_LS,SX12_PD)))))))))))))</f>
        <v/>
      </c>
      <c r="AF222" s="15" t="str">
        <f t="shared" si="1377"/>
        <v>!</v>
      </c>
      <c r="AG222" s="16" t="str">
        <f t="shared" ref="AG222" si="1529">IF(ISBLANK(AC222),"",IF(AND(BL222=SX1_LS,AC222&gt;=0.5),(ROUND((PI()*AD222*AE222)/12,2)-PI()*SX1_PD),IF(AND(BL222=SX2_LS,AC222&gt;=0.5),(ROUND((PI()*AD222*AE222)/12,2)-PI()*SX2_PD),IF(AND(BL222=SX3_LS,AC222&gt;=0.5),(ROUND((PI()*AD222*AE222)/12,2)-PI()*SX3_PD),IF(AND(BL222=SX4_LS,AC222&gt;=0.5),(ROUND((PI()*AD222*AE222)/12,2)-PI()*SX4_PD),IF(AND(BL222=SX5_LS,AC222&gt;=0.5),(ROUND((PI()*AD222*AE222)/12,2)-PI()*SX5_PD),IF(AND(BL222=SX6_LS,AC222&gt;=0.5),(ROUND((PI()*AD222*AE222)/12,2)-PI()*SX6_PD),IF(AND(BL222=SX7_LS,AC222&gt;=0.5),(ROUND((PI()*AD222*AE222)/12,2)-PI()*SX7_PD),IF(AND(BL222=SX8_LS,AC222&gt;=0.5),(ROUND((PI()*AD222*AE222)/12,2)-PI()*SX8_PD),IF(AND(BL222=SX9_LS,AC222&gt;=0.5),(ROUND((PI()*AD222*AE222)/12,2)-PI()*SX9_PD),IF(AND(BL222=SX10_LS,AC222&gt;=0.5),(ROUND((PI()*AD222*AE222)/12,2)-PI()*SX10_PD),IF(AND(BL222=SX11_LS,AC222&gt;=0.5),(ROUND((PI()*AD222*AE222)/12,2)-PI()*SX11_PD),IF(AND(BL222=SX12_LS,AC222&gt;=0.5),(ROUND((PI()*AD222*AE222)/12,2)-PI()*SX12_PD),ROUND((PI()*AD222*AE222)/12,2))))))))))))))</f>
        <v/>
      </c>
      <c r="AH222" s="81"/>
      <c r="AI222" s="81"/>
      <c r="AJ222" s="81"/>
      <c r="AK222" s="81"/>
      <c r="AL222" s="81"/>
      <c r="AM222" s="81"/>
      <c r="AN222" s="81"/>
      <c r="AO222" s="81"/>
      <c r="AP222" s="17"/>
      <c r="AQ222" s="113"/>
      <c r="AR222" s="113"/>
      <c r="AS222" s="113"/>
      <c r="AT222" s="113"/>
      <c r="AU222" s="113"/>
      <c r="AV222" s="114" t="str">
        <f t="shared" ref="AV222" si="1530">IF(C222=FALSE,"",IF(C222="DNT",(AQ222/(Nominal_Pipe_Diameter*10)),IF(AQ222="NV","NV",IF(AQ222="NA","NA",IF(BE222="","",IF(BL222="SMLS",AQ222*100/BE222,AQ222*100/BD222))))))</f>
        <v/>
      </c>
      <c r="AW222" s="114"/>
      <c r="AX222" s="114"/>
      <c r="AY222" s="114"/>
      <c r="AZ222" s="114"/>
      <c r="BA222" s="114" t="str">
        <f t="shared" ref="BA222" si="1531">IF(C222=FALSE,"",IF(GW_Log_Dist="","NA",GW_Log_Dist+X222))</f>
        <v/>
      </c>
      <c r="BB222" s="114"/>
      <c r="BC222" s="114"/>
      <c r="BD222" s="18" t="str">
        <f t="shared" ref="BD222" si="1532">IF(C222=FALSE,"",IF(AND(SX1_Start&lt;=X222,X222&lt;SX1_End),((SX1_NWT*1000)),IF(AND(SX2_Start&lt;=X222,X222&lt;SX2_End),((SX2_NWT*1000)),IF(AND(SX3_Start&lt;=X222,X222&lt;SX3_End),((SX3_NWT*1000)),IF(AND(SX4_Start&lt;=X222,X222&lt;SX4_End),((SX4_NWT*1000)),IF(AND(SX5_Start&lt;=X222,X222&lt;SX5_End),((SX5_NWT*1000)),IF(AND(SX6_Start&lt;=X222,X222&lt;SX6_End),((SX6_NWT*1000)),IF(AND(SX7_Start&lt;=X222,X222&lt;SX7_End),((SX7_NWT*1000)),IF(AND(SX8_Start&lt;=X222,X222&lt;SX8_End),((SX8_NWT*1000)),IF(AND(SX9_Start&lt;=X222,X222&lt;SX9_End),((SX9_NWT*1000)),IF(AND(SX10_Start&lt;=X222,X222&lt;SX10_End),((SX10_NWT*1000)),IF(AND(SX11_Start&lt;=X222,X222&lt;SX11_End),((SX11_NWT*1000)),IF(AND(SX12_Start&lt;=X222,X222&lt;SX12_End),((SX12_NWT*1000)),IF(AND(SX13_Start&lt;=X222,X222&lt;SX13_End),((SX13_NWT*1000)),IF(AND(SX14_Start&lt;=X222,X222&lt;SX14_End),((SX14_NWT*1000)),IF(AND(SX15_Start&lt;=X222,X222&lt;SX15_End),((SX15_NWT*1000)),IF(AND(SX16_Start&lt;=X222,X222&lt;SX16_End),((SX16_NWT*1000)),IF(AND(SX17_Start&lt;=X222,X222&lt;SX17_End),((SX17_NWT*1000)),IF(AND(SX18_Start&lt;=X222,X222&lt;SX18_End),((SX18_NWT*1000)),IF(AND(SX19_Start&lt;=X222,X222&lt;SX19_End),((SX19_NWT*1000)),IF(AND(SX20_Start&lt;=X222,X222&lt;SX20_End),((SX20_NWT*1000)),IF(AND(SX21_Start&lt;=X222,X222&lt;SX21_End),((SX21_NWT*1000)),IF(AND(SX22_Start&lt;=X222,X222&lt;SX22_End),((SX22_NWT*1000)),IF(AND(SX23_Start&lt;=X222,X222&lt;SX23_End),((SX23_NWT*1000)),IF(AND(SX24_Start&lt;=X222,X222&lt;SX24_End),((SX24_NWT*1000)),IF(AND(SX25_Start&lt;=X222,X222&lt;SX25_End),((SX25_NWT*1000))))))))))))))))))))))))))))</f>
        <v/>
      </c>
      <c r="BE222" s="113"/>
      <c r="BF222" s="113"/>
      <c r="BG222" s="113"/>
      <c r="BH222" s="113"/>
      <c r="BI222" s="113"/>
      <c r="BJ222" s="113"/>
      <c r="BK222" s="113"/>
      <c r="BL222" s="19" t="str" cm="1">
        <f t="array" ref="BL222">IF(C222=FALSE,"",IF(AND(SX1_Start&lt;=X222,X222&lt;SX1_End),SX1_LS,IF(AND(SX2_Start&lt;=X222,X222&lt;SX2_End),SX2_LS,IF(AND(SX3_Start&lt;=X222,X222&lt;SX3_End),SX3_LS,IF(AND(SX4_Start&lt;=X222,X222&lt;SX4_End),SX4_LS,IF(AND(SX5_Start&lt;=X222,X222&lt;SX5_End),SX5_LS,IF(AND(SX6_Start&lt;=X222,X222&lt;SX6_End),SX6_LS,IF(AND(SX7_Start&lt;=X222,X222&lt;SX7_End),SX7_LS,IF(AND(SX8_Start&lt;=X222,X222&lt;SX8_End),SX8_LS,IF(AND(SX9_Start&lt;=X222,X222&lt;SX9_End),SX9_LS,IF(AND(SX10_Start&lt;=X222,X222&lt;SX10_End),SX10_LS,IF(AND(SX11_Start&lt;=X222,X222&lt;SX11_End),SX11_LS,IF(AND(SX12_Start&lt;=X222,X222&lt;SX12_End),SX12_LS,IF(AND(SX13_Start&lt;=X222,X222&lt;SX13_End),SX13_LS,IF(AND(SX14_Start&lt;=X222,X222&lt;SX14_End),SX14_LS,IF(AND(SX15_Start&lt;=X222,X222&lt;SX15_End),SX15_LS,IF(AND(SX16_Start&lt;=X222,X222&lt;SX16_End),SX16_LS,IF(AND(SX17_Start&lt;=X222,X222&lt;SX17_End),SX17_LS,IF(AND(SX18_Start&lt;=X222,X222&lt;SX18_End),SX18_LS,IF(AND(SX19_Start&lt;=X222,X222&lt;SX19_End),SX19_LS,IF(AND(SX20_Start&lt;=X222,X222&lt;SX20_End),SX20_LS,IF(AND(SX21_Start&lt;=X222,X222&lt;SX21_End),SX21_LS,IF(AND(SX22_Start&lt;=X222,X222&lt;SX22_End),SX22_LS,IF(AND(SX23_Start&lt;=X222,X222&lt;SX23_End),SX23_LS,IF(AND(SX24_Start&lt;=X222,X222&lt;SX24_End),SX24_LS)*IF(AND(SX25_Start&lt;=X222,X222&lt;SX25End),SX25_LS)))))))))))))))))))))))))</f>
        <v/>
      </c>
      <c r="BM222" s="129" t="str">
        <f t="shared" ref="BM222" si="1533">IF(ISBLANK(C222),"",IF(BL222=SX1_LS,SX1_LSD,IF(BL222=SX2_LS,SX2_LSD,IF(BL222=SX3_LS,SX3_LSD,IF(BL222=SX4_LS,SX4_LSD,IF(BL222=SX5_LS,SX5_LSD,IF(BL222=SX6_LS,SX6_LSD,IF(BL222=SX7_LS,SX7_LSD,IF(BL222=SX8_LS,SX8_LSD,IF(BL222=SX9_LS,SX9_LSD,IF(BL222=SX10_LS,SX10_LSD,IF(BL222=SX11_LS,SX11_LSD,IF(BL222=SX12_LS,SX12_LSD)))))))))))))</f>
        <v/>
      </c>
      <c r="BN222" s="130"/>
      <c r="BO222" s="130"/>
      <c r="BP222" s="130"/>
      <c r="BQ222" s="130"/>
      <c r="BR222" s="131"/>
      <c r="BS222" s="119" t="str">
        <f t="shared" ref="BS222" si="1534">IF(ISBLANK(C222),"",IF(NOT(ISNUMBER(station_number)),"NA",IF(MOD(station_number,1)=0,TEXT(station_number+X222,"0+00"),IF(NOT(MOD(station_number,1)=0),TEXT(station_number+X222,"0+00.00")))))</f>
        <v/>
      </c>
      <c r="BT222" s="119"/>
      <c r="BU222" s="119"/>
      <c r="BV222" s="119"/>
      <c r="BW222" s="119"/>
      <c r="BX222" s="120" t="str" cm="1">
        <f t="array" ref="BX222">IF(C222=FALSE,"",IF(AND(SX1_Start&lt;=X222,X222&lt;SX1_End),"Section 1",IF(AND(SX2_Start&lt;=X222,X222&lt;SX2_End),"Section 2",IF(AND(SX3_Start&lt;=X222,X222&lt;SX3_End),"Section 3",IF(AND(SX4_Start&lt;=X222,X222&lt;SX4_End),"Section 4",IF(AND(SX5_Start&lt;=X222,X222&lt;SX5_End),"Section 5",IF(AND(SX6_Start&lt;=X222,X222&lt;SX6_End),"Section 6",IF(AND(SX7_Start&lt;=X222,X222&lt;SX7_End),"Section 7",IF(AND(SX8_Start&lt;=X222,X222&lt;SX8_End),"Section 8",IF(AND(SX9_Start&lt;=X222,X222&lt;SX9_End),"Section 9",IF(AND(SX10_Start&lt;=X222,X222&lt;SX10_End),"Section 10",IF(AND(SX11_Start&lt;=X222,X222&lt;SX11_End),"Section 11",IF(AND(SX12_Start&lt;=X222,X222&lt;SX12_End),"Section 12",IF(AND(SX13_Start&lt;=X222,X222&lt;SX13_End),"Section 13",IF(AND(SX14_Start&lt;=X222,X222&lt;SX14_End),"Section 14",IF(AND(SX15_Start&lt;=X222,X222&lt;SX15_End),"Section 15",IF(AND(SX16_Start&lt;=X222,X222&lt;SX16_End),"Section 16",IF(AND(SX17_Start&lt;=X222,X222&lt;SX17_End),"Section 17",IF(AND(SX18_Start&lt;=X222,X222&lt;SX18_End),"Section 18",IF(AND(SX19_Start&lt;=X222,X222&lt;SX19_End),"Section 19",IF(AND(SX20_Start&lt;=X222,X222&lt;SX20_End),"Section 20",IF(AND(SX21_Start&lt;=X222,X222&lt;SX21_End),"Section 21",IF(AND(SX22_Start&lt;=X222,X222&lt;SX22_End),"Section 22",IF(AND(SX23_Start&lt;=X222,X222&lt;SX23_End),"Section 23",IF(AND(SX24_Start&lt;=X222,X222&lt;SX24_End),"Section 24")*IF(AND(SX25_Start&lt;=X222,X222&lt;SX25End),"Section 25")))))))))))))))))))))))))</f>
        <v/>
      </c>
      <c r="BY222" s="121"/>
      <c r="BZ222" s="121"/>
      <c r="CA222" s="121"/>
      <c r="CB222" s="121"/>
      <c r="CC222" s="121"/>
      <c r="CD222" s="121"/>
      <c r="CE222" s="121"/>
      <c r="CF222" s="121"/>
      <c r="CG222" s="121"/>
      <c r="CH222" s="122"/>
      <c r="CI222" s="123"/>
      <c r="CJ222" s="124"/>
      <c r="CK222" s="124"/>
      <c r="CL222" s="124"/>
      <c r="CM222" s="124"/>
      <c r="CN222" s="124"/>
      <c r="CO222" s="124"/>
      <c r="CP222" s="124"/>
      <c r="CQ222" s="124"/>
      <c r="CR222" s="124"/>
      <c r="CS222" s="125"/>
      <c r="CT222" s="123"/>
      <c r="CU222" s="124"/>
      <c r="CV222" s="124"/>
      <c r="CW222" s="124"/>
      <c r="CX222" s="124"/>
      <c r="CY222" s="124"/>
      <c r="CZ222" s="124"/>
      <c r="DA222" s="124"/>
      <c r="DB222" s="124"/>
      <c r="DC222" s="124"/>
      <c r="DD222" s="125"/>
      <c r="DE222" s="123"/>
      <c r="DF222" s="124"/>
      <c r="DG222" s="124"/>
      <c r="DH222" s="124"/>
      <c r="DI222" s="124"/>
      <c r="DJ222" s="124"/>
      <c r="DK222" s="124"/>
      <c r="DL222" s="124"/>
      <c r="DM222" s="124"/>
      <c r="DN222" s="125"/>
      <c r="DO222" s="126"/>
      <c r="DP222" s="127"/>
      <c r="DQ222" s="127"/>
      <c r="DR222" s="127"/>
      <c r="DS222" s="127"/>
      <c r="DT222" s="127"/>
      <c r="DU222" s="127"/>
      <c r="DV222" s="128"/>
      <c r="DW222" s="102"/>
      <c r="DX222" s="102"/>
      <c r="DY222" s="102"/>
      <c r="DZ222" s="115"/>
      <c r="EA222" s="115"/>
      <c r="EB222" s="115"/>
      <c r="EC222" s="115"/>
      <c r="ED222" s="115"/>
      <c r="EE222" s="132"/>
      <c r="EF222" s="132"/>
      <c r="EG222" s="132"/>
      <c r="EH222" s="102"/>
      <c r="EI222" s="102"/>
      <c r="EJ222" s="102"/>
      <c r="EK222" s="117" t="str">
        <f t="shared" si="1384"/>
        <v/>
      </c>
      <c r="EL222" s="117"/>
      <c r="EM222" s="117"/>
      <c r="EN222" s="118"/>
      <c r="EO222" s="118"/>
      <c r="EP222" s="118"/>
      <c r="EQ222" s="102"/>
      <c r="ER222" s="102"/>
      <c r="ES222" s="102"/>
      <c r="ET222" s="102"/>
      <c r="EU222" s="20" t="str">
        <f t="shared" si="1385"/>
        <v/>
      </c>
      <c r="EV222" s="26" t="str">
        <f t="shared" si="1386"/>
        <v/>
      </c>
      <c r="EW222" s="22"/>
      <c r="EX222" s="22"/>
      <c r="EY222" s="23"/>
      <c r="EZ222" s="23"/>
      <c r="FA222" s="23"/>
      <c r="FB222" s="23"/>
      <c r="FC222" s="28"/>
      <c r="FD222" s="28"/>
      <c r="FE222" s="28"/>
      <c r="FF222" s="28"/>
      <c r="FG222" s="28"/>
      <c r="FH222" s="28"/>
      <c r="FI222" s="28"/>
      <c r="FJ222" s="28"/>
      <c r="FK222" s="28"/>
      <c r="FL222" s="28"/>
      <c r="FM222" s="28"/>
      <c r="FN222" s="31"/>
      <c r="FO222" s="31"/>
      <c r="FP222" s="31"/>
      <c r="FQ222" s="31"/>
      <c r="FR222" s="31"/>
      <c r="FS222" s="31"/>
      <c r="FT222" s="31"/>
      <c r="FU222" s="31"/>
      <c r="FV222" s="31"/>
      <c r="FW222" s="31"/>
      <c r="FX222" s="31"/>
      <c r="FY222" s="31"/>
      <c r="FZ222" s="31"/>
      <c r="GA222" s="31"/>
      <c r="GB222" s="31"/>
      <c r="GC222" s="23"/>
      <c r="GD222" s="23"/>
      <c r="GE222" s="23"/>
      <c r="GF222" s="23"/>
      <c r="GG222" s="23"/>
      <c r="GH222" s="23"/>
    </row>
    <row r="223" spans="1:190" s="25" customFormat="1" ht="57.75" customHeight="1" x14ac:dyDescent="0.25">
      <c r="A223" s="103">
        <f t="shared" si="1387"/>
        <v>216</v>
      </c>
      <c r="B223" s="103"/>
      <c r="C223" s="104"/>
      <c r="D223" s="105"/>
      <c r="E223" s="105"/>
      <c r="F223" s="105"/>
      <c r="G223" s="105"/>
      <c r="H223" s="105"/>
      <c r="I223" s="105"/>
      <c r="J223" s="105"/>
      <c r="K223" s="106"/>
      <c r="L223" s="138"/>
      <c r="M223" s="138"/>
      <c r="N223" s="138"/>
      <c r="O223" s="138"/>
      <c r="P223" s="138"/>
      <c r="Q223" s="138"/>
      <c r="R223" s="138"/>
      <c r="S223" s="137"/>
      <c r="T223" s="137"/>
      <c r="U223" s="137"/>
      <c r="V223" s="137"/>
      <c r="W223" s="137"/>
      <c r="X223" s="79"/>
      <c r="Y223" s="80"/>
      <c r="Z223" s="80"/>
      <c r="AA223" s="80"/>
      <c r="AB223" s="11" t="str">
        <f t="shared" si="1375"/>
        <v/>
      </c>
      <c r="AC223" s="12"/>
      <c r="AD223" s="13">
        <f t="shared" si="1367"/>
        <v>0</v>
      </c>
      <c r="AE223" s="14" t="str">
        <f t="shared" ref="AE223" si="1535">IF(ISBLANK(C223),"",IF(BL223=SX1_LS,SX1_PD,IF(BL223=SX2_LS,SX2_PD,IF(BL223=SX3_LS,SX3_PD,IF(BL223=SX4_LS,SX4_PD,IF(BL223=SX5_LS,SX5_PD,IF(BL223=SX6_LS,SX6_PD,IF(BL223=SX7_LS,SX7_PD,IF(BL223=SX8_LS,SX8_PD,IF(BL223=SX9_LS,SX9_PD,IF(BL223=SX10_LS,SX10_PD,IF(BL223=SX11_LS,SX11_PD,IF(BL223=SX12_LS,SX12_PD)))))))))))))</f>
        <v/>
      </c>
      <c r="AF223" s="15" t="str">
        <f t="shared" si="1377"/>
        <v>!</v>
      </c>
      <c r="AG223" s="16" t="str">
        <f t="shared" ref="AG223" si="1536">IF(ISBLANK(AC223),"",IF(AND(BL223=SX1_LS,AC223&gt;=0.5),(ROUND((PI()*AD223*AE223)/12,2)-PI()*SX1_PD),IF(AND(BL223=SX2_LS,AC223&gt;=0.5),(ROUND((PI()*AD223*AE223)/12,2)-PI()*SX2_PD),IF(AND(BL223=SX3_LS,AC223&gt;=0.5),(ROUND((PI()*AD223*AE223)/12,2)-PI()*SX3_PD),IF(AND(BL223=SX4_LS,AC223&gt;=0.5),(ROUND((PI()*AD223*AE223)/12,2)-PI()*SX4_PD),IF(AND(BL223=SX5_LS,AC223&gt;=0.5),(ROUND((PI()*AD223*AE223)/12,2)-PI()*SX5_PD),IF(AND(BL223=SX6_LS,AC223&gt;=0.5),(ROUND((PI()*AD223*AE223)/12,2)-PI()*SX6_PD),IF(AND(BL223=SX7_LS,AC223&gt;=0.5),(ROUND((PI()*AD223*AE223)/12,2)-PI()*SX7_PD),IF(AND(BL223=SX8_LS,AC223&gt;=0.5),(ROUND((PI()*AD223*AE223)/12,2)-PI()*SX8_PD),IF(AND(BL223=SX9_LS,AC223&gt;=0.5),(ROUND((PI()*AD223*AE223)/12,2)-PI()*SX9_PD),IF(AND(BL223=SX10_LS,AC223&gt;=0.5),(ROUND((PI()*AD223*AE223)/12,2)-PI()*SX10_PD),IF(AND(BL223=SX11_LS,AC223&gt;=0.5),(ROUND((PI()*AD223*AE223)/12,2)-PI()*SX11_PD),IF(AND(BL223=SX12_LS,AC223&gt;=0.5),(ROUND((PI()*AD223*AE223)/12,2)-PI()*SX12_PD),ROUND((PI()*AD223*AE223)/12,2))))))))))))))</f>
        <v/>
      </c>
      <c r="AH223" s="81"/>
      <c r="AI223" s="81"/>
      <c r="AJ223" s="81"/>
      <c r="AK223" s="81"/>
      <c r="AL223" s="81"/>
      <c r="AM223" s="81"/>
      <c r="AN223" s="81"/>
      <c r="AO223" s="81"/>
      <c r="AP223" s="17"/>
      <c r="AQ223" s="113"/>
      <c r="AR223" s="113"/>
      <c r="AS223" s="113"/>
      <c r="AT223" s="113"/>
      <c r="AU223" s="113"/>
      <c r="AV223" s="114" t="str">
        <f t="shared" ref="AV223" si="1537">IF(C223=FALSE,"",IF(C223="DNT",(AQ223/(Nominal_Pipe_Diameter*10)),IF(AQ223="NV","NV",IF(AQ223="NA","NA",IF(BE223="","",IF(BL223="SMLS",AQ223*100/BE223,AQ223*100/BD223))))))</f>
        <v/>
      </c>
      <c r="AW223" s="114"/>
      <c r="AX223" s="114"/>
      <c r="AY223" s="114"/>
      <c r="AZ223" s="114"/>
      <c r="BA223" s="114" t="str">
        <f t="shared" ref="BA223" si="1538">IF(C223=FALSE,"",IF(GW_Log_Dist="","NA",GW_Log_Dist+X223))</f>
        <v/>
      </c>
      <c r="BB223" s="114"/>
      <c r="BC223" s="114"/>
      <c r="BD223" s="18" t="str">
        <f t="shared" ref="BD223" si="1539">IF(C223=FALSE,"",IF(AND(SX1_Start&lt;=X223,X223&lt;SX1_End),((SX1_NWT*1000)),IF(AND(SX2_Start&lt;=X223,X223&lt;SX2_End),((SX2_NWT*1000)),IF(AND(SX3_Start&lt;=X223,X223&lt;SX3_End),((SX3_NWT*1000)),IF(AND(SX4_Start&lt;=X223,X223&lt;SX4_End),((SX4_NWT*1000)),IF(AND(SX5_Start&lt;=X223,X223&lt;SX5_End),((SX5_NWT*1000)),IF(AND(SX6_Start&lt;=X223,X223&lt;SX6_End),((SX6_NWT*1000)),IF(AND(SX7_Start&lt;=X223,X223&lt;SX7_End),((SX7_NWT*1000)),IF(AND(SX8_Start&lt;=X223,X223&lt;SX8_End),((SX8_NWT*1000)),IF(AND(SX9_Start&lt;=X223,X223&lt;SX9_End),((SX9_NWT*1000)),IF(AND(SX10_Start&lt;=X223,X223&lt;SX10_End),((SX10_NWT*1000)),IF(AND(SX11_Start&lt;=X223,X223&lt;SX11_End),((SX11_NWT*1000)),IF(AND(SX12_Start&lt;=X223,X223&lt;SX12_End),((SX12_NWT*1000)),IF(AND(SX13_Start&lt;=X223,X223&lt;SX13_End),((SX13_NWT*1000)),IF(AND(SX14_Start&lt;=X223,X223&lt;SX14_End),((SX14_NWT*1000)),IF(AND(SX15_Start&lt;=X223,X223&lt;SX15_End),((SX15_NWT*1000)),IF(AND(SX16_Start&lt;=X223,X223&lt;SX16_End),((SX16_NWT*1000)),IF(AND(SX17_Start&lt;=X223,X223&lt;SX17_End),((SX17_NWT*1000)),IF(AND(SX18_Start&lt;=X223,X223&lt;SX18_End),((SX18_NWT*1000)),IF(AND(SX19_Start&lt;=X223,X223&lt;SX19_End),((SX19_NWT*1000)),IF(AND(SX20_Start&lt;=X223,X223&lt;SX20_End),((SX20_NWT*1000)),IF(AND(SX21_Start&lt;=X223,X223&lt;SX21_End),((SX21_NWT*1000)),IF(AND(SX22_Start&lt;=X223,X223&lt;SX22_End),((SX22_NWT*1000)),IF(AND(SX23_Start&lt;=X223,X223&lt;SX23_End),((SX23_NWT*1000)),IF(AND(SX24_Start&lt;=X223,X223&lt;SX24_End),((SX24_NWT*1000)),IF(AND(SX25_Start&lt;=X223,X223&lt;SX25_End),((SX25_NWT*1000))))))))))))))))))))))))))))</f>
        <v/>
      </c>
      <c r="BE223" s="113"/>
      <c r="BF223" s="113"/>
      <c r="BG223" s="113"/>
      <c r="BH223" s="113"/>
      <c r="BI223" s="113"/>
      <c r="BJ223" s="113"/>
      <c r="BK223" s="113"/>
      <c r="BL223" s="19" t="str" cm="1">
        <f t="array" ref="BL223">IF(C223=FALSE,"",IF(AND(SX1_Start&lt;=X223,X223&lt;SX1_End),SX1_LS,IF(AND(SX2_Start&lt;=X223,X223&lt;SX2_End),SX2_LS,IF(AND(SX3_Start&lt;=X223,X223&lt;SX3_End),SX3_LS,IF(AND(SX4_Start&lt;=X223,X223&lt;SX4_End),SX4_LS,IF(AND(SX5_Start&lt;=X223,X223&lt;SX5_End),SX5_LS,IF(AND(SX6_Start&lt;=X223,X223&lt;SX6_End),SX6_LS,IF(AND(SX7_Start&lt;=X223,X223&lt;SX7_End),SX7_LS,IF(AND(SX8_Start&lt;=X223,X223&lt;SX8_End),SX8_LS,IF(AND(SX9_Start&lt;=X223,X223&lt;SX9_End),SX9_LS,IF(AND(SX10_Start&lt;=X223,X223&lt;SX10_End),SX10_LS,IF(AND(SX11_Start&lt;=X223,X223&lt;SX11_End),SX11_LS,IF(AND(SX12_Start&lt;=X223,X223&lt;SX12_End),SX12_LS,IF(AND(SX13_Start&lt;=X223,X223&lt;SX13_End),SX13_LS,IF(AND(SX14_Start&lt;=X223,X223&lt;SX14_End),SX14_LS,IF(AND(SX15_Start&lt;=X223,X223&lt;SX15_End),SX15_LS,IF(AND(SX16_Start&lt;=X223,X223&lt;SX16_End),SX16_LS,IF(AND(SX17_Start&lt;=X223,X223&lt;SX17_End),SX17_LS,IF(AND(SX18_Start&lt;=X223,X223&lt;SX18_End),SX18_LS,IF(AND(SX19_Start&lt;=X223,X223&lt;SX19_End),SX19_LS,IF(AND(SX20_Start&lt;=X223,X223&lt;SX20_End),SX20_LS,IF(AND(SX21_Start&lt;=X223,X223&lt;SX21_End),SX21_LS,IF(AND(SX22_Start&lt;=X223,X223&lt;SX22_End),SX22_LS,IF(AND(SX23_Start&lt;=X223,X223&lt;SX23_End),SX23_LS,IF(AND(SX24_Start&lt;=X223,X223&lt;SX24_End),SX24_LS)*IF(AND(SX25_Start&lt;=X223,X223&lt;SX25End),SX25_LS)))))))))))))))))))))))))</f>
        <v/>
      </c>
      <c r="BM223" s="129" t="str">
        <f t="shared" ref="BM223" si="1540">IF(ISBLANK(C223),"",IF(BL223=SX1_LS,SX1_LSD,IF(BL223=SX2_LS,SX2_LSD,IF(BL223=SX3_LS,SX3_LSD,IF(BL223=SX4_LS,SX4_LSD,IF(BL223=SX5_LS,SX5_LSD,IF(BL223=SX6_LS,SX6_LSD,IF(BL223=SX7_LS,SX7_LSD,IF(BL223=SX8_LS,SX8_LSD,IF(BL223=SX9_LS,SX9_LSD,IF(BL223=SX10_LS,SX10_LSD,IF(BL223=SX11_LS,SX11_LSD,IF(BL223=SX12_LS,SX12_LSD)))))))))))))</f>
        <v/>
      </c>
      <c r="BN223" s="130"/>
      <c r="BO223" s="130"/>
      <c r="BP223" s="130"/>
      <c r="BQ223" s="130"/>
      <c r="BR223" s="131"/>
      <c r="BS223" s="119" t="str">
        <f t="shared" ref="BS223" si="1541">IF(ISBLANK(C223),"",IF(NOT(ISNUMBER(station_number)),"NA",IF(MOD(station_number,1)=0,TEXT(station_number+X223,"0+00"),IF(NOT(MOD(station_number,1)=0),TEXT(station_number+X223,"0+00.00")))))</f>
        <v/>
      </c>
      <c r="BT223" s="119"/>
      <c r="BU223" s="119"/>
      <c r="BV223" s="119"/>
      <c r="BW223" s="119"/>
      <c r="BX223" s="120" t="str" cm="1">
        <f t="array" ref="BX223">IF(C223=FALSE,"",IF(AND(SX1_Start&lt;=X223,X223&lt;SX1_End),"Section 1",IF(AND(SX2_Start&lt;=X223,X223&lt;SX2_End),"Section 2",IF(AND(SX3_Start&lt;=X223,X223&lt;SX3_End),"Section 3",IF(AND(SX4_Start&lt;=X223,X223&lt;SX4_End),"Section 4",IF(AND(SX5_Start&lt;=X223,X223&lt;SX5_End),"Section 5",IF(AND(SX6_Start&lt;=X223,X223&lt;SX6_End),"Section 6",IF(AND(SX7_Start&lt;=X223,X223&lt;SX7_End),"Section 7",IF(AND(SX8_Start&lt;=X223,X223&lt;SX8_End),"Section 8",IF(AND(SX9_Start&lt;=X223,X223&lt;SX9_End),"Section 9",IF(AND(SX10_Start&lt;=X223,X223&lt;SX10_End),"Section 10",IF(AND(SX11_Start&lt;=X223,X223&lt;SX11_End),"Section 11",IF(AND(SX12_Start&lt;=X223,X223&lt;SX12_End),"Section 12",IF(AND(SX13_Start&lt;=X223,X223&lt;SX13_End),"Section 13",IF(AND(SX14_Start&lt;=X223,X223&lt;SX14_End),"Section 14",IF(AND(SX15_Start&lt;=X223,X223&lt;SX15_End),"Section 15",IF(AND(SX16_Start&lt;=X223,X223&lt;SX16_End),"Section 16",IF(AND(SX17_Start&lt;=X223,X223&lt;SX17_End),"Section 17",IF(AND(SX18_Start&lt;=X223,X223&lt;SX18_End),"Section 18",IF(AND(SX19_Start&lt;=X223,X223&lt;SX19_End),"Section 19",IF(AND(SX20_Start&lt;=X223,X223&lt;SX20_End),"Section 20",IF(AND(SX21_Start&lt;=X223,X223&lt;SX21_End),"Section 21",IF(AND(SX22_Start&lt;=X223,X223&lt;SX22_End),"Section 22",IF(AND(SX23_Start&lt;=X223,X223&lt;SX23_End),"Section 23",IF(AND(SX24_Start&lt;=X223,X223&lt;SX24_End),"Section 24")*IF(AND(SX25_Start&lt;=X223,X223&lt;SX25End),"Section 25")))))))))))))))))))))))))</f>
        <v/>
      </c>
      <c r="BY223" s="121"/>
      <c r="BZ223" s="121"/>
      <c r="CA223" s="121"/>
      <c r="CB223" s="121"/>
      <c r="CC223" s="121"/>
      <c r="CD223" s="121"/>
      <c r="CE223" s="121"/>
      <c r="CF223" s="121"/>
      <c r="CG223" s="121"/>
      <c r="CH223" s="122"/>
      <c r="CI223" s="123"/>
      <c r="CJ223" s="124"/>
      <c r="CK223" s="124"/>
      <c r="CL223" s="124"/>
      <c r="CM223" s="124"/>
      <c r="CN223" s="124"/>
      <c r="CO223" s="124"/>
      <c r="CP223" s="124"/>
      <c r="CQ223" s="124"/>
      <c r="CR223" s="124"/>
      <c r="CS223" s="125"/>
      <c r="CT223" s="123"/>
      <c r="CU223" s="124"/>
      <c r="CV223" s="124"/>
      <c r="CW223" s="124"/>
      <c r="CX223" s="124"/>
      <c r="CY223" s="124"/>
      <c r="CZ223" s="124"/>
      <c r="DA223" s="124"/>
      <c r="DB223" s="124"/>
      <c r="DC223" s="124"/>
      <c r="DD223" s="125"/>
      <c r="DE223" s="123"/>
      <c r="DF223" s="124"/>
      <c r="DG223" s="124"/>
      <c r="DH223" s="124"/>
      <c r="DI223" s="124"/>
      <c r="DJ223" s="124"/>
      <c r="DK223" s="124"/>
      <c r="DL223" s="124"/>
      <c r="DM223" s="124"/>
      <c r="DN223" s="125"/>
      <c r="DO223" s="126"/>
      <c r="DP223" s="127"/>
      <c r="DQ223" s="127"/>
      <c r="DR223" s="127"/>
      <c r="DS223" s="127"/>
      <c r="DT223" s="127"/>
      <c r="DU223" s="127"/>
      <c r="DV223" s="128"/>
      <c r="DW223" s="102"/>
      <c r="DX223" s="102"/>
      <c r="DY223" s="102"/>
      <c r="DZ223" s="115"/>
      <c r="EA223" s="115"/>
      <c r="EB223" s="115"/>
      <c r="EC223" s="115"/>
      <c r="ED223" s="115"/>
      <c r="EE223" s="132"/>
      <c r="EF223" s="132"/>
      <c r="EG223" s="132"/>
      <c r="EH223" s="102"/>
      <c r="EI223" s="102"/>
      <c r="EJ223" s="102"/>
      <c r="EK223" s="117" t="str">
        <f t="shared" si="1384"/>
        <v/>
      </c>
      <c r="EL223" s="117"/>
      <c r="EM223" s="117"/>
      <c r="EN223" s="118"/>
      <c r="EO223" s="118"/>
      <c r="EP223" s="118"/>
      <c r="EQ223" s="102"/>
      <c r="ER223" s="102"/>
      <c r="ES223" s="102"/>
      <c r="ET223" s="102"/>
      <c r="EU223" s="20" t="str">
        <f t="shared" si="1385"/>
        <v/>
      </c>
      <c r="EV223" s="26" t="str">
        <f t="shared" si="1386"/>
        <v/>
      </c>
      <c r="EW223" s="22"/>
      <c r="EX223" s="22"/>
      <c r="EY223" s="23"/>
      <c r="EZ223" s="23"/>
      <c r="FA223" s="23"/>
      <c r="FB223" s="23"/>
      <c r="FC223" s="28"/>
      <c r="FD223" s="28"/>
      <c r="FE223" s="28"/>
      <c r="FF223" s="28"/>
      <c r="FG223" s="28"/>
      <c r="FH223" s="28"/>
      <c r="FI223" s="28"/>
      <c r="FJ223" s="28"/>
      <c r="FK223" s="28"/>
      <c r="FL223" s="28"/>
      <c r="FM223" s="28"/>
      <c r="FN223" s="30"/>
      <c r="FO223" s="30"/>
      <c r="FP223" s="30"/>
      <c r="FQ223" s="30"/>
      <c r="FR223" s="30"/>
      <c r="FS223" s="30"/>
      <c r="FT223" s="30"/>
      <c r="FU223" s="30"/>
      <c r="FV223" s="30"/>
      <c r="FW223" s="30"/>
      <c r="FX223" s="30"/>
      <c r="FY223" s="30"/>
      <c r="FZ223" s="30"/>
      <c r="GA223" s="30"/>
      <c r="GB223" s="30"/>
      <c r="GC223" s="23"/>
      <c r="GD223" s="23"/>
      <c r="GE223" s="23"/>
      <c r="GF223" s="23"/>
      <c r="GG223" s="23"/>
      <c r="GH223" s="23"/>
    </row>
    <row r="224" spans="1:190" s="25" customFormat="1" ht="57.75" customHeight="1" x14ac:dyDescent="0.25">
      <c r="A224" s="103">
        <f t="shared" si="1387"/>
        <v>217</v>
      </c>
      <c r="B224" s="103"/>
      <c r="C224" s="104"/>
      <c r="D224" s="105"/>
      <c r="E224" s="105"/>
      <c r="F224" s="105"/>
      <c r="G224" s="105"/>
      <c r="H224" s="105"/>
      <c r="I224" s="105"/>
      <c r="J224" s="105"/>
      <c r="K224" s="106"/>
      <c r="L224" s="138"/>
      <c r="M224" s="138"/>
      <c r="N224" s="138"/>
      <c r="O224" s="138"/>
      <c r="P224" s="138"/>
      <c r="Q224" s="138"/>
      <c r="R224" s="138"/>
      <c r="S224" s="137"/>
      <c r="T224" s="137"/>
      <c r="U224" s="137"/>
      <c r="V224" s="137"/>
      <c r="W224" s="137"/>
      <c r="X224" s="79"/>
      <c r="Y224" s="80"/>
      <c r="Z224" s="80"/>
      <c r="AA224" s="80"/>
      <c r="AB224" s="11" t="str">
        <f t="shared" si="1375"/>
        <v/>
      </c>
      <c r="AC224" s="12"/>
      <c r="AD224" s="13">
        <f t="shared" si="1367"/>
        <v>0</v>
      </c>
      <c r="AE224" s="14" t="str">
        <f t="shared" ref="AE224" si="1542">IF(ISBLANK(C224),"",IF(BL224=SX1_LS,SX1_PD,IF(BL224=SX2_LS,SX2_PD,IF(BL224=SX3_LS,SX3_PD,IF(BL224=SX4_LS,SX4_PD,IF(BL224=SX5_LS,SX5_PD,IF(BL224=SX6_LS,SX6_PD,IF(BL224=SX7_LS,SX7_PD,IF(BL224=SX8_LS,SX8_PD,IF(BL224=SX9_LS,SX9_PD,IF(BL224=SX10_LS,SX10_PD,IF(BL224=SX11_LS,SX11_PD,IF(BL224=SX12_LS,SX12_PD)))))))))))))</f>
        <v/>
      </c>
      <c r="AF224" s="15" t="str">
        <f t="shared" si="1377"/>
        <v>!</v>
      </c>
      <c r="AG224" s="16" t="str">
        <f t="shared" ref="AG224" si="1543">IF(ISBLANK(AC224),"",IF(AND(BL224=SX1_LS,AC224&gt;=0.5),(ROUND((PI()*AD224*AE224)/12,2)-PI()*SX1_PD),IF(AND(BL224=SX2_LS,AC224&gt;=0.5),(ROUND((PI()*AD224*AE224)/12,2)-PI()*SX2_PD),IF(AND(BL224=SX3_LS,AC224&gt;=0.5),(ROUND((PI()*AD224*AE224)/12,2)-PI()*SX3_PD),IF(AND(BL224=SX4_LS,AC224&gt;=0.5),(ROUND((PI()*AD224*AE224)/12,2)-PI()*SX4_PD),IF(AND(BL224=SX5_LS,AC224&gt;=0.5),(ROUND((PI()*AD224*AE224)/12,2)-PI()*SX5_PD),IF(AND(BL224=SX6_LS,AC224&gt;=0.5),(ROUND((PI()*AD224*AE224)/12,2)-PI()*SX6_PD),IF(AND(BL224=SX7_LS,AC224&gt;=0.5),(ROUND((PI()*AD224*AE224)/12,2)-PI()*SX7_PD),IF(AND(BL224=SX8_LS,AC224&gt;=0.5),(ROUND((PI()*AD224*AE224)/12,2)-PI()*SX8_PD),IF(AND(BL224=SX9_LS,AC224&gt;=0.5),(ROUND((PI()*AD224*AE224)/12,2)-PI()*SX9_PD),IF(AND(BL224=SX10_LS,AC224&gt;=0.5),(ROUND((PI()*AD224*AE224)/12,2)-PI()*SX10_PD),IF(AND(BL224=SX11_LS,AC224&gt;=0.5),(ROUND((PI()*AD224*AE224)/12,2)-PI()*SX11_PD),IF(AND(BL224=SX12_LS,AC224&gt;=0.5),(ROUND((PI()*AD224*AE224)/12,2)-PI()*SX12_PD),ROUND((PI()*AD224*AE224)/12,2))))))))))))))</f>
        <v/>
      </c>
      <c r="AH224" s="81"/>
      <c r="AI224" s="81"/>
      <c r="AJ224" s="81"/>
      <c r="AK224" s="81"/>
      <c r="AL224" s="81"/>
      <c r="AM224" s="81"/>
      <c r="AN224" s="81"/>
      <c r="AO224" s="81"/>
      <c r="AP224" s="17"/>
      <c r="AQ224" s="113"/>
      <c r="AR224" s="113"/>
      <c r="AS224" s="113"/>
      <c r="AT224" s="113"/>
      <c r="AU224" s="113"/>
      <c r="AV224" s="114" t="str">
        <f t="shared" ref="AV224" si="1544">IF(C224=FALSE,"",IF(C224="DNT",(AQ224/(Nominal_Pipe_Diameter*10)),IF(AQ224="NV","NV",IF(AQ224="NA","NA",IF(BE224="","",IF(BL224="SMLS",AQ224*100/BE224,AQ224*100/BD224))))))</f>
        <v/>
      </c>
      <c r="AW224" s="114"/>
      <c r="AX224" s="114"/>
      <c r="AY224" s="114"/>
      <c r="AZ224" s="114"/>
      <c r="BA224" s="114" t="str">
        <f t="shared" ref="BA224" si="1545">IF(C224=FALSE,"",IF(GW_Log_Dist="","NA",GW_Log_Dist+X224))</f>
        <v/>
      </c>
      <c r="BB224" s="114"/>
      <c r="BC224" s="114"/>
      <c r="BD224" s="18" t="str">
        <f t="shared" ref="BD224" si="1546">IF(C224=FALSE,"",IF(AND(SX1_Start&lt;=X224,X224&lt;SX1_End),((SX1_NWT*1000)),IF(AND(SX2_Start&lt;=X224,X224&lt;SX2_End),((SX2_NWT*1000)),IF(AND(SX3_Start&lt;=X224,X224&lt;SX3_End),((SX3_NWT*1000)),IF(AND(SX4_Start&lt;=X224,X224&lt;SX4_End),((SX4_NWT*1000)),IF(AND(SX5_Start&lt;=X224,X224&lt;SX5_End),((SX5_NWT*1000)),IF(AND(SX6_Start&lt;=X224,X224&lt;SX6_End),((SX6_NWT*1000)),IF(AND(SX7_Start&lt;=X224,X224&lt;SX7_End),((SX7_NWT*1000)),IF(AND(SX8_Start&lt;=X224,X224&lt;SX8_End),((SX8_NWT*1000)),IF(AND(SX9_Start&lt;=X224,X224&lt;SX9_End),((SX9_NWT*1000)),IF(AND(SX10_Start&lt;=X224,X224&lt;SX10_End),((SX10_NWT*1000)),IF(AND(SX11_Start&lt;=X224,X224&lt;SX11_End),((SX11_NWT*1000)),IF(AND(SX12_Start&lt;=X224,X224&lt;SX12_End),((SX12_NWT*1000)),IF(AND(SX13_Start&lt;=X224,X224&lt;SX13_End),((SX13_NWT*1000)),IF(AND(SX14_Start&lt;=X224,X224&lt;SX14_End),((SX14_NWT*1000)),IF(AND(SX15_Start&lt;=X224,X224&lt;SX15_End),((SX15_NWT*1000)),IF(AND(SX16_Start&lt;=X224,X224&lt;SX16_End),((SX16_NWT*1000)),IF(AND(SX17_Start&lt;=X224,X224&lt;SX17_End),((SX17_NWT*1000)),IF(AND(SX18_Start&lt;=X224,X224&lt;SX18_End),((SX18_NWT*1000)),IF(AND(SX19_Start&lt;=X224,X224&lt;SX19_End),((SX19_NWT*1000)),IF(AND(SX20_Start&lt;=X224,X224&lt;SX20_End),((SX20_NWT*1000)),IF(AND(SX21_Start&lt;=X224,X224&lt;SX21_End),((SX21_NWT*1000)),IF(AND(SX22_Start&lt;=X224,X224&lt;SX22_End),((SX22_NWT*1000)),IF(AND(SX23_Start&lt;=X224,X224&lt;SX23_End),((SX23_NWT*1000)),IF(AND(SX24_Start&lt;=X224,X224&lt;SX24_End),((SX24_NWT*1000)),IF(AND(SX25_Start&lt;=X224,X224&lt;SX25_End),((SX25_NWT*1000))))))))))))))))))))))))))))</f>
        <v/>
      </c>
      <c r="BE224" s="113"/>
      <c r="BF224" s="113"/>
      <c r="BG224" s="113"/>
      <c r="BH224" s="113"/>
      <c r="BI224" s="113"/>
      <c r="BJ224" s="113"/>
      <c r="BK224" s="113"/>
      <c r="BL224" s="19" t="str" cm="1">
        <f t="array" ref="BL224">IF(C224=FALSE,"",IF(AND(SX1_Start&lt;=X224,X224&lt;SX1_End),SX1_LS,IF(AND(SX2_Start&lt;=X224,X224&lt;SX2_End),SX2_LS,IF(AND(SX3_Start&lt;=X224,X224&lt;SX3_End),SX3_LS,IF(AND(SX4_Start&lt;=X224,X224&lt;SX4_End),SX4_LS,IF(AND(SX5_Start&lt;=X224,X224&lt;SX5_End),SX5_LS,IF(AND(SX6_Start&lt;=X224,X224&lt;SX6_End),SX6_LS,IF(AND(SX7_Start&lt;=X224,X224&lt;SX7_End),SX7_LS,IF(AND(SX8_Start&lt;=X224,X224&lt;SX8_End),SX8_LS,IF(AND(SX9_Start&lt;=X224,X224&lt;SX9_End),SX9_LS,IF(AND(SX10_Start&lt;=X224,X224&lt;SX10_End),SX10_LS,IF(AND(SX11_Start&lt;=X224,X224&lt;SX11_End),SX11_LS,IF(AND(SX12_Start&lt;=X224,X224&lt;SX12_End),SX12_LS,IF(AND(SX13_Start&lt;=X224,X224&lt;SX13_End),SX13_LS,IF(AND(SX14_Start&lt;=X224,X224&lt;SX14_End),SX14_LS,IF(AND(SX15_Start&lt;=X224,X224&lt;SX15_End),SX15_LS,IF(AND(SX16_Start&lt;=X224,X224&lt;SX16_End),SX16_LS,IF(AND(SX17_Start&lt;=X224,X224&lt;SX17_End),SX17_LS,IF(AND(SX18_Start&lt;=X224,X224&lt;SX18_End),SX18_LS,IF(AND(SX19_Start&lt;=X224,X224&lt;SX19_End),SX19_LS,IF(AND(SX20_Start&lt;=X224,X224&lt;SX20_End),SX20_LS,IF(AND(SX21_Start&lt;=X224,X224&lt;SX21_End),SX21_LS,IF(AND(SX22_Start&lt;=X224,X224&lt;SX22_End),SX22_LS,IF(AND(SX23_Start&lt;=X224,X224&lt;SX23_End),SX23_LS,IF(AND(SX24_Start&lt;=X224,X224&lt;SX24_End),SX24_LS)*IF(AND(SX25_Start&lt;=X224,X224&lt;SX25End),SX25_LS)))))))))))))))))))))))))</f>
        <v/>
      </c>
      <c r="BM224" s="129" t="str">
        <f t="shared" ref="BM224" si="1547">IF(ISBLANK(C224),"",IF(BL224=SX1_LS,SX1_LSD,IF(BL224=SX2_LS,SX2_LSD,IF(BL224=SX3_LS,SX3_LSD,IF(BL224=SX4_LS,SX4_LSD,IF(BL224=SX5_LS,SX5_LSD,IF(BL224=SX6_LS,SX6_LSD,IF(BL224=SX7_LS,SX7_LSD,IF(BL224=SX8_LS,SX8_LSD,IF(BL224=SX9_LS,SX9_LSD,IF(BL224=SX10_LS,SX10_LSD,IF(BL224=SX11_LS,SX11_LSD,IF(BL224=SX12_LS,SX12_LSD)))))))))))))</f>
        <v/>
      </c>
      <c r="BN224" s="130"/>
      <c r="BO224" s="130"/>
      <c r="BP224" s="130"/>
      <c r="BQ224" s="130"/>
      <c r="BR224" s="131"/>
      <c r="BS224" s="119" t="str">
        <f t="shared" ref="BS224" si="1548">IF(ISBLANK(C224),"",IF(NOT(ISNUMBER(station_number)),"NA",IF(MOD(station_number,1)=0,TEXT(station_number+X224,"0+00"),IF(NOT(MOD(station_number,1)=0),TEXT(station_number+X224,"0+00.00")))))</f>
        <v/>
      </c>
      <c r="BT224" s="119"/>
      <c r="BU224" s="119"/>
      <c r="BV224" s="119"/>
      <c r="BW224" s="119"/>
      <c r="BX224" s="120" t="str" cm="1">
        <f t="array" ref="BX224">IF(C224=FALSE,"",IF(AND(SX1_Start&lt;=X224,X224&lt;SX1_End),"Section 1",IF(AND(SX2_Start&lt;=X224,X224&lt;SX2_End),"Section 2",IF(AND(SX3_Start&lt;=X224,X224&lt;SX3_End),"Section 3",IF(AND(SX4_Start&lt;=X224,X224&lt;SX4_End),"Section 4",IF(AND(SX5_Start&lt;=X224,X224&lt;SX5_End),"Section 5",IF(AND(SX6_Start&lt;=X224,X224&lt;SX6_End),"Section 6",IF(AND(SX7_Start&lt;=X224,X224&lt;SX7_End),"Section 7",IF(AND(SX8_Start&lt;=X224,X224&lt;SX8_End),"Section 8",IF(AND(SX9_Start&lt;=X224,X224&lt;SX9_End),"Section 9",IF(AND(SX10_Start&lt;=X224,X224&lt;SX10_End),"Section 10",IF(AND(SX11_Start&lt;=X224,X224&lt;SX11_End),"Section 11",IF(AND(SX12_Start&lt;=X224,X224&lt;SX12_End),"Section 12",IF(AND(SX13_Start&lt;=X224,X224&lt;SX13_End),"Section 13",IF(AND(SX14_Start&lt;=X224,X224&lt;SX14_End),"Section 14",IF(AND(SX15_Start&lt;=X224,X224&lt;SX15_End),"Section 15",IF(AND(SX16_Start&lt;=X224,X224&lt;SX16_End),"Section 16",IF(AND(SX17_Start&lt;=X224,X224&lt;SX17_End),"Section 17",IF(AND(SX18_Start&lt;=X224,X224&lt;SX18_End),"Section 18",IF(AND(SX19_Start&lt;=X224,X224&lt;SX19_End),"Section 19",IF(AND(SX20_Start&lt;=X224,X224&lt;SX20_End),"Section 20",IF(AND(SX21_Start&lt;=X224,X224&lt;SX21_End),"Section 21",IF(AND(SX22_Start&lt;=X224,X224&lt;SX22_End),"Section 22",IF(AND(SX23_Start&lt;=X224,X224&lt;SX23_End),"Section 23",IF(AND(SX24_Start&lt;=X224,X224&lt;SX24_End),"Section 24")*IF(AND(SX25_Start&lt;=X224,X224&lt;SX25End),"Section 25")))))))))))))))))))))))))</f>
        <v/>
      </c>
      <c r="BY224" s="121"/>
      <c r="BZ224" s="121"/>
      <c r="CA224" s="121"/>
      <c r="CB224" s="121"/>
      <c r="CC224" s="121"/>
      <c r="CD224" s="121"/>
      <c r="CE224" s="121"/>
      <c r="CF224" s="121"/>
      <c r="CG224" s="121"/>
      <c r="CH224" s="122"/>
      <c r="CI224" s="123"/>
      <c r="CJ224" s="124"/>
      <c r="CK224" s="124"/>
      <c r="CL224" s="124"/>
      <c r="CM224" s="124"/>
      <c r="CN224" s="124"/>
      <c r="CO224" s="124"/>
      <c r="CP224" s="124"/>
      <c r="CQ224" s="124"/>
      <c r="CR224" s="124"/>
      <c r="CS224" s="125"/>
      <c r="CT224" s="123"/>
      <c r="CU224" s="124"/>
      <c r="CV224" s="124"/>
      <c r="CW224" s="124"/>
      <c r="CX224" s="124"/>
      <c r="CY224" s="124"/>
      <c r="CZ224" s="124"/>
      <c r="DA224" s="124"/>
      <c r="DB224" s="124"/>
      <c r="DC224" s="124"/>
      <c r="DD224" s="125"/>
      <c r="DE224" s="123"/>
      <c r="DF224" s="124"/>
      <c r="DG224" s="124"/>
      <c r="DH224" s="124"/>
      <c r="DI224" s="124"/>
      <c r="DJ224" s="124"/>
      <c r="DK224" s="124"/>
      <c r="DL224" s="124"/>
      <c r="DM224" s="124"/>
      <c r="DN224" s="125"/>
      <c r="DO224" s="126"/>
      <c r="DP224" s="127"/>
      <c r="DQ224" s="127"/>
      <c r="DR224" s="127"/>
      <c r="DS224" s="127"/>
      <c r="DT224" s="127"/>
      <c r="DU224" s="127"/>
      <c r="DV224" s="128"/>
      <c r="DW224" s="102"/>
      <c r="DX224" s="102"/>
      <c r="DY224" s="102"/>
      <c r="DZ224" s="115"/>
      <c r="EA224" s="115"/>
      <c r="EB224" s="115"/>
      <c r="EC224" s="115"/>
      <c r="ED224" s="115"/>
      <c r="EE224" s="132"/>
      <c r="EF224" s="132"/>
      <c r="EG224" s="132"/>
      <c r="EH224" s="102"/>
      <c r="EI224" s="102"/>
      <c r="EJ224" s="102"/>
      <c r="EK224" s="117" t="str">
        <f t="shared" si="1384"/>
        <v/>
      </c>
      <c r="EL224" s="117"/>
      <c r="EM224" s="117"/>
      <c r="EN224" s="118"/>
      <c r="EO224" s="118"/>
      <c r="EP224" s="118"/>
      <c r="EQ224" s="102"/>
      <c r="ER224" s="102"/>
      <c r="ES224" s="102"/>
      <c r="ET224" s="102"/>
      <c r="EU224" s="20" t="str">
        <f t="shared" si="1385"/>
        <v/>
      </c>
      <c r="EV224" s="26" t="str">
        <f t="shared" si="1386"/>
        <v/>
      </c>
      <c r="EW224" s="22"/>
      <c r="EX224" s="22"/>
      <c r="EY224" s="23"/>
      <c r="EZ224" s="23"/>
      <c r="FA224" s="23"/>
      <c r="FB224" s="23"/>
      <c r="FC224" s="28"/>
      <c r="FD224" s="24"/>
      <c r="FE224" s="28"/>
      <c r="FF224" s="28"/>
      <c r="FG224" s="28"/>
      <c r="FH224" s="28"/>
      <c r="FI224" s="28"/>
      <c r="FJ224" s="28"/>
      <c r="FK224" s="28"/>
      <c r="FL224" s="28"/>
      <c r="FM224" s="28"/>
      <c r="FN224" s="30"/>
      <c r="FO224" s="30"/>
      <c r="FP224" s="30"/>
      <c r="FQ224" s="30"/>
      <c r="FR224" s="30"/>
      <c r="FS224" s="30"/>
      <c r="FT224" s="30"/>
      <c r="FU224" s="30"/>
      <c r="FV224" s="30"/>
      <c r="FW224" s="30"/>
      <c r="FX224" s="30"/>
      <c r="FY224" s="30"/>
      <c r="FZ224" s="30"/>
      <c r="GA224" s="30"/>
      <c r="GB224" s="30"/>
      <c r="GC224" s="23"/>
      <c r="GD224" s="23"/>
      <c r="GE224" s="23"/>
      <c r="GF224" s="23"/>
      <c r="GG224" s="23"/>
      <c r="GH224" s="23"/>
    </row>
    <row r="225" spans="1:190" s="25" customFormat="1" ht="57.75" customHeight="1" x14ac:dyDescent="0.25">
      <c r="A225" s="103">
        <f t="shared" si="1387"/>
        <v>218</v>
      </c>
      <c r="B225" s="103"/>
      <c r="C225" s="104"/>
      <c r="D225" s="105"/>
      <c r="E225" s="105"/>
      <c r="F225" s="105"/>
      <c r="G225" s="105"/>
      <c r="H225" s="105"/>
      <c r="I225" s="105"/>
      <c r="J225" s="105"/>
      <c r="K225" s="106"/>
      <c r="L225" s="138"/>
      <c r="M225" s="138"/>
      <c r="N225" s="138"/>
      <c r="O225" s="138"/>
      <c r="P225" s="138"/>
      <c r="Q225" s="138"/>
      <c r="R225" s="138"/>
      <c r="S225" s="137"/>
      <c r="T225" s="137"/>
      <c r="U225" s="137"/>
      <c r="V225" s="137"/>
      <c r="W225" s="137"/>
      <c r="X225" s="79"/>
      <c r="Y225" s="80"/>
      <c r="Z225" s="80"/>
      <c r="AA225" s="80"/>
      <c r="AB225" s="11" t="str">
        <f t="shared" si="1375"/>
        <v/>
      </c>
      <c r="AC225" s="12"/>
      <c r="AD225" s="13">
        <f t="shared" si="1367"/>
        <v>0</v>
      </c>
      <c r="AE225" s="14" t="str">
        <f t="shared" ref="AE225" si="1549">IF(ISBLANK(C225),"",IF(BL225=SX1_LS,SX1_PD,IF(BL225=SX2_LS,SX2_PD,IF(BL225=SX3_LS,SX3_PD,IF(BL225=SX4_LS,SX4_PD,IF(BL225=SX5_LS,SX5_PD,IF(BL225=SX6_LS,SX6_PD,IF(BL225=SX7_LS,SX7_PD,IF(BL225=SX8_LS,SX8_PD,IF(BL225=SX9_LS,SX9_PD,IF(BL225=SX10_LS,SX10_PD,IF(BL225=SX11_LS,SX11_PD,IF(BL225=SX12_LS,SX12_PD)))))))))))))</f>
        <v/>
      </c>
      <c r="AF225" s="15" t="str">
        <f t="shared" si="1377"/>
        <v>!</v>
      </c>
      <c r="AG225" s="16" t="str">
        <f t="shared" ref="AG225" si="1550">IF(ISBLANK(AC225),"",IF(AND(BL225=SX1_LS,AC225&gt;=0.5),(ROUND((PI()*AD225*AE225)/12,2)-PI()*SX1_PD),IF(AND(BL225=SX2_LS,AC225&gt;=0.5),(ROUND((PI()*AD225*AE225)/12,2)-PI()*SX2_PD),IF(AND(BL225=SX3_LS,AC225&gt;=0.5),(ROUND((PI()*AD225*AE225)/12,2)-PI()*SX3_PD),IF(AND(BL225=SX4_LS,AC225&gt;=0.5),(ROUND((PI()*AD225*AE225)/12,2)-PI()*SX4_PD),IF(AND(BL225=SX5_LS,AC225&gt;=0.5),(ROUND((PI()*AD225*AE225)/12,2)-PI()*SX5_PD),IF(AND(BL225=SX6_LS,AC225&gt;=0.5),(ROUND((PI()*AD225*AE225)/12,2)-PI()*SX6_PD),IF(AND(BL225=SX7_LS,AC225&gt;=0.5),(ROUND((PI()*AD225*AE225)/12,2)-PI()*SX7_PD),IF(AND(BL225=SX8_LS,AC225&gt;=0.5),(ROUND((PI()*AD225*AE225)/12,2)-PI()*SX8_PD),IF(AND(BL225=SX9_LS,AC225&gt;=0.5),(ROUND((PI()*AD225*AE225)/12,2)-PI()*SX9_PD),IF(AND(BL225=SX10_LS,AC225&gt;=0.5),(ROUND((PI()*AD225*AE225)/12,2)-PI()*SX10_PD),IF(AND(BL225=SX11_LS,AC225&gt;=0.5),(ROUND((PI()*AD225*AE225)/12,2)-PI()*SX11_PD),IF(AND(BL225=SX12_LS,AC225&gt;=0.5),(ROUND((PI()*AD225*AE225)/12,2)-PI()*SX12_PD),ROUND((PI()*AD225*AE225)/12,2))))))))))))))</f>
        <v/>
      </c>
      <c r="AH225" s="81"/>
      <c r="AI225" s="81"/>
      <c r="AJ225" s="81"/>
      <c r="AK225" s="81"/>
      <c r="AL225" s="81"/>
      <c r="AM225" s="81"/>
      <c r="AN225" s="81"/>
      <c r="AO225" s="81"/>
      <c r="AP225" s="17"/>
      <c r="AQ225" s="113"/>
      <c r="AR225" s="113"/>
      <c r="AS225" s="113"/>
      <c r="AT225" s="113"/>
      <c r="AU225" s="113"/>
      <c r="AV225" s="114" t="str">
        <f t="shared" ref="AV225" si="1551">IF(C225=FALSE,"",IF(C225="DNT",(AQ225/(Nominal_Pipe_Diameter*10)),IF(AQ225="NV","NV",IF(AQ225="NA","NA",IF(BE225="","",IF(BL225="SMLS",AQ225*100/BE225,AQ225*100/BD225))))))</f>
        <v/>
      </c>
      <c r="AW225" s="114"/>
      <c r="AX225" s="114"/>
      <c r="AY225" s="114"/>
      <c r="AZ225" s="114"/>
      <c r="BA225" s="114" t="str">
        <f t="shared" ref="BA225" si="1552">IF(C225=FALSE,"",IF(GW_Log_Dist="","NA",GW_Log_Dist+X225))</f>
        <v/>
      </c>
      <c r="BB225" s="114"/>
      <c r="BC225" s="114"/>
      <c r="BD225" s="18" t="str">
        <f t="shared" ref="BD225" si="1553">IF(C225=FALSE,"",IF(AND(SX1_Start&lt;=X225,X225&lt;SX1_End),((SX1_NWT*1000)),IF(AND(SX2_Start&lt;=X225,X225&lt;SX2_End),((SX2_NWT*1000)),IF(AND(SX3_Start&lt;=X225,X225&lt;SX3_End),((SX3_NWT*1000)),IF(AND(SX4_Start&lt;=X225,X225&lt;SX4_End),((SX4_NWT*1000)),IF(AND(SX5_Start&lt;=X225,X225&lt;SX5_End),((SX5_NWT*1000)),IF(AND(SX6_Start&lt;=X225,X225&lt;SX6_End),((SX6_NWT*1000)),IF(AND(SX7_Start&lt;=X225,X225&lt;SX7_End),((SX7_NWT*1000)),IF(AND(SX8_Start&lt;=X225,X225&lt;SX8_End),((SX8_NWT*1000)),IF(AND(SX9_Start&lt;=X225,X225&lt;SX9_End),((SX9_NWT*1000)),IF(AND(SX10_Start&lt;=X225,X225&lt;SX10_End),((SX10_NWT*1000)),IF(AND(SX11_Start&lt;=X225,X225&lt;SX11_End),((SX11_NWT*1000)),IF(AND(SX12_Start&lt;=X225,X225&lt;SX12_End),((SX12_NWT*1000)),IF(AND(SX13_Start&lt;=X225,X225&lt;SX13_End),((SX13_NWT*1000)),IF(AND(SX14_Start&lt;=X225,X225&lt;SX14_End),((SX14_NWT*1000)),IF(AND(SX15_Start&lt;=X225,X225&lt;SX15_End),((SX15_NWT*1000)),IF(AND(SX16_Start&lt;=X225,X225&lt;SX16_End),((SX16_NWT*1000)),IF(AND(SX17_Start&lt;=X225,X225&lt;SX17_End),((SX17_NWT*1000)),IF(AND(SX18_Start&lt;=X225,X225&lt;SX18_End),((SX18_NWT*1000)),IF(AND(SX19_Start&lt;=X225,X225&lt;SX19_End),((SX19_NWT*1000)),IF(AND(SX20_Start&lt;=X225,X225&lt;SX20_End),((SX20_NWT*1000)),IF(AND(SX21_Start&lt;=X225,X225&lt;SX21_End),((SX21_NWT*1000)),IF(AND(SX22_Start&lt;=X225,X225&lt;SX22_End),((SX22_NWT*1000)),IF(AND(SX23_Start&lt;=X225,X225&lt;SX23_End),((SX23_NWT*1000)),IF(AND(SX24_Start&lt;=X225,X225&lt;SX24_End),((SX24_NWT*1000)),IF(AND(SX25_Start&lt;=X225,X225&lt;SX25_End),((SX25_NWT*1000))))))))))))))))))))))))))))</f>
        <v/>
      </c>
      <c r="BE225" s="113"/>
      <c r="BF225" s="113"/>
      <c r="BG225" s="113"/>
      <c r="BH225" s="113"/>
      <c r="BI225" s="113"/>
      <c r="BJ225" s="113"/>
      <c r="BK225" s="113"/>
      <c r="BL225" s="19" t="str" cm="1">
        <f t="array" ref="BL225">IF(C225=FALSE,"",IF(AND(SX1_Start&lt;=X225,X225&lt;SX1_End),SX1_LS,IF(AND(SX2_Start&lt;=X225,X225&lt;SX2_End),SX2_LS,IF(AND(SX3_Start&lt;=X225,X225&lt;SX3_End),SX3_LS,IF(AND(SX4_Start&lt;=X225,X225&lt;SX4_End),SX4_LS,IF(AND(SX5_Start&lt;=X225,X225&lt;SX5_End),SX5_LS,IF(AND(SX6_Start&lt;=X225,X225&lt;SX6_End),SX6_LS,IF(AND(SX7_Start&lt;=X225,X225&lt;SX7_End),SX7_LS,IF(AND(SX8_Start&lt;=X225,X225&lt;SX8_End),SX8_LS,IF(AND(SX9_Start&lt;=X225,X225&lt;SX9_End),SX9_LS,IF(AND(SX10_Start&lt;=X225,X225&lt;SX10_End),SX10_LS,IF(AND(SX11_Start&lt;=X225,X225&lt;SX11_End),SX11_LS,IF(AND(SX12_Start&lt;=X225,X225&lt;SX12_End),SX12_LS,IF(AND(SX13_Start&lt;=X225,X225&lt;SX13_End),SX13_LS,IF(AND(SX14_Start&lt;=X225,X225&lt;SX14_End),SX14_LS,IF(AND(SX15_Start&lt;=X225,X225&lt;SX15_End),SX15_LS,IF(AND(SX16_Start&lt;=X225,X225&lt;SX16_End),SX16_LS,IF(AND(SX17_Start&lt;=X225,X225&lt;SX17_End),SX17_LS,IF(AND(SX18_Start&lt;=X225,X225&lt;SX18_End),SX18_LS,IF(AND(SX19_Start&lt;=X225,X225&lt;SX19_End),SX19_LS,IF(AND(SX20_Start&lt;=X225,X225&lt;SX20_End),SX20_LS,IF(AND(SX21_Start&lt;=X225,X225&lt;SX21_End),SX21_LS,IF(AND(SX22_Start&lt;=X225,X225&lt;SX22_End),SX22_LS,IF(AND(SX23_Start&lt;=X225,X225&lt;SX23_End),SX23_LS,IF(AND(SX24_Start&lt;=X225,X225&lt;SX24_End),SX24_LS)*IF(AND(SX25_Start&lt;=X225,X225&lt;SX25End),SX25_LS)))))))))))))))))))))))))</f>
        <v/>
      </c>
      <c r="BM225" s="129" t="str">
        <f t="shared" ref="BM225" si="1554">IF(ISBLANK(C225),"",IF(BL225=SX1_LS,SX1_LSD,IF(BL225=SX2_LS,SX2_LSD,IF(BL225=SX3_LS,SX3_LSD,IF(BL225=SX4_LS,SX4_LSD,IF(BL225=SX5_LS,SX5_LSD,IF(BL225=SX6_LS,SX6_LSD,IF(BL225=SX7_LS,SX7_LSD,IF(BL225=SX8_LS,SX8_LSD,IF(BL225=SX9_LS,SX9_LSD,IF(BL225=SX10_LS,SX10_LSD,IF(BL225=SX11_LS,SX11_LSD,IF(BL225=SX12_LS,SX12_LSD)))))))))))))</f>
        <v/>
      </c>
      <c r="BN225" s="130"/>
      <c r="BO225" s="130"/>
      <c r="BP225" s="130"/>
      <c r="BQ225" s="130"/>
      <c r="BR225" s="131"/>
      <c r="BS225" s="119" t="str">
        <f t="shared" ref="BS225" si="1555">IF(ISBLANK(C225),"",IF(NOT(ISNUMBER(station_number)),"NA",IF(MOD(station_number,1)=0,TEXT(station_number+X225,"0+00"),IF(NOT(MOD(station_number,1)=0),TEXT(station_number+X225,"0+00.00")))))</f>
        <v/>
      </c>
      <c r="BT225" s="119"/>
      <c r="BU225" s="119"/>
      <c r="BV225" s="119"/>
      <c r="BW225" s="119"/>
      <c r="BX225" s="120" t="str" cm="1">
        <f t="array" ref="BX225">IF(C225=FALSE,"",IF(AND(SX1_Start&lt;=X225,X225&lt;SX1_End),"Section 1",IF(AND(SX2_Start&lt;=X225,X225&lt;SX2_End),"Section 2",IF(AND(SX3_Start&lt;=X225,X225&lt;SX3_End),"Section 3",IF(AND(SX4_Start&lt;=X225,X225&lt;SX4_End),"Section 4",IF(AND(SX5_Start&lt;=X225,X225&lt;SX5_End),"Section 5",IF(AND(SX6_Start&lt;=X225,X225&lt;SX6_End),"Section 6",IF(AND(SX7_Start&lt;=X225,X225&lt;SX7_End),"Section 7",IF(AND(SX8_Start&lt;=X225,X225&lt;SX8_End),"Section 8",IF(AND(SX9_Start&lt;=X225,X225&lt;SX9_End),"Section 9",IF(AND(SX10_Start&lt;=X225,X225&lt;SX10_End),"Section 10",IF(AND(SX11_Start&lt;=X225,X225&lt;SX11_End),"Section 11",IF(AND(SX12_Start&lt;=X225,X225&lt;SX12_End),"Section 12",IF(AND(SX13_Start&lt;=X225,X225&lt;SX13_End),"Section 13",IF(AND(SX14_Start&lt;=X225,X225&lt;SX14_End),"Section 14",IF(AND(SX15_Start&lt;=X225,X225&lt;SX15_End),"Section 15",IF(AND(SX16_Start&lt;=X225,X225&lt;SX16_End),"Section 16",IF(AND(SX17_Start&lt;=X225,X225&lt;SX17_End),"Section 17",IF(AND(SX18_Start&lt;=X225,X225&lt;SX18_End),"Section 18",IF(AND(SX19_Start&lt;=X225,X225&lt;SX19_End),"Section 19",IF(AND(SX20_Start&lt;=X225,X225&lt;SX20_End),"Section 20",IF(AND(SX21_Start&lt;=X225,X225&lt;SX21_End),"Section 21",IF(AND(SX22_Start&lt;=X225,X225&lt;SX22_End),"Section 22",IF(AND(SX23_Start&lt;=X225,X225&lt;SX23_End),"Section 23",IF(AND(SX24_Start&lt;=X225,X225&lt;SX24_End),"Section 24")*IF(AND(SX25_Start&lt;=X225,X225&lt;SX25End),"Section 25")))))))))))))))))))))))))</f>
        <v/>
      </c>
      <c r="BY225" s="121"/>
      <c r="BZ225" s="121"/>
      <c r="CA225" s="121"/>
      <c r="CB225" s="121"/>
      <c r="CC225" s="121"/>
      <c r="CD225" s="121"/>
      <c r="CE225" s="121"/>
      <c r="CF225" s="121"/>
      <c r="CG225" s="121"/>
      <c r="CH225" s="122"/>
      <c r="CI225" s="123"/>
      <c r="CJ225" s="124"/>
      <c r="CK225" s="124"/>
      <c r="CL225" s="124"/>
      <c r="CM225" s="124"/>
      <c r="CN225" s="124"/>
      <c r="CO225" s="124"/>
      <c r="CP225" s="124"/>
      <c r="CQ225" s="124"/>
      <c r="CR225" s="124"/>
      <c r="CS225" s="125"/>
      <c r="CT225" s="123"/>
      <c r="CU225" s="124"/>
      <c r="CV225" s="124"/>
      <c r="CW225" s="124"/>
      <c r="CX225" s="124"/>
      <c r="CY225" s="124"/>
      <c r="CZ225" s="124"/>
      <c r="DA225" s="124"/>
      <c r="DB225" s="124"/>
      <c r="DC225" s="124"/>
      <c r="DD225" s="125"/>
      <c r="DE225" s="123"/>
      <c r="DF225" s="124"/>
      <c r="DG225" s="124"/>
      <c r="DH225" s="124"/>
      <c r="DI225" s="124"/>
      <c r="DJ225" s="124"/>
      <c r="DK225" s="124"/>
      <c r="DL225" s="124"/>
      <c r="DM225" s="124"/>
      <c r="DN225" s="125"/>
      <c r="DO225" s="126"/>
      <c r="DP225" s="127"/>
      <c r="DQ225" s="127"/>
      <c r="DR225" s="127"/>
      <c r="DS225" s="127"/>
      <c r="DT225" s="127"/>
      <c r="DU225" s="127"/>
      <c r="DV225" s="128"/>
      <c r="DW225" s="102"/>
      <c r="DX225" s="102"/>
      <c r="DY225" s="102"/>
      <c r="DZ225" s="115"/>
      <c r="EA225" s="115"/>
      <c r="EB225" s="115"/>
      <c r="EC225" s="115"/>
      <c r="ED225" s="115"/>
      <c r="EE225" s="132"/>
      <c r="EF225" s="132"/>
      <c r="EG225" s="132"/>
      <c r="EH225" s="102"/>
      <c r="EI225" s="102"/>
      <c r="EJ225" s="102"/>
      <c r="EK225" s="117" t="str">
        <f t="shared" si="1384"/>
        <v/>
      </c>
      <c r="EL225" s="117"/>
      <c r="EM225" s="117"/>
      <c r="EN225" s="118"/>
      <c r="EO225" s="118"/>
      <c r="EP225" s="118"/>
      <c r="EQ225" s="102"/>
      <c r="ER225" s="102"/>
      <c r="ES225" s="102"/>
      <c r="ET225" s="102"/>
      <c r="EU225" s="20" t="str">
        <f t="shared" si="1385"/>
        <v/>
      </c>
      <c r="EV225" s="26" t="str">
        <f t="shared" si="1386"/>
        <v/>
      </c>
      <c r="EW225" s="22"/>
      <c r="EX225" s="22"/>
      <c r="EY225" s="23"/>
      <c r="EZ225" s="23"/>
      <c r="FA225" s="23"/>
      <c r="FB225" s="23"/>
      <c r="FC225" s="24"/>
      <c r="FD225" s="24"/>
      <c r="FE225" s="24"/>
      <c r="FF225" s="24"/>
      <c r="FG225" s="24"/>
      <c r="FH225" s="24"/>
      <c r="FI225" s="24"/>
      <c r="FJ225" s="24"/>
      <c r="FK225" s="24"/>
      <c r="FL225" s="24"/>
      <c r="FM225" s="24"/>
      <c r="FN225" s="24"/>
      <c r="FO225" s="24"/>
      <c r="FP225" s="24"/>
      <c r="FQ225" s="24"/>
      <c r="FR225" s="24"/>
      <c r="FS225" s="24"/>
      <c r="FT225" s="24"/>
      <c r="FU225" s="24"/>
      <c r="FV225" s="24"/>
      <c r="FW225" s="24"/>
      <c r="FX225" s="24"/>
      <c r="FY225" s="24"/>
      <c r="FZ225" s="24"/>
      <c r="GA225" s="24"/>
      <c r="GB225" s="24"/>
      <c r="GC225" s="24"/>
      <c r="GD225" s="23"/>
      <c r="GE225" s="23"/>
      <c r="GF225" s="23"/>
      <c r="GG225" s="23"/>
      <c r="GH225" s="23"/>
    </row>
    <row r="226" spans="1:190" s="25" customFormat="1" ht="57.75" customHeight="1" x14ac:dyDescent="0.25">
      <c r="A226" s="103">
        <f t="shared" si="1387"/>
        <v>219</v>
      </c>
      <c r="B226" s="103"/>
      <c r="C226" s="104"/>
      <c r="D226" s="105"/>
      <c r="E226" s="105"/>
      <c r="F226" s="105"/>
      <c r="G226" s="105"/>
      <c r="H226" s="105"/>
      <c r="I226" s="105"/>
      <c r="J226" s="105"/>
      <c r="K226" s="106"/>
      <c r="L226" s="138"/>
      <c r="M226" s="138"/>
      <c r="N226" s="138"/>
      <c r="O226" s="138"/>
      <c r="P226" s="138"/>
      <c r="Q226" s="138"/>
      <c r="R226" s="138"/>
      <c r="S226" s="137"/>
      <c r="T226" s="137"/>
      <c r="U226" s="137"/>
      <c r="V226" s="137"/>
      <c r="W226" s="137"/>
      <c r="X226" s="79"/>
      <c r="Y226" s="80"/>
      <c r="Z226" s="80"/>
      <c r="AA226" s="80"/>
      <c r="AB226" s="11" t="str">
        <f t="shared" si="1375"/>
        <v/>
      </c>
      <c r="AC226" s="12"/>
      <c r="AD226" s="13">
        <f t="shared" si="1367"/>
        <v>0</v>
      </c>
      <c r="AE226" s="14" t="str">
        <f t="shared" ref="AE226" si="1556">IF(ISBLANK(C226),"",IF(BL226=SX1_LS,SX1_PD,IF(BL226=SX2_LS,SX2_PD,IF(BL226=SX3_LS,SX3_PD,IF(BL226=SX4_LS,SX4_PD,IF(BL226=SX5_LS,SX5_PD,IF(BL226=SX6_LS,SX6_PD,IF(BL226=SX7_LS,SX7_PD,IF(BL226=SX8_LS,SX8_PD,IF(BL226=SX9_LS,SX9_PD,IF(BL226=SX10_LS,SX10_PD,IF(BL226=SX11_LS,SX11_PD,IF(BL226=SX12_LS,SX12_PD)))))))))))))</f>
        <v/>
      </c>
      <c r="AF226" s="15" t="str">
        <f t="shared" si="1377"/>
        <v>!</v>
      </c>
      <c r="AG226" s="16" t="str">
        <f t="shared" ref="AG226" si="1557">IF(ISBLANK(AC226),"",IF(AND(BL226=SX1_LS,AC226&gt;=0.5),(ROUND((PI()*AD226*AE226)/12,2)-PI()*SX1_PD),IF(AND(BL226=SX2_LS,AC226&gt;=0.5),(ROUND((PI()*AD226*AE226)/12,2)-PI()*SX2_PD),IF(AND(BL226=SX3_LS,AC226&gt;=0.5),(ROUND((PI()*AD226*AE226)/12,2)-PI()*SX3_PD),IF(AND(BL226=SX4_LS,AC226&gt;=0.5),(ROUND((PI()*AD226*AE226)/12,2)-PI()*SX4_PD),IF(AND(BL226=SX5_LS,AC226&gt;=0.5),(ROUND((PI()*AD226*AE226)/12,2)-PI()*SX5_PD),IF(AND(BL226=SX6_LS,AC226&gt;=0.5),(ROUND((PI()*AD226*AE226)/12,2)-PI()*SX6_PD),IF(AND(BL226=SX7_LS,AC226&gt;=0.5),(ROUND((PI()*AD226*AE226)/12,2)-PI()*SX7_PD),IF(AND(BL226=SX8_LS,AC226&gt;=0.5),(ROUND((PI()*AD226*AE226)/12,2)-PI()*SX8_PD),IF(AND(BL226=SX9_LS,AC226&gt;=0.5),(ROUND((PI()*AD226*AE226)/12,2)-PI()*SX9_PD),IF(AND(BL226=SX10_LS,AC226&gt;=0.5),(ROUND((PI()*AD226*AE226)/12,2)-PI()*SX10_PD),IF(AND(BL226=SX11_LS,AC226&gt;=0.5),(ROUND((PI()*AD226*AE226)/12,2)-PI()*SX11_PD),IF(AND(BL226=SX12_LS,AC226&gt;=0.5),(ROUND((PI()*AD226*AE226)/12,2)-PI()*SX12_PD),ROUND((PI()*AD226*AE226)/12,2))))))))))))))</f>
        <v/>
      </c>
      <c r="AH226" s="81"/>
      <c r="AI226" s="81"/>
      <c r="AJ226" s="81"/>
      <c r="AK226" s="81"/>
      <c r="AL226" s="81"/>
      <c r="AM226" s="81"/>
      <c r="AN226" s="81"/>
      <c r="AO226" s="81"/>
      <c r="AP226" s="17"/>
      <c r="AQ226" s="113"/>
      <c r="AR226" s="113"/>
      <c r="AS226" s="113"/>
      <c r="AT226" s="113"/>
      <c r="AU226" s="113"/>
      <c r="AV226" s="114" t="str">
        <f t="shared" ref="AV226" si="1558">IF(C226=FALSE,"",IF(C226="DNT",(AQ226/(Nominal_Pipe_Diameter*10)),IF(AQ226="NV","NV",IF(AQ226="NA","NA",IF(BE226="","",IF(BL226="SMLS",AQ226*100/BE226,AQ226*100/BD226))))))</f>
        <v/>
      </c>
      <c r="AW226" s="114"/>
      <c r="AX226" s="114"/>
      <c r="AY226" s="114"/>
      <c r="AZ226" s="114"/>
      <c r="BA226" s="114" t="str">
        <f t="shared" ref="BA226" si="1559">IF(C226=FALSE,"",IF(GW_Log_Dist="","NA",GW_Log_Dist+X226))</f>
        <v/>
      </c>
      <c r="BB226" s="114"/>
      <c r="BC226" s="114"/>
      <c r="BD226" s="18" t="str">
        <f t="shared" ref="BD226" si="1560">IF(C226=FALSE,"",IF(AND(SX1_Start&lt;=X226,X226&lt;SX1_End),((SX1_NWT*1000)),IF(AND(SX2_Start&lt;=X226,X226&lt;SX2_End),((SX2_NWT*1000)),IF(AND(SX3_Start&lt;=X226,X226&lt;SX3_End),((SX3_NWT*1000)),IF(AND(SX4_Start&lt;=X226,X226&lt;SX4_End),((SX4_NWT*1000)),IF(AND(SX5_Start&lt;=X226,X226&lt;SX5_End),((SX5_NWT*1000)),IF(AND(SX6_Start&lt;=X226,X226&lt;SX6_End),((SX6_NWT*1000)),IF(AND(SX7_Start&lt;=X226,X226&lt;SX7_End),((SX7_NWT*1000)),IF(AND(SX8_Start&lt;=X226,X226&lt;SX8_End),((SX8_NWT*1000)),IF(AND(SX9_Start&lt;=X226,X226&lt;SX9_End),((SX9_NWT*1000)),IF(AND(SX10_Start&lt;=X226,X226&lt;SX10_End),((SX10_NWT*1000)),IF(AND(SX11_Start&lt;=X226,X226&lt;SX11_End),((SX11_NWT*1000)),IF(AND(SX12_Start&lt;=X226,X226&lt;SX12_End),((SX12_NWT*1000)),IF(AND(SX13_Start&lt;=X226,X226&lt;SX13_End),((SX13_NWT*1000)),IF(AND(SX14_Start&lt;=X226,X226&lt;SX14_End),((SX14_NWT*1000)),IF(AND(SX15_Start&lt;=X226,X226&lt;SX15_End),((SX15_NWT*1000)),IF(AND(SX16_Start&lt;=X226,X226&lt;SX16_End),((SX16_NWT*1000)),IF(AND(SX17_Start&lt;=X226,X226&lt;SX17_End),((SX17_NWT*1000)),IF(AND(SX18_Start&lt;=X226,X226&lt;SX18_End),((SX18_NWT*1000)),IF(AND(SX19_Start&lt;=X226,X226&lt;SX19_End),((SX19_NWT*1000)),IF(AND(SX20_Start&lt;=X226,X226&lt;SX20_End),((SX20_NWT*1000)),IF(AND(SX21_Start&lt;=X226,X226&lt;SX21_End),((SX21_NWT*1000)),IF(AND(SX22_Start&lt;=X226,X226&lt;SX22_End),((SX22_NWT*1000)),IF(AND(SX23_Start&lt;=X226,X226&lt;SX23_End),((SX23_NWT*1000)),IF(AND(SX24_Start&lt;=X226,X226&lt;SX24_End),((SX24_NWT*1000)),IF(AND(SX25_Start&lt;=X226,X226&lt;SX25_End),((SX25_NWT*1000))))))))))))))))))))))))))))</f>
        <v/>
      </c>
      <c r="BE226" s="113"/>
      <c r="BF226" s="113"/>
      <c r="BG226" s="113"/>
      <c r="BH226" s="113"/>
      <c r="BI226" s="113"/>
      <c r="BJ226" s="113"/>
      <c r="BK226" s="113"/>
      <c r="BL226" s="19" t="str" cm="1">
        <f t="array" ref="BL226">IF(C226=FALSE,"",IF(AND(SX1_Start&lt;=X226,X226&lt;SX1_End),SX1_LS,IF(AND(SX2_Start&lt;=X226,X226&lt;SX2_End),SX2_LS,IF(AND(SX3_Start&lt;=X226,X226&lt;SX3_End),SX3_LS,IF(AND(SX4_Start&lt;=X226,X226&lt;SX4_End),SX4_LS,IF(AND(SX5_Start&lt;=X226,X226&lt;SX5_End),SX5_LS,IF(AND(SX6_Start&lt;=X226,X226&lt;SX6_End),SX6_LS,IF(AND(SX7_Start&lt;=X226,X226&lt;SX7_End),SX7_LS,IF(AND(SX8_Start&lt;=X226,X226&lt;SX8_End),SX8_LS,IF(AND(SX9_Start&lt;=X226,X226&lt;SX9_End),SX9_LS,IF(AND(SX10_Start&lt;=X226,X226&lt;SX10_End),SX10_LS,IF(AND(SX11_Start&lt;=X226,X226&lt;SX11_End),SX11_LS,IF(AND(SX12_Start&lt;=X226,X226&lt;SX12_End),SX12_LS,IF(AND(SX13_Start&lt;=X226,X226&lt;SX13_End),SX13_LS,IF(AND(SX14_Start&lt;=X226,X226&lt;SX14_End),SX14_LS,IF(AND(SX15_Start&lt;=X226,X226&lt;SX15_End),SX15_LS,IF(AND(SX16_Start&lt;=X226,X226&lt;SX16_End),SX16_LS,IF(AND(SX17_Start&lt;=X226,X226&lt;SX17_End),SX17_LS,IF(AND(SX18_Start&lt;=X226,X226&lt;SX18_End),SX18_LS,IF(AND(SX19_Start&lt;=X226,X226&lt;SX19_End),SX19_LS,IF(AND(SX20_Start&lt;=X226,X226&lt;SX20_End),SX20_LS,IF(AND(SX21_Start&lt;=X226,X226&lt;SX21_End),SX21_LS,IF(AND(SX22_Start&lt;=X226,X226&lt;SX22_End),SX22_LS,IF(AND(SX23_Start&lt;=X226,X226&lt;SX23_End),SX23_LS,IF(AND(SX24_Start&lt;=X226,X226&lt;SX24_End),SX24_LS)*IF(AND(SX25_Start&lt;=X226,X226&lt;SX25End),SX25_LS)))))))))))))))))))))))))</f>
        <v/>
      </c>
      <c r="BM226" s="129" t="str">
        <f t="shared" ref="BM226" si="1561">IF(ISBLANK(C226),"",IF(BL226=SX1_LS,SX1_LSD,IF(BL226=SX2_LS,SX2_LSD,IF(BL226=SX3_LS,SX3_LSD,IF(BL226=SX4_LS,SX4_LSD,IF(BL226=SX5_LS,SX5_LSD,IF(BL226=SX6_LS,SX6_LSD,IF(BL226=SX7_LS,SX7_LSD,IF(BL226=SX8_LS,SX8_LSD,IF(BL226=SX9_LS,SX9_LSD,IF(BL226=SX10_LS,SX10_LSD,IF(BL226=SX11_LS,SX11_LSD,IF(BL226=SX12_LS,SX12_LSD)))))))))))))</f>
        <v/>
      </c>
      <c r="BN226" s="130"/>
      <c r="BO226" s="130"/>
      <c r="BP226" s="130"/>
      <c r="BQ226" s="130"/>
      <c r="BR226" s="131"/>
      <c r="BS226" s="119" t="str">
        <f t="shared" ref="BS226" si="1562">IF(ISBLANK(C226),"",IF(NOT(ISNUMBER(station_number)),"NA",IF(MOD(station_number,1)=0,TEXT(station_number+X226,"0+00"),IF(NOT(MOD(station_number,1)=0),TEXT(station_number+X226,"0+00.00")))))</f>
        <v/>
      </c>
      <c r="BT226" s="119"/>
      <c r="BU226" s="119"/>
      <c r="BV226" s="119"/>
      <c r="BW226" s="119"/>
      <c r="BX226" s="120" t="str" cm="1">
        <f t="array" ref="BX226">IF(C226=FALSE,"",IF(AND(SX1_Start&lt;=X226,X226&lt;SX1_End),"Section 1",IF(AND(SX2_Start&lt;=X226,X226&lt;SX2_End),"Section 2",IF(AND(SX3_Start&lt;=X226,X226&lt;SX3_End),"Section 3",IF(AND(SX4_Start&lt;=X226,X226&lt;SX4_End),"Section 4",IF(AND(SX5_Start&lt;=X226,X226&lt;SX5_End),"Section 5",IF(AND(SX6_Start&lt;=X226,X226&lt;SX6_End),"Section 6",IF(AND(SX7_Start&lt;=X226,X226&lt;SX7_End),"Section 7",IF(AND(SX8_Start&lt;=X226,X226&lt;SX8_End),"Section 8",IF(AND(SX9_Start&lt;=X226,X226&lt;SX9_End),"Section 9",IF(AND(SX10_Start&lt;=X226,X226&lt;SX10_End),"Section 10",IF(AND(SX11_Start&lt;=X226,X226&lt;SX11_End),"Section 11",IF(AND(SX12_Start&lt;=X226,X226&lt;SX12_End),"Section 12",IF(AND(SX13_Start&lt;=X226,X226&lt;SX13_End),"Section 13",IF(AND(SX14_Start&lt;=X226,X226&lt;SX14_End),"Section 14",IF(AND(SX15_Start&lt;=X226,X226&lt;SX15_End),"Section 15",IF(AND(SX16_Start&lt;=X226,X226&lt;SX16_End),"Section 16",IF(AND(SX17_Start&lt;=X226,X226&lt;SX17_End),"Section 17",IF(AND(SX18_Start&lt;=X226,X226&lt;SX18_End),"Section 18",IF(AND(SX19_Start&lt;=X226,X226&lt;SX19_End),"Section 19",IF(AND(SX20_Start&lt;=X226,X226&lt;SX20_End),"Section 20",IF(AND(SX21_Start&lt;=X226,X226&lt;SX21_End),"Section 21",IF(AND(SX22_Start&lt;=X226,X226&lt;SX22_End),"Section 22",IF(AND(SX23_Start&lt;=X226,X226&lt;SX23_End),"Section 23",IF(AND(SX24_Start&lt;=X226,X226&lt;SX24_End),"Section 24")*IF(AND(SX25_Start&lt;=X226,X226&lt;SX25End),"Section 25")))))))))))))))))))))))))</f>
        <v/>
      </c>
      <c r="BY226" s="121"/>
      <c r="BZ226" s="121"/>
      <c r="CA226" s="121"/>
      <c r="CB226" s="121"/>
      <c r="CC226" s="121"/>
      <c r="CD226" s="121"/>
      <c r="CE226" s="121"/>
      <c r="CF226" s="121"/>
      <c r="CG226" s="121"/>
      <c r="CH226" s="122"/>
      <c r="CI226" s="123"/>
      <c r="CJ226" s="124"/>
      <c r="CK226" s="124"/>
      <c r="CL226" s="124"/>
      <c r="CM226" s="124"/>
      <c r="CN226" s="124"/>
      <c r="CO226" s="124"/>
      <c r="CP226" s="124"/>
      <c r="CQ226" s="124"/>
      <c r="CR226" s="124"/>
      <c r="CS226" s="125"/>
      <c r="CT226" s="123"/>
      <c r="CU226" s="124"/>
      <c r="CV226" s="124"/>
      <c r="CW226" s="124"/>
      <c r="CX226" s="124"/>
      <c r="CY226" s="124"/>
      <c r="CZ226" s="124"/>
      <c r="DA226" s="124"/>
      <c r="DB226" s="124"/>
      <c r="DC226" s="124"/>
      <c r="DD226" s="125"/>
      <c r="DE226" s="123"/>
      <c r="DF226" s="124"/>
      <c r="DG226" s="124"/>
      <c r="DH226" s="124"/>
      <c r="DI226" s="124"/>
      <c r="DJ226" s="124"/>
      <c r="DK226" s="124"/>
      <c r="DL226" s="124"/>
      <c r="DM226" s="124"/>
      <c r="DN226" s="125"/>
      <c r="DO226" s="126"/>
      <c r="DP226" s="127"/>
      <c r="DQ226" s="127"/>
      <c r="DR226" s="127"/>
      <c r="DS226" s="127"/>
      <c r="DT226" s="127"/>
      <c r="DU226" s="127"/>
      <c r="DV226" s="128"/>
      <c r="DW226" s="102"/>
      <c r="DX226" s="102"/>
      <c r="DY226" s="102"/>
      <c r="DZ226" s="115"/>
      <c r="EA226" s="115"/>
      <c r="EB226" s="115"/>
      <c r="EC226" s="115"/>
      <c r="ED226" s="115"/>
      <c r="EE226" s="132"/>
      <c r="EF226" s="132"/>
      <c r="EG226" s="132"/>
      <c r="EH226" s="102"/>
      <c r="EI226" s="102"/>
      <c r="EJ226" s="102"/>
      <c r="EK226" s="117" t="str">
        <f t="shared" si="1384"/>
        <v/>
      </c>
      <c r="EL226" s="117"/>
      <c r="EM226" s="117"/>
      <c r="EN226" s="118"/>
      <c r="EO226" s="118"/>
      <c r="EP226" s="118"/>
      <c r="EQ226" s="102"/>
      <c r="ER226" s="102"/>
      <c r="ES226" s="102"/>
      <c r="ET226" s="102"/>
      <c r="EU226" s="20" t="str">
        <f t="shared" si="1385"/>
        <v/>
      </c>
      <c r="EV226" s="26" t="str">
        <f t="shared" si="1386"/>
        <v/>
      </c>
      <c r="EW226" s="22"/>
      <c r="EX226" s="22"/>
      <c r="EY226" s="23"/>
      <c r="EZ226" s="23"/>
      <c r="FA226" s="23"/>
      <c r="FB226" s="23"/>
      <c r="FC226" s="24"/>
      <c r="FD226" s="29"/>
      <c r="FE226" s="24"/>
      <c r="FF226" s="24"/>
      <c r="FG226" s="24"/>
      <c r="FH226" s="24"/>
      <c r="FI226" s="24"/>
      <c r="FJ226" s="24"/>
      <c r="FK226" s="24"/>
      <c r="FL226" s="24"/>
      <c r="FM226" s="24"/>
      <c r="FN226" s="24"/>
      <c r="FO226" s="24"/>
      <c r="FP226" s="24"/>
      <c r="FQ226" s="24"/>
      <c r="FR226" s="24"/>
      <c r="FS226" s="24"/>
      <c r="FT226" s="24"/>
      <c r="FU226" s="24"/>
      <c r="FV226" s="24"/>
      <c r="FW226" s="24"/>
      <c r="FX226" s="24"/>
      <c r="FY226" s="24"/>
      <c r="FZ226" s="24"/>
      <c r="GA226" s="24"/>
      <c r="GB226" s="24"/>
      <c r="GC226" s="24"/>
      <c r="GD226" s="23"/>
      <c r="GE226" s="23"/>
      <c r="GF226" s="23"/>
      <c r="GG226" s="23"/>
      <c r="GH226" s="23"/>
    </row>
    <row r="227" spans="1:190" s="25" customFormat="1" ht="57.75" customHeight="1" x14ac:dyDescent="0.25">
      <c r="A227" s="103">
        <f t="shared" si="1387"/>
        <v>220</v>
      </c>
      <c r="B227" s="103"/>
      <c r="C227" s="104"/>
      <c r="D227" s="105"/>
      <c r="E227" s="105"/>
      <c r="F227" s="105"/>
      <c r="G227" s="105"/>
      <c r="H227" s="105"/>
      <c r="I227" s="105"/>
      <c r="J227" s="105"/>
      <c r="K227" s="106"/>
      <c r="L227" s="138"/>
      <c r="M227" s="138"/>
      <c r="N227" s="138"/>
      <c r="O227" s="138"/>
      <c r="P227" s="138"/>
      <c r="Q227" s="138"/>
      <c r="R227" s="138"/>
      <c r="S227" s="137"/>
      <c r="T227" s="137"/>
      <c r="U227" s="137"/>
      <c r="V227" s="137"/>
      <c r="W227" s="137"/>
      <c r="X227" s="79"/>
      <c r="Y227" s="80"/>
      <c r="Z227" s="80"/>
      <c r="AA227" s="80"/>
      <c r="AB227" s="11" t="str">
        <f t="shared" si="1375"/>
        <v/>
      </c>
      <c r="AC227" s="12"/>
      <c r="AD227" s="13">
        <f t="shared" si="1367"/>
        <v>0</v>
      </c>
      <c r="AE227" s="14" t="str">
        <f t="shared" ref="AE227" si="1563">IF(ISBLANK(C227),"",IF(BL227=SX1_LS,SX1_PD,IF(BL227=SX2_LS,SX2_PD,IF(BL227=SX3_LS,SX3_PD,IF(BL227=SX4_LS,SX4_PD,IF(BL227=SX5_LS,SX5_PD,IF(BL227=SX6_LS,SX6_PD,IF(BL227=SX7_LS,SX7_PD,IF(BL227=SX8_LS,SX8_PD,IF(BL227=SX9_LS,SX9_PD,IF(BL227=SX10_LS,SX10_PD,IF(BL227=SX11_LS,SX11_PD,IF(BL227=SX12_LS,SX12_PD)))))))))))))</f>
        <v/>
      </c>
      <c r="AF227" s="15" t="str">
        <f t="shared" si="1377"/>
        <v>!</v>
      </c>
      <c r="AG227" s="16" t="str">
        <f t="shared" ref="AG227" si="1564">IF(ISBLANK(AC227),"",IF(AND(BL227=SX1_LS,AC227&gt;=0.5),(ROUND((PI()*AD227*AE227)/12,2)-PI()*SX1_PD),IF(AND(BL227=SX2_LS,AC227&gt;=0.5),(ROUND((PI()*AD227*AE227)/12,2)-PI()*SX2_PD),IF(AND(BL227=SX3_LS,AC227&gt;=0.5),(ROUND((PI()*AD227*AE227)/12,2)-PI()*SX3_PD),IF(AND(BL227=SX4_LS,AC227&gt;=0.5),(ROUND((PI()*AD227*AE227)/12,2)-PI()*SX4_PD),IF(AND(BL227=SX5_LS,AC227&gt;=0.5),(ROUND((PI()*AD227*AE227)/12,2)-PI()*SX5_PD),IF(AND(BL227=SX6_LS,AC227&gt;=0.5),(ROUND((PI()*AD227*AE227)/12,2)-PI()*SX6_PD),IF(AND(BL227=SX7_LS,AC227&gt;=0.5),(ROUND((PI()*AD227*AE227)/12,2)-PI()*SX7_PD),IF(AND(BL227=SX8_LS,AC227&gt;=0.5),(ROUND((PI()*AD227*AE227)/12,2)-PI()*SX8_PD),IF(AND(BL227=SX9_LS,AC227&gt;=0.5),(ROUND((PI()*AD227*AE227)/12,2)-PI()*SX9_PD),IF(AND(BL227=SX10_LS,AC227&gt;=0.5),(ROUND((PI()*AD227*AE227)/12,2)-PI()*SX10_PD),IF(AND(BL227=SX11_LS,AC227&gt;=0.5),(ROUND((PI()*AD227*AE227)/12,2)-PI()*SX11_PD),IF(AND(BL227=SX12_LS,AC227&gt;=0.5),(ROUND((PI()*AD227*AE227)/12,2)-PI()*SX12_PD),ROUND((PI()*AD227*AE227)/12,2))))))))))))))</f>
        <v/>
      </c>
      <c r="AH227" s="81"/>
      <c r="AI227" s="81"/>
      <c r="AJ227" s="81"/>
      <c r="AK227" s="81"/>
      <c r="AL227" s="81"/>
      <c r="AM227" s="81"/>
      <c r="AN227" s="81"/>
      <c r="AO227" s="81"/>
      <c r="AP227" s="17"/>
      <c r="AQ227" s="113"/>
      <c r="AR227" s="113"/>
      <c r="AS227" s="113"/>
      <c r="AT227" s="113"/>
      <c r="AU227" s="113"/>
      <c r="AV227" s="114" t="str">
        <f t="shared" ref="AV227" si="1565">IF(C227=FALSE,"",IF(C227="DNT",(AQ227/(Nominal_Pipe_Diameter*10)),IF(AQ227="NV","NV",IF(AQ227="NA","NA",IF(BE227="","",IF(BL227="SMLS",AQ227*100/BE227,AQ227*100/BD227))))))</f>
        <v/>
      </c>
      <c r="AW227" s="114"/>
      <c r="AX227" s="114"/>
      <c r="AY227" s="114"/>
      <c r="AZ227" s="114"/>
      <c r="BA227" s="114" t="str">
        <f t="shared" ref="BA227" si="1566">IF(C227=FALSE,"",IF(GW_Log_Dist="","NA",GW_Log_Dist+X227))</f>
        <v/>
      </c>
      <c r="BB227" s="114"/>
      <c r="BC227" s="114"/>
      <c r="BD227" s="18" t="str">
        <f t="shared" ref="BD227" si="1567">IF(C227=FALSE,"",IF(AND(SX1_Start&lt;=X227,X227&lt;SX1_End),((SX1_NWT*1000)),IF(AND(SX2_Start&lt;=X227,X227&lt;SX2_End),((SX2_NWT*1000)),IF(AND(SX3_Start&lt;=X227,X227&lt;SX3_End),((SX3_NWT*1000)),IF(AND(SX4_Start&lt;=X227,X227&lt;SX4_End),((SX4_NWT*1000)),IF(AND(SX5_Start&lt;=X227,X227&lt;SX5_End),((SX5_NWT*1000)),IF(AND(SX6_Start&lt;=X227,X227&lt;SX6_End),((SX6_NWT*1000)),IF(AND(SX7_Start&lt;=X227,X227&lt;SX7_End),((SX7_NWT*1000)),IF(AND(SX8_Start&lt;=X227,X227&lt;SX8_End),((SX8_NWT*1000)),IF(AND(SX9_Start&lt;=X227,X227&lt;SX9_End),((SX9_NWT*1000)),IF(AND(SX10_Start&lt;=X227,X227&lt;SX10_End),((SX10_NWT*1000)),IF(AND(SX11_Start&lt;=X227,X227&lt;SX11_End),((SX11_NWT*1000)),IF(AND(SX12_Start&lt;=X227,X227&lt;SX12_End),((SX12_NWT*1000)),IF(AND(SX13_Start&lt;=X227,X227&lt;SX13_End),((SX13_NWT*1000)),IF(AND(SX14_Start&lt;=X227,X227&lt;SX14_End),((SX14_NWT*1000)),IF(AND(SX15_Start&lt;=X227,X227&lt;SX15_End),((SX15_NWT*1000)),IF(AND(SX16_Start&lt;=X227,X227&lt;SX16_End),((SX16_NWT*1000)),IF(AND(SX17_Start&lt;=X227,X227&lt;SX17_End),((SX17_NWT*1000)),IF(AND(SX18_Start&lt;=X227,X227&lt;SX18_End),((SX18_NWT*1000)),IF(AND(SX19_Start&lt;=X227,X227&lt;SX19_End),((SX19_NWT*1000)),IF(AND(SX20_Start&lt;=X227,X227&lt;SX20_End),((SX20_NWT*1000)),IF(AND(SX21_Start&lt;=X227,X227&lt;SX21_End),((SX21_NWT*1000)),IF(AND(SX22_Start&lt;=X227,X227&lt;SX22_End),((SX22_NWT*1000)),IF(AND(SX23_Start&lt;=X227,X227&lt;SX23_End),((SX23_NWT*1000)),IF(AND(SX24_Start&lt;=X227,X227&lt;SX24_End),((SX24_NWT*1000)),IF(AND(SX25_Start&lt;=X227,X227&lt;SX25_End),((SX25_NWT*1000))))))))))))))))))))))))))))</f>
        <v/>
      </c>
      <c r="BE227" s="113"/>
      <c r="BF227" s="113"/>
      <c r="BG227" s="113"/>
      <c r="BH227" s="113"/>
      <c r="BI227" s="113"/>
      <c r="BJ227" s="113"/>
      <c r="BK227" s="113"/>
      <c r="BL227" s="19" t="str" cm="1">
        <f t="array" ref="BL227">IF(C227=FALSE,"",IF(AND(SX1_Start&lt;=X227,X227&lt;SX1_End),SX1_LS,IF(AND(SX2_Start&lt;=X227,X227&lt;SX2_End),SX2_LS,IF(AND(SX3_Start&lt;=X227,X227&lt;SX3_End),SX3_LS,IF(AND(SX4_Start&lt;=X227,X227&lt;SX4_End),SX4_LS,IF(AND(SX5_Start&lt;=X227,X227&lt;SX5_End),SX5_LS,IF(AND(SX6_Start&lt;=X227,X227&lt;SX6_End),SX6_LS,IF(AND(SX7_Start&lt;=X227,X227&lt;SX7_End),SX7_LS,IF(AND(SX8_Start&lt;=X227,X227&lt;SX8_End),SX8_LS,IF(AND(SX9_Start&lt;=X227,X227&lt;SX9_End),SX9_LS,IF(AND(SX10_Start&lt;=X227,X227&lt;SX10_End),SX10_LS,IF(AND(SX11_Start&lt;=X227,X227&lt;SX11_End),SX11_LS,IF(AND(SX12_Start&lt;=X227,X227&lt;SX12_End),SX12_LS,IF(AND(SX13_Start&lt;=X227,X227&lt;SX13_End),SX13_LS,IF(AND(SX14_Start&lt;=X227,X227&lt;SX14_End),SX14_LS,IF(AND(SX15_Start&lt;=X227,X227&lt;SX15_End),SX15_LS,IF(AND(SX16_Start&lt;=X227,X227&lt;SX16_End),SX16_LS,IF(AND(SX17_Start&lt;=X227,X227&lt;SX17_End),SX17_LS,IF(AND(SX18_Start&lt;=X227,X227&lt;SX18_End),SX18_LS,IF(AND(SX19_Start&lt;=X227,X227&lt;SX19_End),SX19_LS,IF(AND(SX20_Start&lt;=X227,X227&lt;SX20_End),SX20_LS,IF(AND(SX21_Start&lt;=X227,X227&lt;SX21_End),SX21_LS,IF(AND(SX22_Start&lt;=X227,X227&lt;SX22_End),SX22_LS,IF(AND(SX23_Start&lt;=X227,X227&lt;SX23_End),SX23_LS,IF(AND(SX24_Start&lt;=X227,X227&lt;SX24_End),SX24_LS)*IF(AND(SX25_Start&lt;=X227,X227&lt;SX25End),SX25_LS)))))))))))))))))))))))))</f>
        <v/>
      </c>
      <c r="BM227" s="129" t="str">
        <f t="shared" ref="BM227" si="1568">IF(ISBLANK(C227),"",IF(BL227=SX1_LS,SX1_LSD,IF(BL227=SX2_LS,SX2_LSD,IF(BL227=SX3_LS,SX3_LSD,IF(BL227=SX4_LS,SX4_LSD,IF(BL227=SX5_LS,SX5_LSD,IF(BL227=SX6_LS,SX6_LSD,IF(BL227=SX7_LS,SX7_LSD,IF(BL227=SX8_LS,SX8_LSD,IF(BL227=SX9_LS,SX9_LSD,IF(BL227=SX10_LS,SX10_LSD,IF(BL227=SX11_LS,SX11_LSD,IF(BL227=SX12_LS,SX12_LSD)))))))))))))</f>
        <v/>
      </c>
      <c r="BN227" s="130"/>
      <c r="BO227" s="130"/>
      <c r="BP227" s="130"/>
      <c r="BQ227" s="130"/>
      <c r="BR227" s="131"/>
      <c r="BS227" s="119" t="str">
        <f t="shared" ref="BS227" si="1569">IF(ISBLANK(C227),"",IF(NOT(ISNUMBER(station_number)),"NA",IF(MOD(station_number,1)=0,TEXT(station_number+X227,"0+00"),IF(NOT(MOD(station_number,1)=0),TEXT(station_number+X227,"0+00.00")))))</f>
        <v/>
      </c>
      <c r="BT227" s="119"/>
      <c r="BU227" s="119"/>
      <c r="BV227" s="119"/>
      <c r="BW227" s="119"/>
      <c r="BX227" s="120" t="str" cm="1">
        <f t="array" ref="BX227">IF(C227=FALSE,"",IF(AND(SX1_Start&lt;=X227,X227&lt;SX1_End),"Section 1",IF(AND(SX2_Start&lt;=X227,X227&lt;SX2_End),"Section 2",IF(AND(SX3_Start&lt;=X227,X227&lt;SX3_End),"Section 3",IF(AND(SX4_Start&lt;=X227,X227&lt;SX4_End),"Section 4",IF(AND(SX5_Start&lt;=X227,X227&lt;SX5_End),"Section 5",IF(AND(SX6_Start&lt;=X227,X227&lt;SX6_End),"Section 6",IF(AND(SX7_Start&lt;=X227,X227&lt;SX7_End),"Section 7",IF(AND(SX8_Start&lt;=X227,X227&lt;SX8_End),"Section 8",IF(AND(SX9_Start&lt;=X227,X227&lt;SX9_End),"Section 9",IF(AND(SX10_Start&lt;=X227,X227&lt;SX10_End),"Section 10",IF(AND(SX11_Start&lt;=X227,X227&lt;SX11_End),"Section 11",IF(AND(SX12_Start&lt;=X227,X227&lt;SX12_End),"Section 12",IF(AND(SX13_Start&lt;=X227,X227&lt;SX13_End),"Section 13",IF(AND(SX14_Start&lt;=X227,X227&lt;SX14_End),"Section 14",IF(AND(SX15_Start&lt;=X227,X227&lt;SX15_End),"Section 15",IF(AND(SX16_Start&lt;=X227,X227&lt;SX16_End),"Section 16",IF(AND(SX17_Start&lt;=X227,X227&lt;SX17_End),"Section 17",IF(AND(SX18_Start&lt;=X227,X227&lt;SX18_End),"Section 18",IF(AND(SX19_Start&lt;=X227,X227&lt;SX19_End),"Section 19",IF(AND(SX20_Start&lt;=X227,X227&lt;SX20_End),"Section 20",IF(AND(SX21_Start&lt;=X227,X227&lt;SX21_End),"Section 21",IF(AND(SX22_Start&lt;=X227,X227&lt;SX22_End),"Section 22",IF(AND(SX23_Start&lt;=X227,X227&lt;SX23_End),"Section 23",IF(AND(SX24_Start&lt;=X227,X227&lt;SX24_End),"Section 24")*IF(AND(SX25_Start&lt;=X227,X227&lt;SX25End),"Section 25")))))))))))))))))))))))))</f>
        <v/>
      </c>
      <c r="BY227" s="121"/>
      <c r="BZ227" s="121"/>
      <c r="CA227" s="121"/>
      <c r="CB227" s="121"/>
      <c r="CC227" s="121"/>
      <c r="CD227" s="121"/>
      <c r="CE227" s="121"/>
      <c r="CF227" s="121"/>
      <c r="CG227" s="121"/>
      <c r="CH227" s="122"/>
      <c r="CI227" s="123"/>
      <c r="CJ227" s="124"/>
      <c r="CK227" s="124"/>
      <c r="CL227" s="124"/>
      <c r="CM227" s="124"/>
      <c r="CN227" s="124"/>
      <c r="CO227" s="124"/>
      <c r="CP227" s="124"/>
      <c r="CQ227" s="124"/>
      <c r="CR227" s="124"/>
      <c r="CS227" s="125"/>
      <c r="CT227" s="123"/>
      <c r="CU227" s="124"/>
      <c r="CV227" s="124"/>
      <c r="CW227" s="124"/>
      <c r="CX227" s="124"/>
      <c r="CY227" s="124"/>
      <c r="CZ227" s="124"/>
      <c r="DA227" s="124"/>
      <c r="DB227" s="124"/>
      <c r="DC227" s="124"/>
      <c r="DD227" s="125"/>
      <c r="DE227" s="123"/>
      <c r="DF227" s="124"/>
      <c r="DG227" s="124"/>
      <c r="DH227" s="124"/>
      <c r="DI227" s="124"/>
      <c r="DJ227" s="124"/>
      <c r="DK227" s="124"/>
      <c r="DL227" s="124"/>
      <c r="DM227" s="124"/>
      <c r="DN227" s="125"/>
      <c r="DO227" s="126"/>
      <c r="DP227" s="127"/>
      <c r="DQ227" s="127"/>
      <c r="DR227" s="127"/>
      <c r="DS227" s="127"/>
      <c r="DT227" s="127"/>
      <c r="DU227" s="127"/>
      <c r="DV227" s="128"/>
      <c r="DW227" s="102"/>
      <c r="DX227" s="102"/>
      <c r="DY227" s="102"/>
      <c r="DZ227" s="115"/>
      <c r="EA227" s="115"/>
      <c r="EB227" s="115"/>
      <c r="EC227" s="115"/>
      <c r="ED227" s="115"/>
      <c r="EE227" s="132"/>
      <c r="EF227" s="132"/>
      <c r="EG227" s="132"/>
      <c r="EH227" s="102"/>
      <c r="EI227" s="102"/>
      <c r="EJ227" s="102"/>
      <c r="EK227" s="117" t="str">
        <f t="shared" si="1384"/>
        <v/>
      </c>
      <c r="EL227" s="117"/>
      <c r="EM227" s="117"/>
      <c r="EN227" s="118"/>
      <c r="EO227" s="118"/>
      <c r="EP227" s="118"/>
      <c r="EQ227" s="102"/>
      <c r="ER227" s="102"/>
      <c r="ES227" s="102"/>
      <c r="ET227" s="102"/>
      <c r="EU227" s="20" t="str">
        <f t="shared" si="1385"/>
        <v/>
      </c>
      <c r="EV227" s="26" t="str">
        <f t="shared" si="1386"/>
        <v/>
      </c>
      <c r="EW227" s="22"/>
      <c r="EX227" s="22"/>
      <c r="EY227" s="23"/>
      <c r="EZ227" s="23"/>
      <c r="FA227" s="27"/>
      <c r="FB227" s="27"/>
      <c r="FC227" s="28"/>
      <c r="FD227" s="28"/>
      <c r="FE227" s="29"/>
      <c r="FF227" s="29"/>
      <c r="FG227" s="29"/>
      <c r="FH227" s="29"/>
      <c r="FI227" s="29"/>
      <c r="FJ227" s="29"/>
      <c r="FK227" s="29"/>
      <c r="FL227" s="29"/>
      <c r="FM227" s="29"/>
      <c r="FN227" s="29"/>
      <c r="FO227" s="29"/>
      <c r="FP227" s="29"/>
      <c r="FQ227" s="29"/>
      <c r="FR227" s="29"/>
      <c r="FS227" s="29"/>
      <c r="FT227" s="29"/>
      <c r="FU227" s="29"/>
      <c r="FV227" s="29"/>
      <c r="FW227" s="29"/>
      <c r="FX227" s="29"/>
      <c r="FY227" s="29"/>
      <c r="FZ227" s="29"/>
      <c r="GA227" s="29"/>
      <c r="GB227" s="29"/>
      <c r="GC227" s="23"/>
      <c r="GD227" s="23"/>
      <c r="GE227" s="23"/>
      <c r="GF227" s="23"/>
      <c r="GG227" s="23"/>
      <c r="GH227" s="23"/>
    </row>
    <row r="228" spans="1:190" s="25" customFormat="1" ht="57.75" customHeight="1" x14ac:dyDescent="0.25">
      <c r="A228" s="103">
        <f t="shared" si="1387"/>
        <v>221</v>
      </c>
      <c r="B228" s="103"/>
      <c r="C228" s="104"/>
      <c r="D228" s="105"/>
      <c r="E228" s="105"/>
      <c r="F228" s="105"/>
      <c r="G228" s="105"/>
      <c r="H228" s="105"/>
      <c r="I228" s="105"/>
      <c r="J228" s="105"/>
      <c r="K228" s="106"/>
      <c r="L228" s="138"/>
      <c r="M228" s="138"/>
      <c r="N228" s="138"/>
      <c r="O228" s="138"/>
      <c r="P228" s="138"/>
      <c r="Q228" s="138"/>
      <c r="R228" s="138"/>
      <c r="S228" s="137"/>
      <c r="T228" s="137"/>
      <c r="U228" s="137"/>
      <c r="V228" s="137"/>
      <c r="W228" s="137"/>
      <c r="X228" s="79"/>
      <c r="Y228" s="80"/>
      <c r="Z228" s="80"/>
      <c r="AA228" s="80"/>
      <c r="AB228" s="11" t="str">
        <f t="shared" si="1375"/>
        <v/>
      </c>
      <c r="AC228" s="12"/>
      <c r="AD228" s="13">
        <f t="shared" si="1367"/>
        <v>0</v>
      </c>
      <c r="AE228" s="14" t="str">
        <f t="shared" ref="AE228" si="1570">IF(ISBLANK(C228),"",IF(BL228=SX1_LS,SX1_PD,IF(BL228=SX2_LS,SX2_PD,IF(BL228=SX3_LS,SX3_PD,IF(BL228=SX4_LS,SX4_PD,IF(BL228=SX5_LS,SX5_PD,IF(BL228=SX6_LS,SX6_PD,IF(BL228=SX7_LS,SX7_PD,IF(BL228=SX8_LS,SX8_PD,IF(BL228=SX9_LS,SX9_PD,IF(BL228=SX10_LS,SX10_PD,IF(BL228=SX11_LS,SX11_PD,IF(BL228=SX12_LS,SX12_PD)))))))))))))</f>
        <v/>
      </c>
      <c r="AF228" s="15" t="str">
        <f t="shared" si="1377"/>
        <v>!</v>
      </c>
      <c r="AG228" s="16" t="str">
        <f t="shared" ref="AG228" si="1571">IF(ISBLANK(AC228),"",IF(AND(BL228=SX1_LS,AC228&gt;=0.5),(ROUND((PI()*AD228*AE228)/12,2)-PI()*SX1_PD),IF(AND(BL228=SX2_LS,AC228&gt;=0.5),(ROUND((PI()*AD228*AE228)/12,2)-PI()*SX2_PD),IF(AND(BL228=SX3_LS,AC228&gt;=0.5),(ROUND((PI()*AD228*AE228)/12,2)-PI()*SX3_PD),IF(AND(BL228=SX4_LS,AC228&gt;=0.5),(ROUND((PI()*AD228*AE228)/12,2)-PI()*SX4_PD),IF(AND(BL228=SX5_LS,AC228&gt;=0.5),(ROUND((PI()*AD228*AE228)/12,2)-PI()*SX5_PD),IF(AND(BL228=SX6_LS,AC228&gt;=0.5),(ROUND((PI()*AD228*AE228)/12,2)-PI()*SX6_PD),IF(AND(BL228=SX7_LS,AC228&gt;=0.5),(ROUND((PI()*AD228*AE228)/12,2)-PI()*SX7_PD),IF(AND(BL228=SX8_LS,AC228&gt;=0.5),(ROUND((PI()*AD228*AE228)/12,2)-PI()*SX8_PD),IF(AND(BL228=SX9_LS,AC228&gt;=0.5),(ROUND((PI()*AD228*AE228)/12,2)-PI()*SX9_PD),IF(AND(BL228=SX10_LS,AC228&gt;=0.5),(ROUND((PI()*AD228*AE228)/12,2)-PI()*SX10_PD),IF(AND(BL228=SX11_LS,AC228&gt;=0.5),(ROUND((PI()*AD228*AE228)/12,2)-PI()*SX11_PD),IF(AND(BL228=SX12_LS,AC228&gt;=0.5),(ROUND((PI()*AD228*AE228)/12,2)-PI()*SX12_PD),ROUND((PI()*AD228*AE228)/12,2))))))))))))))</f>
        <v/>
      </c>
      <c r="AH228" s="81"/>
      <c r="AI228" s="81"/>
      <c r="AJ228" s="81"/>
      <c r="AK228" s="81"/>
      <c r="AL228" s="81"/>
      <c r="AM228" s="81"/>
      <c r="AN228" s="81"/>
      <c r="AO228" s="81"/>
      <c r="AP228" s="17"/>
      <c r="AQ228" s="133"/>
      <c r="AR228" s="134"/>
      <c r="AS228" s="134"/>
      <c r="AT228" s="134"/>
      <c r="AU228" s="135"/>
      <c r="AV228" s="114" t="str">
        <f t="shared" ref="AV228" si="1572">IF(C228=FALSE,"",IF(C228="DNT",(AQ228/(Nominal_Pipe_Diameter*10)),IF(AQ228="NV","NV",IF(AQ228="NA","NA",IF(BE228="","",IF(BL228="SMLS",AQ228*100/BE228,AQ228*100/BD228))))))</f>
        <v/>
      </c>
      <c r="AW228" s="114"/>
      <c r="AX228" s="114"/>
      <c r="AY228" s="114"/>
      <c r="AZ228" s="114"/>
      <c r="BA228" s="114" t="str">
        <f t="shared" ref="BA228" si="1573">IF(C228=FALSE,"",IF(GW_Log_Dist="","NA",GW_Log_Dist+X228))</f>
        <v/>
      </c>
      <c r="BB228" s="114"/>
      <c r="BC228" s="114"/>
      <c r="BD228" s="18" t="str">
        <f t="shared" ref="BD228" si="1574">IF(C228=FALSE,"",IF(AND(SX1_Start&lt;=X228,X228&lt;SX1_End),((SX1_NWT*1000)),IF(AND(SX2_Start&lt;=X228,X228&lt;SX2_End),((SX2_NWT*1000)),IF(AND(SX3_Start&lt;=X228,X228&lt;SX3_End),((SX3_NWT*1000)),IF(AND(SX4_Start&lt;=X228,X228&lt;SX4_End),((SX4_NWT*1000)),IF(AND(SX5_Start&lt;=X228,X228&lt;SX5_End),((SX5_NWT*1000)),IF(AND(SX6_Start&lt;=X228,X228&lt;SX6_End),((SX6_NWT*1000)),IF(AND(SX7_Start&lt;=X228,X228&lt;SX7_End),((SX7_NWT*1000)),IF(AND(SX8_Start&lt;=X228,X228&lt;SX8_End),((SX8_NWT*1000)),IF(AND(SX9_Start&lt;=X228,X228&lt;SX9_End),((SX9_NWT*1000)),IF(AND(SX10_Start&lt;=X228,X228&lt;SX10_End),((SX10_NWT*1000)),IF(AND(SX11_Start&lt;=X228,X228&lt;SX11_End),((SX11_NWT*1000)),IF(AND(SX12_Start&lt;=X228,X228&lt;SX12_End),((SX12_NWT*1000)),IF(AND(SX13_Start&lt;=X228,X228&lt;SX13_End),((SX13_NWT*1000)),IF(AND(SX14_Start&lt;=X228,X228&lt;SX14_End),((SX14_NWT*1000)),IF(AND(SX15_Start&lt;=X228,X228&lt;SX15_End),((SX15_NWT*1000)),IF(AND(SX16_Start&lt;=X228,X228&lt;SX16_End),((SX16_NWT*1000)),IF(AND(SX17_Start&lt;=X228,X228&lt;SX17_End),((SX17_NWT*1000)),IF(AND(SX18_Start&lt;=X228,X228&lt;SX18_End),((SX18_NWT*1000)),IF(AND(SX19_Start&lt;=X228,X228&lt;SX19_End),((SX19_NWT*1000)),IF(AND(SX20_Start&lt;=X228,X228&lt;SX20_End),((SX20_NWT*1000)),IF(AND(SX21_Start&lt;=X228,X228&lt;SX21_End),((SX21_NWT*1000)),IF(AND(SX22_Start&lt;=X228,X228&lt;SX22_End),((SX22_NWT*1000)),IF(AND(SX23_Start&lt;=X228,X228&lt;SX23_End),((SX23_NWT*1000)),IF(AND(SX24_Start&lt;=X228,X228&lt;SX24_End),((SX24_NWT*1000)),IF(AND(SX25_Start&lt;=X228,X228&lt;SX25_End),((SX25_NWT*1000))))))))))))))))))))))))))))</f>
        <v/>
      </c>
      <c r="BE228" s="133"/>
      <c r="BF228" s="134"/>
      <c r="BG228" s="134"/>
      <c r="BH228" s="134"/>
      <c r="BI228" s="134"/>
      <c r="BJ228" s="134"/>
      <c r="BK228" s="135"/>
      <c r="BL228" s="19" t="str" cm="1">
        <f t="array" ref="BL228">IF(C228=FALSE,"",IF(AND(SX1_Start&lt;=X228,X228&lt;SX1_End),SX1_LS,IF(AND(SX2_Start&lt;=X228,X228&lt;SX2_End),SX2_LS,IF(AND(SX3_Start&lt;=X228,X228&lt;SX3_End),SX3_LS,IF(AND(SX4_Start&lt;=X228,X228&lt;SX4_End),SX4_LS,IF(AND(SX5_Start&lt;=X228,X228&lt;SX5_End),SX5_LS,IF(AND(SX6_Start&lt;=X228,X228&lt;SX6_End),SX6_LS,IF(AND(SX7_Start&lt;=X228,X228&lt;SX7_End),SX7_LS,IF(AND(SX8_Start&lt;=X228,X228&lt;SX8_End),SX8_LS,IF(AND(SX9_Start&lt;=X228,X228&lt;SX9_End),SX9_LS,IF(AND(SX10_Start&lt;=X228,X228&lt;SX10_End),SX10_LS,IF(AND(SX11_Start&lt;=X228,X228&lt;SX11_End),SX11_LS,IF(AND(SX12_Start&lt;=X228,X228&lt;SX12_End),SX12_LS,IF(AND(SX13_Start&lt;=X228,X228&lt;SX13_End),SX13_LS,IF(AND(SX14_Start&lt;=X228,X228&lt;SX14_End),SX14_LS,IF(AND(SX15_Start&lt;=X228,X228&lt;SX15_End),SX15_LS,IF(AND(SX16_Start&lt;=X228,X228&lt;SX16_End),SX16_LS,IF(AND(SX17_Start&lt;=X228,X228&lt;SX17_End),SX17_LS,IF(AND(SX18_Start&lt;=X228,X228&lt;SX18_End),SX18_LS,IF(AND(SX19_Start&lt;=X228,X228&lt;SX19_End),SX19_LS,IF(AND(SX20_Start&lt;=X228,X228&lt;SX20_End),SX20_LS,IF(AND(SX21_Start&lt;=X228,X228&lt;SX21_End),SX21_LS,IF(AND(SX22_Start&lt;=X228,X228&lt;SX22_End),SX22_LS,IF(AND(SX23_Start&lt;=X228,X228&lt;SX23_End),SX23_LS,IF(AND(SX24_Start&lt;=X228,X228&lt;SX24_End),SX24_LS)*IF(AND(SX25_Start&lt;=X228,X228&lt;SX25End),SX25_LS)))))))))))))))))))))))))</f>
        <v/>
      </c>
      <c r="BM228" s="129" t="str">
        <f t="shared" ref="BM228" si="1575">IF(ISBLANK(C228),"",IF(BL228=SX1_LS,SX1_LSD,IF(BL228=SX2_LS,SX2_LSD,IF(BL228=SX3_LS,SX3_LSD,IF(BL228=SX4_LS,SX4_LSD,IF(BL228=SX5_LS,SX5_LSD,IF(BL228=SX6_LS,SX6_LSD,IF(BL228=SX7_LS,SX7_LSD,IF(BL228=SX8_LS,SX8_LSD,IF(BL228=SX9_LS,SX9_LSD,IF(BL228=SX10_LS,SX10_LSD,IF(BL228=SX11_LS,SX11_LSD,IF(BL228=SX12_LS,SX12_LSD)))))))))))))</f>
        <v/>
      </c>
      <c r="BN228" s="130"/>
      <c r="BO228" s="130"/>
      <c r="BP228" s="130"/>
      <c r="BQ228" s="130"/>
      <c r="BR228" s="131"/>
      <c r="BS228" s="119" t="str">
        <f t="shared" ref="BS228" si="1576">IF(ISBLANK(C228),"",IF(NOT(ISNUMBER(station_number)),"NA",IF(MOD(station_number,1)=0,TEXT(station_number+X228,"0+00"),IF(NOT(MOD(station_number,1)=0),TEXT(station_number+X228,"0+00.00")))))</f>
        <v/>
      </c>
      <c r="BT228" s="119"/>
      <c r="BU228" s="119"/>
      <c r="BV228" s="119"/>
      <c r="BW228" s="119"/>
      <c r="BX228" s="120" t="str" cm="1">
        <f t="array" ref="BX228">IF(C228=FALSE,"",IF(AND(SX1_Start&lt;=X228,X228&lt;SX1_End),"Section 1",IF(AND(SX2_Start&lt;=X228,X228&lt;SX2_End),"Section 2",IF(AND(SX3_Start&lt;=X228,X228&lt;SX3_End),"Section 3",IF(AND(SX4_Start&lt;=X228,X228&lt;SX4_End),"Section 4",IF(AND(SX5_Start&lt;=X228,X228&lt;SX5_End),"Section 5",IF(AND(SX6_Start&lt;=X228,X228&lt;SX6_End),"Section 6",IF(AND(SX7_Start&lt;=X228,X228&lt;SX7_End),"Section 7",IF(AND(SX8_Start&lt;=X228,X228&lt;SX8_End),"Section 8",IF(AND(SX9_Start&lt;=X228,X228&lt;SX9_End),"Section 9",IF(AND(SX10_Start&lt;=X228,X228&lt;SX10_End),"Section 10",IF(AND(SX11_Start&lt;=X228,X228&lt;SX11_End),"Section 11",IF(AND(SX12_Start&lt;=X228,X228&lt;SX12_End),"Section 12",IF(AND(SX13_Start&lt;=X228,X228&lt;SX13_End),"Section 13",IF(AND(SX14_Start&lt;=X228,X228&lt;SX14_End),"Section 14",IF(AND(SX15_Start&lt;=X228,X228&lt;SX15_End),"Section 15",IF(AND(SX16_Start&lt;=X228,X228&lt;SX16_End),"Section 16",IF(AND(SX17_Start&lt;=X228,X228&lt;SX17_End),"Section 17",IF(AND(SX18_Start&lt;=X228,X228&lt;SX18_End),"Section 18",IF(AND(SX19_Start&lt;=X228,X228&lt;SX19_End),"Section 19",IF(AND(SX20_Start&lt;=X228,X228&lt;SX20_End),"Section 20",IF(AND(SX21_Start&lt;=X228,X228&lt;SX21_End),"Section 21",IF(AND(SX22_Start&lt;=X228,X228&lt;SX22_End),"Section 22",IF(AND(SX23_Start&lt;=X228,X228&lt;SX23_End),"Section 23",IF(AND(SX24_Start&lt;=X228,X228&lt;SX24_End),"Section 24")*IF(AND(SX25_Start&lt;=X228,X228&lt;SX25End),"Section 25")))))))))))))))))))))))))</f>
        <v/>
      </c>
      <c r="BY228" s="121"/>
      <c r="BZ228" s="121"/>
      <c r="CA228" s="121"/>
      <c r="CB228" s="121"/>
      <c r="CC228" s="121"/>
      <c r="CD228" s="121"/>
      <c r="CE228" s="121"/>
      <c r="CF228" s="121"/>
      <c r="CG228" s="121"/>
      <c r="CH228" s="122"/>
      <c r="CI228" s="123"/>
      <c r="CJ228" s="124"/>
      <c r="CK228" s="124"/>
      <c r="CL228" s="124"/>
      <c r="CM228" s="124"/>
      <c r="CN228" s="124"/>
      <c r="CO228" s="124"/>
      <c r="CP228" s="124"/>
      <c r="CQ228" s="124"/>
      <c r="CR228" s="124"/>
      <c r="CS228" s="125"/>
      <c r="CT228" s="123"/>
      <c r="CU228" s="124"/>
      <c r="CV228" s="124"/>
      <c r="CW228" s="124"/>
      <c r="CX228" s="124"/>
      <c r="CY228" s="124"/>
      <c r="CZ228" s="124"/>
      <c r="DA228" s="124"/>
      <c r="DB228" s="124"/>
      <c r="DC228" s="124"/>
      <c r="DD228" s="125"/>
      <c r="DE228" s="123"/>
      <c r="DF228" s="124"/>
      <c r="DG228" s="124"/>
      <c r="DH228" s="124"/>
      <c r="DI228" s="124"/>
      <c r="DJ228" s="124"/>
      <c r="DK228" s="124"/>
      <c r="DL228" s="124"/>
      <c r="DM228" s="124"/>
      <c r="DN228" s="125"/>
      <c r="DO228" s="126"/>
      <c r="DP228" s="127"/>
      <c r="DQ228" s="127"/>
      <c r="DR228" s="127"/>
      <c r="DS228" s="127"/>
      <c r="DT228" s="127"/>
      <c r="DU228" s="127"/>
      <c r="DV228" s="128"/>
      <c r="DW228" s="102"/>
      <c r="DX228" s="102"/>
      <c r="DY228" s="102"/>
      <c r="DZ228" s="115"/>
      <c r="EA228" s="115"/>
      <c r="EB228" s="115"/>
      <c r="EC228" s="115"/>
      <c r="ED228" s="115"/>
      <c r="EE228" s="132"/>
      <c r="EF228" s="132"/>
      <c r="EG228" s="132"/>
      <c r="EH228" s="102"/>
      <c r="EI228" s="102"/>
      <c r="EJ228" s="102"/>
      <c r="EK228" s="117" t="str">
        <f t="shared" si="1384"/>
        <v/>
      </c>
      <c r="EL228" s="117"/>
      <c r="EM228" s="117"/>
      <c r="EN228" s="118"/>
      <c r="EO228" s="118"/>
      <c r="EP228" s="118"/>
      <c r="EQ228" s="102"/>
      <c r="ER228" s="102"/>
      <c r="ES228" s="102"/>
      <c r="ET228" s="102"/>
      <c r="EU228" s="20" t="str">
        <f t="shared" si="1385"/>
        <v/>
      </c>
      <c r="EV228" s="26" t="str">
        <f t="shared" si="1386"/>
        <v/>
      </c>
      <c r="EW228" s="22"/>
      <c r="EX228" s="22"/>
      <c r="EY228" s="23"/>
      <c r="EZ228" s="23"/>
      <c r="FA228" s="27"/>
      <c r="FB228" s="27"/>
      <c r="FC228" s="28"/>
      <c r="FD228" s="28"/>
      <c r="FE228" s="28"/>
      <c r="FF228" s="28"/>
      <c r="FG228" s="28"/>
      <c r="FH228" s="28"/>
      <c r="FI228" s="28"/>
      <c r="FJ228" s="28"/>
      <c r="FK228" s="28"/>
      <c r="FL228" s="28"/>
      <c r="FM228" s="28"/>
      <c r="FN228" s="29"/>
      <c r="FO228" s="29"/>
      <c r="FP228" s="29"/>
      <c r="FQ228" s="29"/>
      <c r="FR228" s="29"/>
      <c r="FS228" s="29"/>
      <c r="FT228" s="29"/>
      <c r="FU228" s="29"/>
      <c r="FV228" s="29"/>
      <c r="FW228" s="29"/>
      <c r="FX228" s="29"/>
      <c r="FY228" s="29"/>
      <c r="FZ228" s="29"/>
      <c r="GA228" s="29"/>
      <c r="GB228" s="29"/>
      <c r="GC228" s="23"/>
      <c r="GD228" s="23"/>
      <c r="GE228" s="23"/>
      <c r="GF228" s="23"/>
      <c r="GG228" s="23"/>
      <c r="GH228" s="23"/>
    </row>
    <row r="229" spans="1:190" s="25" customFormat="1" ht="57.75" customHeight="1" x14ac:dyDescent="0.25">
      <c r="A229" s="103">
        <f t="shared" si="1387"/>
        <v>222</v>
      </c>
      <c r="B229" s="103"/>
      <c r="C229" s="104"/>
      <c r="D229" s="105"/>
      <c r="E229" s="105"/>
      <c r="F229" s="105"/>
      <c r="G229" s="105"/>
      <c r="H229" s="105"/>
      <c r="I229" s="105"/>
      <c r="J229" s="105"/>
      <c r="K229" s="106"/>
      <c r="L229" s="138"/>
      <c r="M229" s="138"/>
      <c r="N229" s="138"/>
      <c r="O229" s="138"/>
      <c r="P229" s="138"/>
      <c r="Q229" s="138"/>
      <c r="R229" s="138"/>
      <c r="S229" s="137"/>
      <c r="T229" s="137"/>
      <c r="U229" s="137"/>
      <c r="V229" s="137"/>
      <c r="W229" s="137"/>
      <c r="X229" s="79"/>
      <c r="Y229" s="80"/>
      <c r="Z229" s="80"/>
      <c r="AA229" s="80"/>
      <c r="AB229" s="11" t="str">
        <f t="shared" si="1375"/>
        <v/>
      </c>
      <c r="AC229" s="12"/>
      <c r="AD229" s="13">
        <f t="shared" si="1367"/>
        <v>0</v>
      </c>
      <c r="AE229" s="14" t="str">
        <f t="shared" ref="AE229" si="1577">IF(ISBLANK(C229),"",IF(BL229=SX1_LS,SX1_PD,IF(BL229=SX2_LS,SX2_PD,IF(BL229=SX3_LS,SX3_PD,IF(BL229=SX4_LS,SX4_PD,IF(BL229=SX5_LS,SX5_PD,IF(BL229=SX6_LS,SX6_PD,IF(BL229=SX7_LS,SX7_PD,IF(BL229=SX8_LS,SX8_PD,IF(BL229=SX9_LS,SX9_PD,IF(BL229=SX10_LS,SX10_PD,IF(BL229=SX11_LS,SX11_PD,IF(BL229=SX12_LS,SX12_PD)))))))))))))</f>
        <v/>
      </c>
      <c r="AF229" s="15" t="str">
        <f t="shared" si="1377"/>
        <v>!</v>
      </c>
      <c r="AG229" s="16" t="str">
        <f t="shared" ref="AG229" si="1578">IF(ISBLANK(AC229),"",IF(AND(BL229=SX1_LS,AC229&gt;=0.5),(ROUND((PI()*AD229*AE229)/12,2)-PI()*SX1_PD),IF(AND(BL229=SX2_LS,AC229&gt;=0.5),(ROUND((PI()*AD229*AE229)/12,2)-PI()*SX2_PD),IF(AND(BL229=SX3_LS,AC229&gt;=0.5),(ROUND((PI()*AD229*AE229)/12,2)-PI()*SX3_PD),IF(AND(BL229=SX4_LS,AC229&gt;=0.5),(ROUND((PI()*AD229*AE229)/12,2)-PI()*SX4_PD),IF(AND(BL229=SX5_LS,AC229&gt;=0.5),(ROUND((PI()*AD229*AE229)/12,2)-PI()*SX5_PD),IF(AND(BL229=SX6_LS,AC229&gt;=0.5),(ROUND((PI()*AD229*AE229)/12,2)-PI()*SX6_PD),IF(AND(BL229=SX7_LS,AC229&gt;=0.5),(ROUND((PI()*AD229*AE229)/12,2)-PI()*SX7_PD),IF(AND(BL229=SX8_LS,AC229&gt;=0.5),(ROUND((PI()*AD229*AE229)/12,2)-PI()*SX8_PD),IF(AND(BL229=SX9_LS,AC229&gt;=0.5),(ROUND((PI()*AD229*AE229)/12,2)-PI()*SX9_PD),IF(AND(BL229=SX10_LS,AC229&gt;=0.5),(ROUND((PI()*AD229*AE229)/12,2)-PI()*SX10_PD),IF(AND(BL229=SX11_LS,AC229&gt;=0.5),(ROUND((PI()*AD229*AE229)/12,2)-PI()*SX11_PD),IF(AND(BL229=SX12_LS,AC229&gt;=0.5),(ROUND((PI()*AD229*AE229)/12,2)-PI()*SX12_PD),ROUND((PI()*AD229*AE229)/12,2))))))))))))))</f>
        <v/>
      </c>
      <c r="AH229" s="81"/>
      <c r="AI229" s="81"/>
      <c r="AJ229" s="81"/>
      <c r="AK229" s="81"/>
      <c r="AL229" s="81"/>
      <c r="AM229" s="81"/>
      <c r="AN229" s="81"/>
      <c r="AO229" s="81"/>
      <c r="AP229" s="17"/>
      <c r="AQ229" s="113"/>
      <c r="AR229" s="113"/>
      <c r="AS229" s="113"/>
      <c r="AT229" s="113"/>
      <c r="AU229" s="113"/>
      <c r="AV229" s="114" t="str">
        <f t="shared" ref="AV229" si="1579">IF(C229=FALSE,"",IF(C229="DNT",(AQ229/(Nominal_Pipe_Diameter*10)),IF(AQ229="NV","NV",IF(AQ229="NA","NA",IF(BE229="","",IF(BL229="SMLS",AQ229*100/BE229,AQ229*100/BD229))))))</f>
        <v/>
      </c>
      <c r="AW229" s="114"/>
      <c r="AX229" s="114"/>
      <c r="AY229" s="114"/>
      <c r="AZ229" s="114"/>
      <c r="BA229" s="114" t="str">
        <f t="shared" ref="BA229" si="1580">IF(C229=FALSE,"",IF(GW_Log_Dist="","NA",GW_Log_Dist+X229))</f>
        <v/>
      </c>
      <c r="BB229" s="114"/>
      <c r="BC229" s="114"/>
      <c r="BD229" s="18" t="str">
        <f t="shared" ref="BD229" si="1581">IF(C229=FALSE,"",IF(AND(SX1_Start&lt;=X229,X229&lt;SX1_End),((SX1_NWT*1000)),IF(AND(SX2_Start&lt;=X229,X229&lt;SX2_End),((SX2_NWT*1000)),IF(AND(SX3_Start&lt;=X229,X229&lt;SX3_End),((SX3_NWT*1000)),IF(AND(SX4_Start&lt;=X229,X229&lt;SX4_End),((SX4_NWT*1000)),IF(AND(SX5_Start&lt;=X229,X229&lt;SX5_End),((SX5_NWT*1000)),IF(AND(SX6_Start&lt;=X229,X229&lt;SX6_End),((SX6_NWT*1000)),IF(AND(SX7_Start&lt;=X229,X229&lt;SX7_End),((SX7_NWT*1000)),IF(AND(SX8_Start&lt;=X229,X229&lt;SX8_End),((SX8_NWT*1000)),IF(AND(SX9_Start&lt;=X229,X229&lt;SX9_End),((SX9_NWT*1000)),IF(AND(SX10_Start&lt;=X229,X229&lt;SX10_End),((SX10_NWT*1000)),IF(AND(SX11_Start&lt;=X229,X229&lt;SX11_End),((SX11_NWT*1000)),IF(AND(SX12_Start&lt;=X229,X229&lt;SX12_End),((SX12_NWT*1000)),IF(AND(SX13_Start&lt;=X229,X229&lt;SX13_End),((SX13_NWT*1000)),IF(AND(SX14_Start&lt;=X229,X229&lt;SX14_End),((SX14_NWT*1000)),IF(AND(SX15_Start&lt;=X229,X229&lt;SX15_End),((SX15_NWT*1000)),IF(AND(SX16_Start&lt;=X229,X229&lt;SX16_End),((SX16_NWT*1000)),IF(AND(SX17_Start&lt;=X229,X229&lt;SX17_End),((SX17_NWT*1000)),IF(AND(SX18_Start&lt;=X229,X229&lt;SX18_End),((SX18_NWT*1000)),IF(AND(SX19_Start&lt;=X229,X229&lt;SX19_End),((SX19_NWT*1000)),IF(AND(SX20_Start&lt;=X229,X229&lt;SX20_End),((SX20_NWT*1000)),IF(AND(SX21_Start&lt;=X229,X229&lt;SX21_End),((SX21_NWT*1000)),IF(AND(SX22_Start&lt;=X229,X229&lt;SX22_End),((SX22_NWT*1000)),IF(AND(SX23_Start&lt;=X229,X229&lt;SX23_End),((SX23_NWT*1000)),IF(AND(SX24_Start&lt;=X229,X229&lt;SX24_End),((SX24_NWT*1000)),IF(AND(SX25_Start&lt;=X229,X229&lt;SX25_End),((SX25_NWT*1000))))))))))))))))))))))))))))</f>
        <v/>
      </c>
      <c r="BE229" s="113"/>
      <c r="BF229" s="113"/>
      <c r="BG229" s="113"/>
      <c r="BH229" s="113"/>
      <c r="BI229" s="113"/>
      <c r="BJ229" s="113"/>
      <c r="BK229" s="113"/>
      <c r="BL229" s="19" t="str" cm="1">
        <f t="array" ref="BL229">IF(C229=FALSE,"",IF(AND(SX1_Start&lt;=X229,X229&lt;SX1_End),SX1_LS,IF(AND(SX2_Start&lt;=X229,X229&lt;SX2_End),SX2_LS,IF(AND(SX3_Start&lt;=X229,X229&lt;SX3_End),SX3_LS,IF(AND(SX4_Start&lt;=X229,X229&lt;SX4_End),SX4_LS,IF(AND(SX5_Start&lt;=X229,X229&lt;SX5_End),SX5_LS,IF(AND(SX6_Start&lt;=X229,X229&lt;SX6_End),SX6_LS,IF(AND(SX7_Start&lt;=X229,X229&lt;SX7_End),SX7_LS,IF(AND(SX8_Start&lt;=X229,X229&lt;SX8_End),SX8_LS,IF(AND(SX9_Start&lt;=X229,X229&lt;SX9_End),SX9_LS,IF(AND(SX10_Start&lt;=X229,X229&lt;SX10_End),SX10_LS,IF(AND(SX11_Start&lt;=X229,X229&lt;SX11_End),SX11_LS,IF(AND(SX12_Start&lt;=X229,X229&lt;SX12_End),SX12_LS,IF(AND(SX13_Start&lt;=X229,X229&lt;SX13_End),SX13_LS,IF(AND(SX14_Start&lt;=X229,X229&lt;SX14_End),SX14_LS,IF(AND(SX15_Start&lt;=X229,X229&lt;SX15_End),SX15_LS,IF(AND(SX16_Start&lt;=X229,X229&lt;SX16_End),SX16_LS,IF(AND(SX17_Start&lt;=X229,X229&lt;SX17_End),SX17_LS,IF(AND(SX18_Start&lt;=X229,X229&lt;SX18_End),SX18_LS,IF(AND(SX19_Start&lt;=X229,X229&lt;SX19_End),SX19_LS,IF(AND(SX20_Start&lt;=X229,X229&lt;SX20_End),SX20_LS,IF(AND(SX21_Start&lt;=X229,X229&lt;SX21_End),SX21_LS,IF(AND(SX22_Start&lt;=X229,X229&lt;SX22_End),SX22_LS,IF(AND(SX23_Start&lt;=X229,X229&lt;SX23_End),SX23_LS,IF(AND(SX24_Start&lt;=X229,X229&lt;SX24_End),SX24_LS)*IF(AND(SX25_Start&lt;=X229,X229&lt;SX25End),SX25_LS)))))))))))))))))))))))))</f>
        <v/>
      </c>
      <c r="BM229" s="129" t="str">
        <f t="shared" ref="BM229" si="1582">IF(ISBLANK(C229),"",IF(BL229=SX1_LS,SX1_LSD,IF(BL229=SX2_LS,SX2_LSD,IF(BL229=SX3_LS,SX3_LSD,IF(BL229=SX4_LS,SX4_LSD,IF(BL229=SX5_LS,SX5_LSD,IF(BL229=SX6_LS,SX6_LSD,IF(BL229=SX7_LS,SX7_LSD,IF(BL229=SX8_LS,SX8_LSD,IF(BL229=SX9_LS,SX9_LSD,IF(BL229=SX10_LS,SX10_LSD,IF(BL229=SX11_LS,SX11_LSD,IF(BL229=SX12_LS,SX12_LSD)))))))))))))</f>
        <v/>
      </c>
      <c r="BN229" s="130"/>
      <c r="BO229" s="130"/>
      <c r="BP229" s="130"/>
      <c r="BQ229" s="130"/>
      <c r="BR229" s="131"/>
      <c r="BS229" s="119" t="str">
        <f t="shared" ref="BS229" si="1583">IF(ISBLANK(C229),"",IF(NOT(ISNUMBER(station_number)),"NA",IF(MOD(station_number,1)=0,TEXT(station_number+X229,"0+00"),IF(NOT(MOD(station_number,1)=0),TEXT(station_number+X229,"0+00.00")))))</f>
        <v/>
      </c>
      <c r="BT229" s="119"/>
      <c r="BU229" s="119"/>
      <c r="BV229" s="119"/>
      <c r="BW229" s="119"/>
      <c r="BX229" s="120" t="str" cm="1">
        <f t="array" ref="BX229">IF(C229=FALSE,"",IF(AND(SX1_Start&lt;=X229,X229&lt;SX1_End),"Section 1",IF(AND(SX2_Start&lt;=X229,X229&lt;SX2_End),"Section 2",IF(AND(SX3_Start&lt;=X229,X229&lt;SX3_End),"Section 3",IF(AND(SX4_Start&lt;=X229,X229&lt;SX4_End),"Section 4",IF(AND(SX5_Start&lt;=X229,X229&lt;SX5_End),"Section 5",IF(AND(SX6_Start&lt;=X229,X229&lt;SX6_End),"Section 6",IF(AND(SX7_Start&lt;=X229,X229&lt;SX7_End),"Section 7",IF(AND(SX8_Start&lt;=X229,X229&lt;SX8_End),"Section 8",IF(AND(SX9_Start&lt;=X229,X229&lt;SX9_End),"Section 9",IF(AND(SX10_Start&lt;=X229,X229&lt;SX10_End),"Section 10",IF(AND(SX11_Start&lt;=X229,X229&lt;SX11_End),"Section 11",IF(AND(SX12_Start&lt;=X229,X229&lt;SX12_End),"Section 12",IF(AND(SX13_Start&lt;=X229,X229&lt;SX13_End),"Section 13",IF(AND(SX14_Start&lt;=X229,X229&lt;SX14_End),"Section 14",IF(AND(SX15_Start&lt;=X229,X229&lt;SX15_End),"Section 15",IF(AND(SX16_Start&lt;=X229,X229&lt;SX16_End),"Section 16",IF(AND(SX17_Start&lt;=X229,X229&lt;SX17_End),"Section 17",IF(AND(SX18_Start&lt;=X229,X229&lt;SX18_End),"Section 18",IF(AND(SX19_Start&lt;=X229,X229&lt;SX19_End),"Section 19",IF(AND(SX20_Start&lt;=X229,X229&lt;SX20_End),"Section 20",IF(AND(SX21_Start&lt;=X229,X229&lt;SX21_End),"Section 21",IF(AND(SX22_Start&lt;=X229,X229&lt;SX22_End),"Section 22",IF(AND(SX23_Start&lt;=X229,X229&lt;SX23_End),"Section 23",IF(AND(SX24_Start&lt;=X229,X229&lt;SX24_End),"Section 24")*IF(AND(SX25_Start&lt;=X229,X229&lt;SX25End),"Section 25")))))))))))))))))))))))))</f>
        <v/>
      </c>
      <c r="BY229" s="121"/>
      <c r="BZ229" s="121"/>
      <c r="CA229" s="121"/>
      <c r="CB229" s="121"/>
      <c r="CC229" s="121"/>
      <c r="CD229" s="121"/>
      <c r="CE229" s="121"/>
      <c r="CF229" s="121"/>
      <c r="CG229" s="121"/>
      <c r="CH229" s="122"/>
      <c r="CI229" s="123"/>
      <c r="CJ229" s="124"/>
      <c r="CK229" s="124"/>
      <c r="CL229" s="124"/>
      <c r="CM229" s="124"/>
      <c r="CN229" s="124"/>
      <c r="CO229" s="124"/>
      <c r="CP229" s="124"/>
      <c r="CQ229" s="124"/>
      <c r="CR229" s="124"/>
      <c r="CS229" s="125"/>
      <c r="CT229" s="123"/>
      <c r="CU229" s="124"/>
      <c r="CV229" s="124"/>
      <c r="CW229" s="124"/>
      <c r="CX229" s="124"/>
      <c r="CY229" s="124"/>
      <c r="CZ229" s="124"/>
      <c r="DA229" s="124"/>
      <c r="DB229" s="124"/>
      <c r="DC229" s="124"/>
      <c r="DD229" s="125"/>
      <c r="DE229" s="123"/>
      <c r="DF229" s="124"/>
      <c r="DG229" s="124"/>
      <c r="DH229" s="124"/>
      <c r="DI229" s="124"/>
      <c r="DJ229" s="124"/>
      <c r="DK229" s="124"/>
      <c r="DL229" s="124"/>
      <c r="DM229" s="124"/>
      <c r="DN229" s="125"/>
      <c r="DO229" s="126"/>
      <c r="DP229" s="127"/>
      <c r="DQ229" s="127"/>
      <c r="DR229" s="127"/>
      <c r="DS229" s="127"/>
      <c r="DT229" s="127"/>
      <c r="DU229" s="127"/>
      <c r="DV229" s="128"/>
      <c r="DW229" s="102"/>
      <c r="DX229" s="102"/>
      <c r="DY229" s="102"/>
      <c r="DZ229" s="115"/>
      <c r="EA229" s="115"/>
      <c r="EB229" s="115"/>
      <c r="EC229" s="115"/>
      <c r="ED229" s="115"/>
      <c r="EE229" s="132"/>
      <c r="EF229" s="132"/>
      <c r="EG229" s="132"/>
      <c r="EH229" s="102"/>
      <c r="EI229" s="102"/>
      <c r="EJ229" s="102"/>
      <c r="EK229" s="117" t="str">
        <f t="shared" si="1384"/>
        <v/>
      </c>
      <c r="EL229" s="117"/>
      <c r="EM229" s="117"/>
      <c r="EN229" s="118"/>
      <c r="EO229" s="118"/>
      <c r="EP229" s="118"/>
      <c r="EQ229" s="102"/>
      <c r="ER229" s="102"/>
      <c r="ES229" s="102"/>
      <c r="ET229" s="102"/>
      <c r="EU229" s="20" t="str">
        <f t="shared" si="1385"/>
        <v/>
      </c>
      <c r="EV229" s="26" t="str">
        <f t="shared" si="1386"/>
        <v/>
      </c>
      <c r="EW229" s="22"/>
      <c r="EX229" s="22"/>
      <c r="EY229" s="23"/>
      <c r="EZ229" s="23"/>
      <c r="FA229" s="27"/>
      <c r="FB229" s="27"/>
      <c r="FC229" s="28"/>
      <c r="FD229" s="28"/>
      <c r="FE229" s="28"/>
      <c r="FF229" s="28"/>
      <c r="FG229" s="28"/>
      <c r="FH229" s="28"/>
      <c r="FI229" s="28"/>
      <c r="FJ229" s="28"/>
      <c r="FK229" s="28"/>
      <c r="FL229" s="28"/>
      <c r="FM229" s="28"/>
      <c r="FN229" s="29"/>
      <c r="FO229" s="29"/>
      <c r="FP229" s="29"/>
      <c r="FQ229" s="29"/>
      <c r="FR229" s="29"/>
      <c r="FS229" s="29"/>
      <c r="FT229" s="29"/>
      <c r="FU229" s="29"/>
      <c r="FV229" s="29"/>
      <c r="FW229" s="29"/>
      <c r="FX229" s="29"/>
      <c r="FY229" s="29"/>
      <c r="FZ229" s="29"/>
      <c r="GA229" s="29"/>
      <c r="GB229" s="29"/>
      <c r="GC229" s="23"/>
      <c r="GD229" s="23"/>
      <c r="GE229" s="23"/>
      <c r="GF229" s="23"/>
      <c r="GG229" s="23"/>
      <c r="GH229" s="23"/>
    </row>
    <row r="230" spans="1:190" s="25" customFormat="1" ht="57.75" customHeight="1" x14ac:dyDescent="0.25">
      <c r="A230" s="103">
        <f t="shared" si="1387"/>
        <v>223</v>
      </c>
      <c r="B230" s="103"/>
      <c r="C230" s="104"/>
      <c r="D230" s="105"/>
      <c r="E230" s="105"/>
      <c r="F230" s="105"/>
      <c r="G230" s="105"/>
      <c r="H230" s="105"/>
      <c r="I230" s="105"/>
      <c r="J230" s="105"/>
      <c r="K230" s="106"/>
      <c r="L230" s="138"/>
      <c r="M230" s="138"/>
      <c r="N230" s="138"/>
      <c r="O230" s="138"/>
      <c r="P230" s="138"/>
      <c r="Q230" s="138"/>
      <c r="R230" s="138"/>
      <c r="S230" s="137"/>
      <c r="T230" s="137"/>
      <c r="U230" s="137"/>
      <c r="V230" s="137"/>
      <c r="W230" s="137"/>
      <c r="X230" s="79"/>
      <c r="Y230" s="80"/>
      <c r="Z230" s="80"/>
      <c r="AA230" s="80"/>
      <c r="AB230" s="11" t="str">
        <f t="shared" si="1375"/>
        <v/>
      </c>
      <c r="AC230" s="12"/>
      <c r="AD230" s="13">
        <f t="shared" si="1367"/>
        <v>0</v>
      </c>
      <c r="AE230" s="14" t="str">
        <f t="shared" ref="AE230" si="1584">IF(ISBLANK(C230),"",IF(BL230=SX1_LS,SX1_PD,IF(BL230=SX2_LS,SX2_PD,IF(BL230=SX3_LS,SX3_PD,IF(BL230=SX4_LS,SX4_PD,IF(BL230=SX5_LS,SX5_PD,IF(BL230=SX6_LS,SX6_PD,IF(BL230=SX7_LS,SX7_PD,IF(BL230=SX8_LS,SX8_PD,IF(BL230=SX9_LS,SX9_PD,IF(BL230=SX10_LS,SX10_PD,IF(BL230=SX11_LS,SX11_PD,IF(BL230=SX12_LS,SX12_PD)))))))))))))</f>
        <v/>
      </c>
      <c r="AF230" s="15" t="str">
        <f t="shared" si="1377"/>
        <v>!</v>
      </c>
      <c r="AG230" s="16" t="str">
        <f t="shared" ref="AG230" si="1585">IF(ISBLANK(AC230),"",IF(AND(BL230=SX1_LS,AC230&gt;=0.5),(ROUND((PI()*AD230*AE230)/12,2)-PI()*SX1_PD),IF(AND(BL230=SX2_LS,AC230&gt;=0.5),(ROUND((PI()*AD230*AE230)/12,2)-PI()*SX2_PD),IF(AND(BL230=SX3_LS,AC230&gt;=0.5),(ROUND((PI()*AD230*AE230)/12,2)-PI()*SX3_PD),IF(AND(BL230=SX4_LS,AC230&gt;=0.5),(ROUND((PI()*AD230*AE230)/12,2)-PI()*SX4_PD),IF(AND(BL230=SX5_LS,AC230&gt;=0.5),(ROUND((PI()*AD230*AE230)/12,2)-PI()*SX5_PD),IF(AND(BL230=SX6_LS,AC230&gt;=0.5),(ROUND((PI()*AD230*AE230)/12,2)-PI()*SX6_PD),IF(AND(BL230=SX7_LS,AC230&gt;=0.5),(ROUND((PI()*AD230*AE230)/12,2)-PI()*SX7_PD),IF(AND(BL230=SX8_LS,AC230&gt;=0.5),(ROUND((PI()*AD230*AE230)/12,2)-PI()*SX8_PD),IF(AND(BL230=SX9_LS,AC230&gt;=0.5),(ROUND((PI()*AD230*AE230)/12,2)-PI()*SX9_PD),IF(AND(BL230=SX10_LS,AC230&gt;=0.5),(ROUND((PI()*AD230*AE230)/12,2)-PI()*SX10_PD),IF(AND(BL230=SX11_LS,AC230&gt;=0.5),(ROUND((PI()*AD230*AE230)/12,2)-PI()*SX11_PD),IF(AND(BL230=SX12_LS,AC230&gt;=0.5),(ROUND((PI()*AD230*AE230)/12,2)-PI()*SX12_PD),ROUND((PI()*AD230*AE230)/12,2))))))))))))))</f>
        <v/>
      </c>
      <c r="AH230" s="81"/>
      <c r="AI230" s="81"/>
      <c r="AJ230" s="81"/>
      <c r="AK230" s="81"/>
      <c r="AL230" s="81"/>
      <c r="AM230" s="81"/>
      <c r="AN230" s="81"/>
      <c r="AO230" s="81"/>
      <c r="AP230" s="17"/>
      <c r="AQ230" s="113"/>
      <c r="AR230" s="113"/>
      <c r="AS230" s="113"/>
      <c r="AT230" s="113"/>
      <c r="AU230" s="113"/>
      <c r="AV230" s="114" t="str">
        <f t="shared" ref="AV230" si="1586">IF(C230=FALSE,"",IF(C230="DNT",(AQ230/(Nominal_Pipe_Diameter*10)),IF(AQ230="NV","NV",IF(AQ230="NA","NA",IF(BE230="","",IF(BL230="SMLS",AQ230*100/BE230,AQ230*100/BD230))))))</f>
        <v/>
      </c>
      <c r="AW230" s="114"/>
      <c r="AX230" s="114"/>
      <c r="AY230" s="114"/>
      <c r="AZ230" s="114"/>
      <c r="BA230" s="114" t="str">
        <f t="shared" ref="BA230" si="1587">IF(C230=FALSE,"",IF(GW_Log_Dist="","NA",GW_Log_Dist+X230))</f>
        <v/>
      </c>
      <c r="BB230" s="114"/>
      <c r="BC230" s="114"/>
      <c r="BD230" s="18" t="str">
        <f t="shared" ref="BD230" si="1588">IF(C230=FALSE,"",IF(AND(SX1_Start&lt;=X230,X230&lt;SX1_End),((SX1_NWT*1000)),IF(AND(SX2_Start&lt;=X230,X230&lt;SX2_End),((SX2_NWT*1000)),IF(AND(SX3_Start&lt;=X230,X230&lt;SX3_End),((SX3_NWT*1000)),IF(AND(SX4_Start&lt;=X230,X230&lt;SX4_End),((SX4_NWT*1000)),IF(AND(SX5_Start&lt;=X230,X230&lt;SX5_End),((SX5_NWT*1000)),IF(AND(SX6_Start&lt;=X230,X230&lt;SX6_End),((SX6_NWT*1000)),IF(AND(SX7_Start&lt;=X230,X230&lt;SX7_End),((SX7_NWT*1000)),IF(AND(SX8_Start&lt;=X230,X230&lt;SX8_End),((SX8_NWT*1000)),IF(AND(SX9_Start&lt;=X230,X230&lt;SX9_End),((SX9_NWT*1000)),IF(AND(SX10_Start&lt;=X230,X230&lt;SX10_End),((SX10_NWT*1000)),IF(AND(SX11_Start&lt;=X230,X230&lt;SX11_End),((SX11_NWT*1000)),IF(AND(SX12_Start&lt;=X230,X230&lt;SX12_End),((SX12_NWT*1000)),IF(AND(SX13_Start&lt;=X230,X230&lt;SX13_End),((SX13_NWT*1000)),IF(AND(SX14_Start&lt;=X230,X230&lt;SX14_End),((SX14_NWT*1000)),IF(AND(SX15_Start&lt;=X230,X230&lt;SX15_End),((SX15_NWT*1000)),IF(AND(SX16_Start&lt;=X230,X230&lt;SX16_End),((SX16_NWT*1000)),IF(AND(SX17_Start&lt;=X230,X230&lt;SX17_End),((SX17_NWT*1000)),IF(AND(SX18_Start&lt;=X230,X230&lt;SX18_End),((SX18_NWT*1000)),IF(AND(SX19_Start&lt;=X230,X230&lt;SX19_End),((SX19_NWT*1000)),IF(AND(SX20_Start&lt;=X230,X230&lt;SX20_End),((SX20_NWT*1000)),IF(AND(SX21_Start&lt;=X230,X230&lt;SX21_End),((SX21_NWT*1000)),IF(AND(SX22_Start&lt;=X230,X230&lt;SX22_End),((SX22_NWT*1000)),IF(AND(SX23_Start&lt;=X230,X230&lt;SX23_End),((SX23_NWT*1000)),IF(AND(SX24_Start&lt;=X230,X230&lt;SX24_End),((SX24_NWT*1000)),IF(AND(SX25_Start&lt;=X230,X230&lt;SX25_End),((SX25_NWT*1000))))))))))))))))))))))))))))</f>
        <v/>
      </c>
      <c r="BE230" s="113"/>
      <c r="BF230" s="113"/>
      <c r="BG230" s="113"/>
      <c r="BH230" s="113"/>
      <c r="BI230" s="113"/>
      <c r="BJ230" s="113"/>
      <c r="BK230" s="113"/>
      <c r="BL230" s="19" t="str" cm="1">
        <f t="array" ref="BL230">IF(C230=FALSE,"",IF(AND(SX1_Start&lt;=X230,X230&lt;SX1_End),SX1_LS,IF(AND(SX2_Start&lt;=X230,X230&lt;SX2_End),SX2_LS,IF(AND(SX3_Start&lt;=X230,X230&lt;SX3_End),SX3_LS,IF(AND(SX4_Start&lt;=X230,X230&lt;SX4_End),SX4_LS,IF(AND(SX5_Start&lt;=X230,X230&lt;SX5_End),SX5_LS,IF(AND(SX6_Start&lt;=X230,X230&lt;SX6_End),SX6_LS,IF(AND(SX7_Start&lt;=X230,X230&lt;SX7_End),SX7_LS,IF(AND(SX8_Start&lt;=X230,X230&lt;SX8_End),SX8_LS,IF(AND(SX9_Start&lt;=X230,X230&lt;SX9_End),SX9_LS,IF(AND(SX10_Start&lt;=X230,X230&lt;SX10_End),SX10_LS,IF(AND(SX11_Start&lt;=X230,X230&lt;SX11_End),SX11_LS,IF(AND(SX12_Start&lt;=X230,X230&lt;SX12_End),SX12_LS,IF(AND(SX13_Start&lt;=X230,X230&lt;SX13_End),SX13_LS,IF(AND(SX14_Start&lt;=X230,X230&lt;SX14_End),SX14_LS,IF(AND(SX15_Start&lt;=X230,X230&lt;SX15_End),SX15_LS,IF(AND(SX16_Start&lt;=X230,X230&lt;SX16_End),SX16_LS,IF(AND(SX17_Start&lt;=X230,X230&lt;SX17_End),SX17_LS,IF(AND(SX18_Start&lt;=X230,X230&lt;SX18_End),SX18_LS,IF(AND(SX19_Start&lt;=X230,X230&lt;SX19_End),SX19_LS,IF(AND(SX20_Start&lt;=X230,X230&lt;SX20_End),SX20_LS,IF(AND(SX21_Start&lt;=X230,X230&lt;SX21_End),SX21_LS,IF(AND(SX22_Start&lt;=X230,X230&lt;SX22_End),SX22_LS,IF(AND(SX23_Start&lt;=X230,X230&lt;SX23_End),SX23_LS,IF(AND(SX24_Start&lt;=X230,X230&lt;SX24_End),SX24_LS)*IF(AND(SX25_Start&lt;=X230,X230&lt;SX25End),SX25_LS)))))))))))))))))))))))))</f>
        <v/>
      </c>
      <c r="BM230" s="129" t="str">
        <f t="shared" ref="BM230" si="1589">IF(ISBLANK(C230),"",IF(BL230=SX1_LS,SX1_LSD,IF(BL230=SX2_LS,SX2_LSD,IF(BL230=SX3_LS,SX3_LSD,IF(BL230=SX4_LS,SX4_LSD,IF(BL230=SX5_LS,SX5_LSD,IF(BL230=SX6_LS,SX6_LSD,IF(BL230=SX7_LS,SX7_LSD,IF(BL230=SX8_LS,SX8_LSD,IF(BL230=SX9_LS,SX9_LSD,IF(BL230=SX10_LS,SX10_LSD,IF(BL230=SX11_LS,SX11_LSD,IF(BL230=SX12_LS,SX12_LSD)))))))))))))</f>
        <v/>
      </c>
      <c r="BN230" s="130"/>
      <c r="BO230" s="130"/>
      <c r="BP230" s="130"/>
      <c r="BQ230" s="130"/>
      <c r="BR230" s="131"/>
      <c r="BS230" s="119" t="str">
        <f t="shared" ref="BS230" si="1590">IF(ISBLANK(C230),"",IF(NOT(ISNUMBER(station_number)),"NA",IF(MOD(station_number,1)=0,TEXT(station_number+X230,"0+00"),IF(NOT(MOD(station_number,1)=0),TEXT(station_number+X230,"0+00.00")))))</f>
        <v/>
      </c>
      <c r="BT230" s="119"/>
      <c r="BU230" s="119"/>
      <c r="BV230" s="119"/>
      <c r="BW230" s="119"/>
      <c r="BX230" s="120" t="str" cm="1">
        <f t="array" ref="BX230">IF(C230=FALSE,"",IF(AND(SX1_Start&lt;=X230,X230&lt;SX1_End),"Section 1",IF(AND(SX2_Start&lt;=X230,X230&lt;SX2_End),"Section 2",IF(AND(SX3_Start&lt;=X230,X230&lt;SX3_End),"Section 3",IF(AND(SX4_Start&lt;=X230,X230&lt;SX4_End),"Section 4",IF(AND(SX5_Start&lt;=X230,X230&lt;SX5_End),"Section 5",IF(AND(SX6_Start&lt;=X230,X230&lt;SX6_End),"Section 6",IF(AND(SX7_Start&lt;=X230,X230&lt;SX7_End),"Section 7",IF(AND(SX8_Start&lt;=X230,X230&lt;SX8_End),"Section 8",IF(AND(SX9_Start&lt;=X230,X230&lt;SX9_End),"Section 9",IF(AND(SX10_Start&lt;=X230,X230&lt;SX10_End),"Section 10",IF(AND(SX11_Start&lt;=X230,X230&lt;SX11_End),"Section 11",IF(AND(SX12_Start&lt;=X230,X230&lt;SX12_End),"Section 12",IF(AND(SX13_Start&lt;=X230,X230&lt;SX13_End),"Section 13",IF(AND(SX14_Start&lt;=X230,X230&lt;SX14_End),"Section 14",IF(AND(SX15_Start&lt;=X230,X230&lt;SX15_End),"Section 15",IF(AND(SX16_Start&lt;=X230,X230&lt;SX16_End),"Section 16",IF(AND(SX17_Start&lt;=X230,X230&lt;SX17_End),"Section 17",IF(AND(SX18_Start&lt;=X230,X230&lt;SX18_End),"Section 18",IF(AND(SX19_Start&lt;=X230,X230&lt;SX19_End),"Section 19",IF(AND(SX20_Start&lt;=X230,X230&lt;SX20_End),"Section 20",IF(AND(SX21_Start&lt;=X230,X230&lt;SX21_End),"Section 21",IF(AND(SX22_Start&lt;=X230,X230&lt;SX22_End),"Section 22",IF(AND(SX23_Start&lt;=X230,X230&lt;SX23_End),"Section 23",IF(AND(SX24_Start&lt;=X230,X230&lt;SX24_End),"Section 24")*IF(AND(SX25_Start&lt;=X230,X230&lt;SX25End),"Section 25")))))))))))))))))))))))))</f>
        <v/>
      </c>
      <c r="BY230" s="121"/>
      <c r="BZ230" s="121"/>
      <c r="CA230" s="121"/>
      <c r="CB230" s="121"/>
      <c r="CC230" s="121"/>
      <c r="CD230" s="121"/>
      <c r="CE230" s="121"/>
      <c r="CF230" s="121"/>
      <c r="CG230" s="121"/>
      <c r="CH230" s="122"/>
      <c r="CI230" s="123"/>
      <c r="CJ230" s="124"/>
      <c r="CK230" s="124"/>
      <c r="CL230" s="124"/>
      <c r="CM230" s="124"/>
      <c r="CN230" s="124"/>
      <c r="CO230" s="124"/>
      <c r="CP230" s="124"/>
      <c r="CQ230" s="124"/>
      <c r="CR230" s="124"/>
      <c r="CS230" s="125"/>
      <c r="CT230" s="123"/>
      <c r="CU230" s="124"/>
      <c r="CV230" s="124"/>
      <c r="CW230" s="124"/>
      <c r="CX230" s="124"/>
      <c r="CY230" s="124"/>
      <c r="CZ230" s="124"/>
      <c r="DA230" s="124"/>
      <c r="DB230" s="124"/>
      <c r="DC230" s="124"/>
      <c r="DD230" s="125"/>
      <c r="DE230" s="123"/>
      <c r="DF230" s="124"/>
      <c r="DG230" s="124"/>
      <c r="DH230" s="124"/>
      <c r="DI230" s="124"/>
      <c r="DJ230" s="124"/>
      <c r="DK230" s="124"/>
      <c r="DL230" s="124"/>
      <c r="DM230" s="124"/>
      <c r="DN230" s="125"/>
      <c r="DO230" s="126"/>
      <c r="DP230" s="127"/>
      <c r="DQ230" s="127"/>
      <c r="DR230" s="127"/>
      <c r="DS230" s="127"/>
      <c r="DT230" s="127"/>
      <c r="DU230" s="127"/>
      <c r="DV230" s="128"/>
      <c r="DW230" s="102"/>
      <c r="DX230" s="102"/>
      <c r="DY230" s="102"/>
      <c r="DZ230" s="115"/>
      <c r="EA230" s="115"/>
      <c r="EB230" s="115"/>
      <c r="EC230" s="115"/>
      <c r="ED230" s="115"/>
      <c r="EE230" s="132"/>
      <c r="EF230" s="132"/>
      <c r="EG230" s="132"/>
      <c r="EH230" s="102"/>
      <c r="EI230" s="102"/>
      <c r="EJ230" s="102"/>
      <c r="EK230" s="117" t="str">
        <f t="shared" si="1384"/>
        <v/>
      </c>
      <c r="EL230" s="117"/>
      <c r="EM230" s="117"/>
      <c r="EN230" s="118"/>
      <c r="EO230" s="118"/>
      <c r="EP230" s="118"/>
      <c r="EQ230" s="102"/>
      <c r="ER230" s="102"/>
      <c r="ES230" s="102"/>
      <c r="ET230" s="102"/>
      <c r="EU230" s="20" t="str">
        <f t="shared" si="1385"/>
        <v/>
      </c>
      <c r="EV230" s="26" t="str">
        <f t="shared" si="1386"/>
        <v/>
      </c>
      <c r="EW230" s="22"/>
      <c r="EX230" s="22"/>
      <c r="EY230" s="23"/>
      <c r="EZ230" s="23"/>
      <c r="FA230" s="27"/>
      <c r="FB230" s="27"/>
      <c r="FC230" s="29"/>
      <c r="FD230" s="28"/>
      <c r="FE230" s="28"/>
      <c r="FF230" s="28"/>
      <c r="FG230" s="28"/>
      <c r="FH230" s="28"/>
      <c r="FI230" s="28"/>
      <c r="FJ230" s="28"/>
      <c r="FK230" s="28"/>
      <c r="FL230" s="28"/>
      <c r="FM230" s="28"/>
      <c r="FN230" s="29"/>
      <c r="FO230" s="29"/>
      <c r="FP230" s="29"/>
      <c r="FQ230" s="29"/>
      <c r="FR230" s="29"/>
      <c r="FS230" s="29"/>
      <c r="FT230" s="29"/>
      <c r="FU230" s="29"/>
      <c r="FV230" s="29"/>
      <c r="FW230" s="29"/>
      <c r="FX230" s="29"/>
      <c r="FY230" s="29"/>
      <c r="FZ230" s="29"/>
      <c r="GA230" s="29"/>
      <c r="GB230" s="29"/>
      <c r="GC230" s="23"/>
      <c r="GD230" s="23"/>
      <c r="GE230" s="23"/>
      <c r="GF230" s="23"/>
      <c r="GG230" s="23"/>
      <c r="GH230" s="23"/>
    </row>
    <row r="231" spans="1:190" s="25" customFormat="1" ht="57.75" customHeight="1" x14ac:dyDescent="0.25">
      <c r="A231" s="103">
        <f t="shared" si="1387"/>
        <v>224</v>
      </c>
      <c r="B231" s="103"/>
      <c r="C231" s="104"/>
      <c r="D231" s="105"/>
      <c r="E231" s="105"/>
      <c r="F231" s="105"/>
      <c r="G231" s="105"/>
      <c r="H231" s="105"/>
      <c r="I231" s="105"/>
      <c r="J231" s="105"/>
      <c r="K231" s="106"/>
      <c r="L231" s="138"/>
      <c r="M231" s="138"/>
      <c r="N231" s="138"/>
      <c r="O231" s="138"/>
      <c r="P231" s="138"/>
      <c r="Q231" s="138"/>
      <c r="R231" s="138"/>
      <c r="S231" s="137"/>
      <c r="T231" s="137"/>
      <c r="U231" s="137"/>
      <c r="V231" s="137"/>
      <c r="W231" s="137"/>
      <c r="X231" s="79"/>
      <c r="Y231" s="80"/>
      <c r="Z231" s="80"/>
      <c r="AA231" s="80"/>
      <c r="AB231" s="11" t="str">
        <f t="shared" si="1375"/>
        <v/>
      </c>
      <c r="AC231" s="12"/>
      <c r="AD231" s="13">
        <f t="shared" si="1367"/>
        <v>0</v>
      </c>
      <c r="AE231" s="14" t="str">
        <f t="shared" ref="AE231" si="1591">IF(ISBLANK(C231),"",IF(BL231=SX1_LS,SX1_PD,IF(BL231=SX2_LS,SX2_PD,IF(BL231=SX3_LS,SX3_PD,IF(BL231=SX4_LS,SX4_PD,IF(BL231=SX5_LS,SX5_PD,IF(BL231=SX6_LS,SX6_PD,IF(BL231=SX7_LS,SX7_PD,IF(BL231=SX8_LS,SX8_PD,IF(BL231=SX9_LS,SX9_PD,IF(BL231=SX10_LS,SX10_PD,IF(BL231=SX11_LS,SX11_PD,IF(BL231=SX12_LS,SX12_PD)))))))))))))</f>
        <v/>
      </c>
      <c r="AF231" s="15" t="str">
        <f t="shared" si="1377"/>
        <v>!</v>
      </c>
      <c r="AG231" s="16" t="str">
        <f t="shared" ref="AG231" si="1592">IF(ISBLANK(AC231),"",IF(AND(BL231=SX1_LS,AC231&gt;=0.5),(ROUND((PI()*AD231*AE231)/12,2)-PI()*SX1_PD),IF(AND(BL231=SX2_LS,AC231&gt;=0.5),(ROUND((PI()*AD231*AE231)/12,2)-PI()*SX2_PD),IF(AND(BL231=SX3_LS,AC231&gt;=0.5),(ROUND((PI()*AD231*AE231)/12,2)-PI()*SX3_PD),IF(AND(BL231=SX4_LS,AC231&gt;=0.5),(ROUND((PI()*AD231*AE231)/12,2)-PI()*SX4_PD),IF(AND(BL231=SX5_LS,AC231&gt;=0.5),(ROUND((PI()*AD231*AE231)/12,2)-PI()*SX5_PD),IF(AND(BL231=SX6_LS,AC231&gt;=0.5),(ROUND((PI()*AD231*AE231)/12,2)-PI()*SX6_PD),IF(AND(BL231=SX7_LS,AC231&gt;=0.5),(ROUND((PI()*AD231*AE231)/12,2)-PI()*SX7_PD),IF(AND(BL231=SX8_LS,AC231&gt;=0.5),(ROUND((PI()*AD231*AE231)/12,2)-PI()*SX8_PD),IF(AND(BL231=SX9_LS,AC231&gt;=0.5),(ROUND((PI()*AD231*AE231)/12,2)-PI()*SX9_PD),IF(AND(BL231=SX10_LS,AC231&gt;=0.5),(ROUND((PI()*AD231*AE231)/12,2)-PI()*SX10_PD),IF(AND(BL231=SX11_LS,AC231&gt;=0.5),(ROUND((PI()*AD231*AE231)/12,2)-PI()*SX11_PD),IF(AND(BL231=SX12_LS,AC231&gt;=0.5),(ROUND((PI()*AD231*AE231)/12,2)-PI()*SX12_PD),ROUND((PI()*AD231*AE231)/12,2))))))))))))))</f>
        <v/>
      </c>
      <c r="AH231" s="81"/>
      <c r="AI231" s="81"/>
      <c r="AJ231" s="81"/>
      <c r="AK231" s="81"/>
      <c r="AL231" s="81"/>
      <c r="AM231" s="81"/>
      <c r="AN231" s="81"/>
      <c r="AO231" s="81"/>
      <c r="AP231" s="17"/>
      <c r="AQ231" s="113"/>
      <c r="AR231" s="113"/>
      <c r="AS231" s="113"/>
      <c r="AT231" s="113"/>
      <c r="AU231" s="113"/>
      <c r="AV231" s="114" t="str">
        <f t="shared" ref="AV231" si="1593">IF(C231=FALSE,"",IF(C231="DNT",(AQ231/(Nominal_Pipe_Diameter*10)),IF(AQ231="NV","NV",IF(AQ231="NA","NA",IF(BE231="","",IF(BL231="SMLS",AQ231*100/BE231,AQ231*100/BD231))))))</f>
        <v/>
      </c>
      <c r="AW231" s="114"/>
      <c r="AX231" s="114"/>
      <c r="AY231" s="114"/>
      <c r="AZ231" s="114"/>
      <c r="BA231" s="114" t="str">
        <f t="shared" ref="BA231" si="1594">IF(C231=FALSE,"",IF(GW_Log_Dist="","NA",GW_Log_Dist+X231))</f>
        <v/>
      </c>
      <c r="BB231" s="114"/>
      <c r="BC231" s="114"/>
      <c r="BD231" s="18" t="str">
        <f t="shared" ref="BD231" si="1595">IF(C231=FALSE,"",IF(AND(SX1_Start&lt;=X231,X231&lt;SX1_End),((SX1_NWT*1000)),IF(AND(SX2_Start&lt;=X231,X231&lt;SX2_End),((SX2_NWT*1000)),IF(AND(SX3_Start&lt;=X231,X231&lt;SX3_End),((SX3_NWT*1000)),IF(AND(SX4_Start&lt;=X231,X231&lt;SX4_End),((SX4_NWT*1000)),IF(AND(SX5_Start&lt;=X231,X231&lt;SX5_End),((SX5_NWT*1000)),IF(AND(SX6_Start&lt;=X231,X231&lt;SX6_End),((SX6_NWT*1000)),IF(AND(SX7_Start&lt;=X231,X231&lt;SX7_End),((SX7_NWT*1000)),IF(AND(SX8_Start&lt;=X231,X231&lt;SX8_End),((SX8_NWT*1000)),IF(AND(SX9_Start&lt;=X231,X231&lt;SX9_End),((SX9_NWT*1000)),IF(AND(SX10_Start&lt;=X231,X231&lt;SX10_End),((SX10_NWT*1000)),IF(AND(SX11_Start&lt;=X231,X231&lt;SX11_End),((SX11_NWT*1000)),IF(AND(SX12_Start&lt;=X231,X231&lt;SX12_End),((SX12_NWT*1000)),IF(AND(SX13_Start&lt;=X231,X231&lt;SX13_End),((SX13_NWT*1000)),IF(AND(SX14_Start&lt;=X231,X231&lt;SX14_End),((SX14_NWT*1000)),IF(AND(SX15_Start&lt;=X231,X231&lt;SX15_End),((SX15_NWT*1000)),IF(AND(SX16_Start&lt;=X231,X231&lt;SX16_End),((SX16_NWT*1000)),IF(AND(SX17_Start&lt;=X231,X231&lt;SX17_End),((SX17_NWT*1000)),IF(AND(SX18_Start&lt;=X231,X231&lt;SX18_End),((SX18_NWT*1000)),IF(AND(SX19_Start&lt;=X231,X231&lt;SX19_End),((SX19_NWT*1000)),IF(AND(SX20_Start&lt;=X231,X231&lt;SX20_End),((SX20_NWT*1000)),IF(AND(SX21_Start&lt;=X231,X231&lt;SX21_End),((SX21_NWT*1000)),IF(AND(SX22_Start&lt;=X231,X231&lt;SX22_End),((SX22_NWT*1000)),IF(AND(SX23_Start&lt;=X231,X231&lt;SX23_End),((SX23_NWT*1000)),IF(AND(SX24_Start&lt;=X231,X231&lt;SX24_End),((SX24_NWT*1000)),IF(AND(SX25_Start&lt;=X231,X231&lt;SX25_End),((SX25_NWT*1000))))))))))))))))))))))))))))</f>
        <v/>
      </c>
      <c r="BE231" s="113"/>
      <c r="BF231" s="113"/>
      <c r="BG231" s="113"/>
      <c r="BH231" s="113"/>
      <c r="BI231" s="113"/>
      <c r="BJ231" s="113"/>
      <c r="BK231" s="113"/>
      <c r="BL231" s="19" t="str" cm="1">
        <f t="array" ref="BL231">IF(C231=FALSE,"",IF(AND(SX1_Start&lt;=X231,X231&lt;SX1_End),SX1_LS,IF(AND(SX2_Start&lt;=X231,X231&lt;SX2_End),SX2_LS,IF(AND(SX3_Start&lt;=X231,X231&lt;SX3_End),SX3_LS,IF(AND(SX4_Start&lt;=X231,X231&lt;SX4_End),SX4_LS,IF(AND(SX5_Start&lt;=X231,X231&lt;SX5_End),SX5_LS,IF(AND(SX6_Start&lt;=X231,X231&lt;SX6_End),SX6_LS,IF(AND(SX7_Start&lt;=X231,X231&lt;SX7_End),SX7_LS,IF(AND(SX8_Start&lt;=X231,X231&lt;SX8_End),SX8_LS,IF(AND(SX9_Start&lt;=X231,X231&lt;SX9_End),SX9_LS,IF(AND(SX10_Start&lt;=X231,X231&lt;SX10_End),SX10_LS,IF(AND(SX11_Start&lt;=X231,X231&lt;SX11_End),SX11_LS,IF(AND(SX12_Start&lt;=X231,X231&lt;SX12_End),SX12_LS,IF(AND(SX13_Start&lt;=X231,X231&lt;SX13_End),SX13_LS,IF(AND(SX14_Start&lt;=X231,X231&lt;SX14_End),SX14_LS,IF(AND(SX15_Start&lt;=X231,X231&lt;SX15_End),SX15_LS,IF(AND(SX16_Start&lt;=X231,X231&lt;SX16_End),SX16_LS,IF(AND(SX17_Start&lt;=X231,X231&lt;SX17_End),SX17_LS,IF(AND(SX18_Start&lt;=X231,X231&lt;SX18_End),SX18_LS,IF(AND(SX19_Start&lt;=X231,X231&lt;SX19_End),SX19_LS,IF(AND(SX20_Start&lt;=X231,X231&lt;SX20_End),SX20_LS,IF(AND(SX21_Start&lt;=X231,X231&lt;SX21_End),SX21_LS,IF(AND(SX22_Start&lt;=X231,X231&lt;SX22_End),SX22_LS,IF(AND(SX23_Start&lt;=X231,X231&lt;SX23_End),SX23_LS,IF(AND(SX24_Start&lt;=X231,X231&lt;SX24_End),SX24_LS)*IF(AND(SX25_Start&lt;=X231,X231&lt;SX25End),SX25_LS)))))))))))))))))))))))))</f>
        <v/>
      </c>
      <c r="BM231" s="129" t="str">
        <f t="shared" ref="BM231" si="1596">IF(ISBLANK(C231),"",IF(BL231=SX1_LS,SX1_LSD,IF(BL231=SX2_LS,SX2_LSD,IF(BL231=SX3_LS,SX3_LSD,IF(BL231=SX4_LS,SX4_LSD,IF(BL231=SX5_LS,SX5_LSD,IF(BL231=SX6_LS,SX6_LSD,IF(BL231=SX7_LS,SX7_LSD,IF(BL231=SX8_LS,SX8_LSD,IF(BL231=SX9_LS,SX9_LSD,IF(BL231=SX10_LS,SX10_LSD,IF(BL231=SX11_LS,SX11_LSD,IF(BL231=SX12_LS,SX12_LSD)))))))))))))</f>
        <v/>
      </c>
      <c r="BN231" s="130"/>
      <c r="BO231" s="130"/>
      <c r="BP231" s="130"/>
      <c r="BQ231" s="130"/>
      <c r="BR231" s="131"/>
      <c r="BS231" s="119" t="str">
        <f t="shared" ref="BS231" si="1597">IF(ISBLANK(C231),"",IF(NOT(ISNUMBER(station_number)),"NA",IF(MOD(station_number,1)=0,TEXT(station_number+X231,"0+00"),IF(NOT(MOD(station_number,1)=0),TEXT(station_number+X231,"0+00.00")))))</f>
        <v/>
      </c>
      <c r="BT231" s="119"/>
      <c r="BU231" s="119"/>
      <c r="BV231" s="119"/>
      <c r="BW231" s="119"/>
      <c r="BX231" s="120" t="str" cm="1">
        <f t="array" ref="BX231">IF(C231=FALSE,"",IF(AND(SX1_Start&lt;=X231,X231&lt;SX1_End),"Section 1",IF(AND(SX2_Start&lt;=X231,X231&lt;SX2_End),"Section 2",IF(AND(SX3_Start&lt;=X231,X231&lt;SX3_End),"Section 3",IF(AND(SX4_Start&lt;=X231,X231&lt;SX4_End),"Section 4",IF(AND(SX5_Start&lt;=X231,X231&lt;SX5_End),"Section 5",IF(AND(SX6_Start&lt;=X231,X231&lt;SX6_End),"Section 6",IF(AND(SX7_Start&lt;=X231,X231&lt;SX7_End),"Section 7",IF(AND(SX8_Start&lt;=X231,X231&lt;SX8_End),"Section 8",IF(AND(SX9_Start&lt;=X231,X231&lt;SX9_End),"Section 9",IF(AND(SX10_Start&lt;=X231,X231&lt;SX10_End),"Section 10",IF(AND(SX11_Start&lt;=X231,X231&lt;SX11_End),"Section 11",IF(AND(SX12_Start&lt;=X231,X231&lt;SX12_End),"Section 12",IF(AND(SX13_Start&lt;=X231,X231&lt;SX13_End),"Section 13",IF(AND(SX14_Start&lt;=X231,X231&lt;SX14_End),"Section 14",IF(AND(SX15_Start&lt;=X231,X231&lt;SX15_End),"Section 15",IF(AND(SX16_Start&lt;=X231,X231&lt;SX16_End),"Section 16",IF(AND(SX17_Start&lt;=X231,X231&lt;SX17_End),"Section 17",IF(AND(SX18_Start&lt;=X231,X231&lt;SX18_End),"Section 18",IF(AND(SX19_Start&lt;=X231,X231&lt;SX19_End),"Section 19",IF(AND(SX20_Start&lt;=X231,X231&lt;SX20_End),"Section 20",IF(AND(SX21_Start&lt;=X231,X231&lt;SX21_End),"Section 21",IF(AND(SX22_Start&lt;=X231,X231&lt;SX22_End),"Section 22",IF(AND(SX23_Start&lt;=X231,X231&lt;SX23_End),"Section 23",IF(AND(SX24_Start&lt;=X231,X231&lt;SX24_End),"Section 24")*IF(AND(SX25_Start&lt;=X231,X231&lt;SX25End),"Section 25")))))))))))))))))))))))))</f>
        <v/>
      </c>
      <c r="BY231" s="121"/>
      <c r="BZ231" s="121"/>
      <c r="CA231" s="121"/>
      <c r="CB231" s="121"/>
      <c r="CC231" s="121"/>
      <c r="CD231" s="121"/>
      <c r="CE231" s="121"/>
      <c r="CF231" s="121"/>
      <c r="CG231" s="121"/>
      <c r="CH231" s="122"/>
      <c r="CI231" s="123"/>
      <c r="CJ231" s="124"/>
      <c r="CK231" s="124"/>
      <c r="CL231" s="124"/>
      <c r="CM231" s="124"/>
      <c r="CN231" s="124"/>
      <c r="CO231" s="124"/>
      <c r="CP231" s="124"/>
      <c r="CQ231" s="124"/>
      <c r="CR231" s="124"/>
      <c r="CS231" s="125"/>
      <c r="CT231" s="123"/>
      <c r="CU231" s="124"/>
      <c r="CV231" s="124"/>
      <c r="CW231" s="124"/>
      <c r="CX231" s="124"/>
      <c r="CY231" s="124"/>
      <c r="CZ231" s="124"/>
      <c r="DA231" s="124"/>
      <c r="DB231" s="124"/>
      <c r="DC231" s="124"/>
      <c r="DD231" s="125"/>
      <c r="DE231" s="123"/>
      <c r="DF231" s="124"/>
      <c r="DG231" s="124"/>
      <c r="DH231" s="124"/>
      <c r="DI231" s="124"/>
      <c r="DJ231" s="124"/>
      <c r="DK231" s="124"/>
      <c r="DL231" s="124"/>
      <c r="DM231" s="124"/>
      <c r="DN231" s="125"/>
      <c r="DO231" s="126"/>
      <c r="DP231" s="127"/>
      <c r="DQ231" s="127"/>
      <c r="DR231" s="127"/>
      <c r="DS231" s="127"/>
      <c r="DT231" s="127"/>
      <c r="DU231" s="127"/>
      <c r="DV231" s="128"/>
      <c r="DW231" s="102"/>
      <c r="DX231" s="102"/>
      <c r="DY231" s="102"/>
      <c r="DZ231" s="115"/>
      <c r="EA231" s="115"/>
      <c r="EB231" s="115"/>
      <c r="EC231" s="115"/>
      <c r="ED231" s="115"/>
      <c r="EE231" s="132"/>
      <c r="EF231" s="132"/>
      <c r="EG231" s="132"/>
      <c r="EH231" s="102"/>
      <c r="EI231" s="102"/>
      <c r="EJ231" s="102"/>
      <c r="EK231" s="117" t="str">
        <f t="shared" si="1384"/>
        <v/>
      </c>
      <c r="EL231" s="117"/>
      <c r="EM231" s="117"/>
      <c r="EN231" s="118"/>
      <c r="EO231" s="118"/>
      <c r="EP231" s="118"/>
      <c r="EQ231" s="102"/>
      <c r="ER231" s="102"/>
      <c r="ES231" s="102"/>
      <c r="ET231" s="102"/>
      <c r="EU231" s="20" t="str">
        <f t="shared" si="1385"/>
        <v/>
      </c>
      <c r="EV231" s="26" t="str">
        <f t="shared" si="1386"/>
        <v/>
      </c>
      <c r="EW231" s="22"/>
      <c r="EX231" s="22"/>
      <c r="EY231" s="23"/>
      <c r="EZ231" s="23"/>
      <c r="FA231" s="27"/>
      <c r="FB231" s="27"/>
      <c r="FC231" s="28"/>
      <c r="FD231" s="28"/>
      <c r="FE231" s="28"/>
      <c r="FF231" s="28"/>
      <c r="FG231" s="28"/>
      <c r="FH231" s="28"/>
      <c r="FI231" s="28"/>
      <c r="FJ231" s="28"/>
      <c r="FK231" s="28"/>
      <c r="FL231" s="28"/>
      <c r="FM231" s="28"/>
      <c r="FN231" s="29"/>
      <c r="FO231" s="29"/>
      <c r="FP231" s="29"/>
      <c r="FQ231" s="29"/>
      <c r="FR231" s="29"/>
      <c r="FS231" s="29"/>
      <c r="FT231" s="29"/>
      <c r="FU231" s="29"/>
      <c r="FV231" s="29"/>
      <c r="FW231" s="29"/>
      <c r="FX231" s="29"/>
      <c r="FY231" s="29"/>
      <c r="FZ231" s="29"/>
      <c r="GA231" s="29"/>
      <c r="GB231" s="29"/>
      <c r="GC231" s="23"/>
      <c r="GD231" s="23"/>
      <c r="GE231" s="23"/>
      <c r="GF231" s="23"/>
      <c r="GG231" s="23"/>
      <c r="GH231" s="23"/>
    </row>
    <row r="232" spans="1:190" s="25" customFormat="1" ht="57.75" customHeight="1" x14ac:dyDescent="0.25">
      <c r="A232" s="103">
        <f t="shared" si="1387"/>
        <v>225</v>
      </c>
      <c r="B232" s="103"/>
      <c r="C232" s="104"/>
      <c r="D232" s="105"/>
      <c r="E232" s="105"/>
      <c r="F232" s="105"/>
      <c r="G232" s="105"/>
      <c r="H232" s="105"/>
      <c r="I232" s="105"/>
      <c r="J232" s="105"/>
      <c r="K232" s="106"/>
      <c r="L232" s="138"/>
      <c r="M232" s="138"/>
      <c r="N232" s="138"/>
      <c r="O232" s="138"/>
      <c r="P232" s="138"/>
      <c r="Q232" s="138"/>
      <c r="R232" s="138"/>
      <c r="S232" s="137"/>
      <c r="T232" s="137"/>
      <c r="U232" s="137"/>
      <c r="V232" s="137"/>
      <c r="W232" s="137"/>
      <c r="X232" s="79"/>
      <c r="Y232" s="80"/>
      <c r="Z232" s="80"/>
      <c r="AA232" s="80"/>
      <c r="AB232" s="11" t="str">
        <f t="shared" si="1375"/>
        <v/>
      </c>
      <c r="AC232" s="12"/>
      <c r="AD232" s="13">
        <f t="shared" si="1367"/>
        <v>0</v>
      </c>
      <c r="AE232" s="14" t="str">
        <f t="shared" ref="AE232" si="1598">IF(ISBLANK(C232),"",IF(BL232=SX1_LS,SX1_PD,IF(BL232=SX2_LS,SX2_PD,IF(BL232=SX3_LS,SX3_PD,IF(BL232=SX4_LS,SX4_PD,IF(BL232=SX5_LS,SX5_PD,IF(BL232=SX6_LS,SX6_PD,IF(BL232=SX7_LS,SX7_PD,IF(BL232=SX8_LS,SX8_PD,IF(BL232=SX9_LS,SX9_PD,IF(BL232=SX10_LS,SX10_PD,IF(BL232=SX11_LS,SX11_PD,IF(BL232=SX12_LS,SX12_PD)))))))))))))</f>
        <v/>
      </c>
      <c r="AF232" s="15" t="str">
        <f t="shared" si="1377"/>
        <v>!</v>
      </c>
      <c r="AG232" s="16" t="str">
        <f t="shared" ref="AG232" si="1599">IF(ISBLANK(AC232),"",IF(AND(BL232=SX1_LS,AC232&gt;=0.5),(ROUND((PI()*AD232*AE232)/12,2)-PI()*SX1_PD),IF(AND(BL232=SX2_LS,AC232&gt;=0.5),(ROUND((PI()*AD232*AE232)/12,2)-PI()*SX2_PD),IF(AND(BL232=SX3_LS,AC232&gt;=0.5),(ROUND((PI()*AD232*AE232)/12,2)-PI()*SX3_PD),IF(AND(BL232=SX4_LS,AC232&gt;=0.5),(ROUND((PI()*AD232*AE232)/12,2)-PI()*SX4_PD),IF(AND(BL232=SX5_LS,AC232&gt;=0.5),(ROUND((PI()*AD232*AE232)/12,2)-PI()*SX5_PD),IF(AND(BL232=SX6_LS,AC232&gt;=0.5),(ROUND((PI()*AD232*AE232)/12,2)-PI()*SX6_PD),IF(AND(BL232=SX7_LS,AC232&gt;=0.5),(ROUND((PI()*AD232*AE232)/12,2)-PI()*SX7_PD),IF(AND(BL232=SX8_LS,AC232&gt;=0.5),(ROUND((PI()*AD232*AE232)/12,2)-PI()*SX8_PD),IF(AND(BL232=SX9_LS,AC232&gt;=0.5),(ROUND((PI()*AD232*AE232)/12,2)-PI()*SX9_PD),IF(AND(BL232=SX10_LS,AC232&gt;=0.5),(ROUND((PI()*AD232*AE232)/12,2)-PI()*SX10_PD),IF(AND(BL232=SX11_LS,AC232&gt;=0.5),(ROUND((PI()*AD232*AE232)/12,2)-PI()*SX11_PD),IF(AND(BL232=SX12_LS,AC232&gt;=0.5),(ROUND((PI()*AD232*AE232)/12,2)-PI()*SX12_PD),ROUND((PI()*AD232*AE232)/12,2))))))))))))))</f>
        <v/>
      </c>
      <c r="AH232" s="81"/>
      <c r="AI232" s="81"/>
      <c r="AJ232" s="81"/>
      <c r="AK232" s="81"/>
      <c r="AL232" s="81"/>
      <c r="AM232" s="81"/>
      <c r="AN232" s="81"/>
      <c r="AO232" s="81"/>
      <c r="AP232" s="17"/>
      <c r="AQ232" s="133"/>
      <c r="AR232" s="134"/>
      <c r="AS232" s="134"/>
      <c r="AT232" s="134"/>
      <c r="AU232" s="135"/>
      <c r="AV232" s="114" t="str">
        <f t="shared" ref="AV232" si="1600">IF(C232=FALSE,"",IF(C232="DNT",(AQ232/(Nominal_Pipe_Diameter*10)),IF(AQ232="NV","NV",IF(AQ232="NA","NA",IF(BE232="","",IF(BL232="SMLS",AQ232*100/BE232,AQ232*100/BD232))))))</f>
        <v/>
      </c>
      <c r="AW232" s="114"/>
      <c r="AX232" s="114"/>
      <c r="AY232" s="114"/>
      <c r="AZ232" s="114"/>
      <c r="BA232" s="114" t="str">
        <f t="shared" ref="BA232" si="1601">IF(C232=FALSE,"",IF(GW_Log_Dist="","NA",GW_Log_Dist+X232))</f>
        <v/>
      </c>
      <c r="BB232" s="114"/>
      <c r="BC232" s="114"/>
      <c r="BD232" s="18" t="str">
        <f t="shared" ref="BD232" si="1602">IF(C232=FALSE,"",IF(AND(SX1_Start&lt;=X232,X232&lt;SX1_End),((SX1_NWT*1000)),IF(AND(SX2_Start&lt;=X232,X232&lt;SX2_End),((SX2_NWT*1000)),IF(AND(SX3_Start&lt;=X232,X232&lt;SX3_End),((SX3_NWT*1000)),IF(AND(SX4_Start&lt;=X232,X232&lt;SX4_End),((SX4_NWT*1000)),IF(AND(SX5_Start&lt;=X232,X232&lt;SX5_End),((SX5_NWT*1000)),IF(AND(SX6_Start&lt;=X232,X232&lt;SX6_End),((SX6_NWT*1000)),IF(AND(SX7_Start&lt;=X232,X232&lt;SX7_End),((SX7_NWT*1000)),IF(AND(SX8_Start&lt;=X232,X232&lt;SX8_End),((SX8_NWT*1000)),IF(AND(SX9_Start&lt;=X232,X232&lt;SX9_End),((SX9_NWT*1000)),IF(AND(SX10_Start&lt;=X232,X232&lt;SX10_End),((SX10_NWT*1000)),IF(AND(SX11_Start&lt;=X232,X232&lt;SX11_End),((SX11_NWT*1000)),IF(AND(SX12_Start&lt;=X232,X232&lt;SX12_End),((SX12_NWT*1000)),IF(AND(SX13_Start&lt;=X232,X232&lt;SX13_End),((SX13_NWT*1000)),IF(AND(SX14_Start&lt;=X232,X232&lt;SX14_End),((SX14_NWT*1000)),IF(AND(SX15_Start&lt;=X232,X232&lt;SX15_End),((SX15_NWT*1000)),IF(AND(SX16_Start&lt;=X232,X232&lt;SX16_End),((SX16_NWT*1000)),IF(AND(SX17_Start&lt;=X232,X232&lt;SX17_End),((SX17_NWT*1000)),IF(AND(SX18_Start&lt;=X232,X232&lt;SX18_End),((SX18_NWT*1000)),IF(AND(SX19_Start&lt;=X232,X232&lt;SX19_End),((SX19_NWT*1000)),IF(AND(SX20_Start&lt;=X232,X232&lt;SX20_End),((SX20_NWT*1000)),IF(AND(SX21_Start&lt;=X232,X232&lt;SX21_End),((SX21_NWT*1000)),IF(AND(SX22_Start&lt;=X232,X232&lt;SX22_End),((SX22_NWT*1000)),IF(AND(SX23_Start&lt;=X232,X232&lt;SX23_End),((SX23_NWT*1000)),IF(AND(SX24_Start&lt;=X232,X232&lt;SX24_End),((SX24_NWT*1000)),IF(AND(SX25_Start&lt;=X232,X232&lt;SX25_End),((SX25_NWT*1000))))))))))))))))))))))))))))</f>
        <v/>
      </c>
      <c r="BE232" s="113"/>
      <c r="BF232" s="113"/>
      <c r="BG232" s="113"/>
      <c r="BH232" s="113"/>
      <c r="BI232" s="113"/>
      <c r="BJ232" s="113"/>
      <c r="BK232" s="113"/>
      <c r="BL232" s="19" t="str" cm="1">
        <f t="array" ref="BL232">IF(C232=FALSE,"",IF(AND(SX1_Start&lt;=X232,X232&lt;SX1_End),SX1_LS,IF(AND(SX2_Start&lt;=X232,X232&lt;SX2_End),SX2_LS,IF(AND(SX3_Start&lt;=X232,X232&lt;SX3_End),SX3_LS,IF(AND(SX4_Start&lt;=X232,X232&lt;SX4_End),SX4_LS,IF(AND(SX5_Start&lt;=X232,X232&lt;SX5_End),SX5_LS,IF(AND(SX6_Start&lt;=X232,X232&lt;SX6_End),SX6_LS,IF(AND(SX7_Start&lt;=X232,X232&lt;SX7_End),SX7_LS,IF(AND(SX8_Start&lt;=X232,X232&lt;SX8_End),SX8_LS,IF(AND(SX9_Start&lt;=X232,X232&lt;SX9_End),SX9_LS,IF(AND(SX10_Start&lt;=X232,X232&lt;SX10_End),SX10_LS,IF(AND(SX11_Start&lt;=X232,X232&lt;SX11_End),SX11_LS,IF(AND(SX12_Start&lt;=X232,X232&lt;SX12_End),SX12_LS,IF(AND(SX13_Start&lt;=X232,X232&lt;SX13_End),SX13_LS,IF(AND(SX14_Start&lt;=X232,X232&lt;SX14_End),SX14_LS,IF(AND(SX15_Start&lt;=X232,X232&lt;SX15_End),SX15_LS,IF(AND(SX16_Start&lt;=X232,X232&lt;SX16_End),SX16_LS,IF(AND(SX17_Start&lt;=X232,X232&lt;SX17_End),SX17_LS,IF(AND(SX18_Start&lt;=X232,X232&lt;SX18_End),SX18_LS,IF(AND(SX19_Start&lt;=X232,X232&lt;SX19_End),SX19_LS,IF(AND(SX20_Start&lt;=X232,X232&lt;SX20_End),SX20_LS,IF(AND(SX21_Start&lt;=X232,X232&lt;SX21_End),SX21_LS,IF(AND(SX22_Start&lt;=X232,X232&lt;SX22_End),SX22_LS,IF(AND(SX23_Start&lt;=X232,X232&lt;SX23_End),SX23_LS,IF(AND(SX24_Start&lt;=X232,X232&lt;SX24_End),SX24_LS)*IF(AND(SX25_Start&lt;=X232,X232&lt;SX25End),SX25_LS)))))))))))))))))))))))))</f>
        <v/>
      </c>
      <c r="BM232" s="129" t="str">
        <f t="shared" ref="BM232" si="1603">IF(ISBLANK(C232),"",IF(BL232=SX1_LS,SX1_LSD,IF(BL232=SX2_LS,SX2_LSD,IF(BL232=SX3_LS,SX3_LSD,IF(BL232=SX4_LS,SX4_LSD,IF(BL232=SX5_LS,SX5_LSD,IF(BL232=SX6_LS,SX6_LSD,IF(BL232=SX7_LS,SX7_LSD,IF(BL232=SX8_LS,SX8_LSD,IF(BL232=SX9_LS,SX9_LSD,IF(BL232=SX10_LS,SX10_LSD,IF(BL232=SX11_LS,SX11_LSD,IF(BL232=SX12_LS,SX12_LSD)))))))))))))</f>
        <v/>
      </c>
      <c r="BN232" s="130"/>
      <c r="BO232" s="130"/>
      <c r="BP232" s="130"/>
      <c r="BQ232" s="130"/>
      <c r="BR232" s="131"/>
      <c r="BS232" s="119" t="str">
        <f t="shared" ref="BS232" si="1604">IF(ISBLANK(C232),"",IF(NOT(ISNUMBER(station_number)),"NA",IF(MOD(station_number,1)=0,TEXT(station_number+X232,"0+00"),IF(NOT(MOD(station_number,1)=0),TEXT(station_number+X232,"0+00.00")))))</f>
        <v/>
      </c>
      <c r="BT232" s="119"/>
      <c r="BU232" s="119"/>
      <c r="BV232" s="119"/>
      <c r="BW232" s="119"/>
      <c r="BX232" s="120" t="str" cm="1">
        <f t="array" ref="BX232">IF(C232=FALSE,"",IF(AND(SX1_Start&lt;=X232,X232&lt;SX1_End),"Section 1",IF(AND(SX2_Start&lt;=X232,X232&lt;SX2_End),"Section 2",IF(AND(SX3_Start&lt;=X232,X232&lt;SX3_End),"Section 3",IF(AND(SX4_Start&lt;=X232,X232&lt;SX4_End),"Section 4",IF(AND(SX5_Start&lt;=X232,X232&lt;SX5_End),"Section 5",IF(AND(SX6_Start&lt;=X232,X232&lt;SX6_End),"Section 6",IF(AND(SX7_Start&lt;=X232,X232&lt;SX7_End),"Section 7",IF(AND(SX8_Start&lt;=X232,X232&lt;SX8_End),"Section 8",IF(AND(SX9_Start&lt;=X232,X232&lt;SX9_End),"Section 9",IF(AND(SX10_Start&lt;=X232,X232&lt;SX10_End),"Section 10",IF(AND(SX11_Start&lt;=X232,X232&lt;SX11_End),"Section 11",IF(AND(SX12_Start&lt;=X232,X232&lt;SX12_End),"Section 12",IF(AND(SX13_Start&lt;=X232,X232&lt;SX13_End),"Section 13",IF(AND(SX14_Start&lt;=X232,X232&lt;SX14_End),"Section 14",IF(AND(SX15_Start&lt;=X232,X232&lt;SX15_End),"Section 15",IF(AND(SX16_Start&lt;=X232,X232&lt;SX16_End),"Section 16",IF(AND(SX17_Start&lt;=X232,X232&lt;SX17_End),"Section 17",IF(AND(SX18_Start&lt;=X232,X232&lt;SX18_End),"Section 18",IF(AND(SX19_Start&lt;=X232,X232&lt;SX19_End),"Section 19",IF(AND(SX20_Start&lt;=X232,X232&lt;SX20_End),"Section 20",IF(AND(SX21_Start&lt;=X232,X232&lt;SX21_End),"Section 21",IF(AND(SX22_Start&lt;=X232,X232&lt;SX22_End),"Section 22",IF(AND(SX23_Start&lt;=X232,X232&lt;SX23_End),"Section 23",IF(AND(SX24_Start&lt;=X232,X232&lt;SX24_End),"Section 24")*IF(AND(SX25_Start&lt;=X232,X232&lt;SX25End),"Section 25")))))))))))))))))))))))))</f>
        <v/>
      </c>
      <c r="BY232" s="121"/>
      <c r="BZ232" s="121"/>
      <c r="CA232" s="121"/>
      <c r="CB232" s="121"/>
      <c r="CC232" s="121"/>
      <c r="CD232" s="121"/>
      <c r="CE232" s="121"/>
      <c r="CF232" s="121"/>
      <c r="CG232" s="121"/>
      <c r="CH232" s="122"/>
      <c r="CI232" s="123"/>
      <c r="CJ232" s="124"/>
      <c r="CK232" s="124"/>
      <c r="CL232" s="124"/>
      <c r="CM232" s="124"/>
      <c r="CN232" s="124"/>
      <c r="CO232" s="124"/>
      <c r="CP232" s="124"/>
      <c r="CQ232" s="124"/>
      <c r="CR232" s="124"/>
      <c r="CS232" s="125"/>
      <c r="CT232" s="123"/>
      <c r="CU232" s="124"/>
      <c r="CV232" s="124"/>
      <c r="CW232" s="124"/>
      <c r="CX232" s="124"/>
      <c r="CY232" s="124"/>
      <c r="CZ232" s="124"/>
      <c r="DA232" s="124"/>
      <c r="DB232" s="124"/>
      <c r="DC232" s="124"/>
      <c r="DD232" s="125"/>
      <c r="DE232" s="123"/>
      <c r="DF232" s="124"/>
      <c r="DG232" s="124"/>
      <c r="DH232" s="124"/>
      <c r="DI232" s="124"/>
      <c r="DJ232" s="124"/>
      <c r="DK232" s="124"/>
      <c r="DL232" s="124"/>
      <c r="DM232" s="124"/>
      <c r="DN232" s="125"/>
      <c r="DO232" s="126"/>
      <c r="DP232" s="127"/>
      <c r="DQ232" s="127"/>
      <c r="DR232" s="127"/>
      <c r="DS232" s="127"/>
      <c r="DT232" s="127"/>
      <c r="DU232" s="127"/>
      <c r="DV232" s="128"/>
      <c r="DW232" s="102"/>
      <c r="DX232" s="102"/>
      <c r="DY232" s="102"/>
      <c r="DZ232" s="115"/>
      <c r="EA232" s="115"/>
      <c r="EB232" s="115"/>
      <c r="EC232" s="115"/>
      <c r="ED232" s="115"/>
      <c r="EE232" s="132"/>
      <c r="EF232" s="132"/>
      <c r="EG232" s="132"/>
      <c r="EH232" s="102"/>
      <c r="EI232" s="102"/>
      <c r="EJ232" s="102"/>
      <c r="EK232" s="117" t="str">
        <f t="shared" si="1384"/>
        <v/>
      </c>
      <c r="EL232" s="117"/>
      <c r="EM232" s="117"/>
      <c r="EN232" s="118"/>
      <c r="EO232" s="118"/>
      <c r="EP232" s="118"/>
      <c r="EQ232" s="102"/>
      <c r="ER232" s="102"/>
      <c r="ES232" s="102"/>
      <c r="ET232" s="102"/>
      <c r="EU232" s="20" t="str">
        <f t="shared" si="1385"/>
        <v/>
      </c>
      <c r="EV232" s="26" t="str">
        <f t="shared" si="1386"/>
        <v/>
      </c>
      <c r="EW232" s="22"/>
      <c r="EX232" s="22"/>
      <c r="EY232" s="23"/>
      <c r="EZ232" s="23"/>
      <c r="FA232" s="27"/>
      <c r="FB232" s="27"/>
      <c r="FC232" s="28"/>
      <c r="FD232" s="28"/>
      <c r="FE232" s="28"/>
      <c r="FF232" s="28"/>
      <c r="FG232" s="28"/>
      <c r="FH232" s="28"/>
      <c r="FI232" s="28"/>
      <c r="FJ232" s="28"/>
      <c r="FK232" s="28"/>
      <c r="FL232" s="28"/>
      <c r="FM232" s="28"/>
      <c r="FN232" s="29"/>
      <c r="FO232" s="29"/>
      <c r="FP232" s="29"/>
      <c r="FQ232" s="29"/>
      <c r="FR232" s="29"/>
      <c r="FS232" s="29"/>
      <c r="FT232" s="29"/>
      <c r="FU232" s="29"/>
      <c r="FV232" s="29"/>
      <c r="FW232" s="29"/>
      <c r="FX232" s="29"/>
      <c r="FY232" s="29"/>
      <c r="FZ232" s="29"/>
      <c r="GA232" s="29"/>
      <c r="GB232" s="29"/>
      <c r="GC232" s="23"/>
      <c r="GD232" s="23"/>
      <c r="GE232" s="23"/>
      <c r="GF232" s="23"/>
      <c r="GG232" s="23"/>
      <c r="GH232" s="23"/>
    </row>
    <row r="233" spans="1:190" s="25" customFormat="1" ht="57.75" customHeight="1" x14ac:dyDescent="0.25">
      <c r="A233" s="103">
        <f t="shared" si="1387"/>
        <v>226</v>
      </c>
      <c r="B233" s="103"/>
      <c r="C233" s="104"/>
      <c r="D233" s="105"/>
      <c r="E233" s="105"/>
      <c r="F233" s="105"/>
      <c r="G233" s="105"/>
      <c r="H233" s="105"/>
      <c r="I233" s="105"/>
      <c r="J233" s="105"/>
      <c r="K233" s="106"/>
      <c r="L233" s="138"/>
      <c r="M233" s="138"/>
      <c r="N233" s="138"/>
      <c r="O233" s="138"/>
      <c r="P233" s="138"/>
      <c r="Q233" s="138"/>
      <c r="R233" s="138"/>
      <c r="S233" s="137"/>
      <c r="T233" s="137"/>
      <c r="U233" s="137"/>
      <c r="V233" s="137"/>
      <c r="W233" s="137"/>
      <c r="X233" s="79"/>
      <c r="Y233" s="80"/>
      <c r="Z233" s="80"/>
      <c r="AA233" s="80"/>
      <c r="AB233" s="11" t="str">
        <f t="shared" si="1375"/>
        <v/>
      </c>
      <c r="AC233" s="12"/>
      <c r="AD233" s="13">
        <f t="shared" si="1367"/>
        <v>0</v>
      </c>
      <c r="AE233" s="14" t="str">
        <f t="shared" ref="AE233" si="1605">IF(ISBLANK(C233),"",IF(BL233=SX1_LS,SX1_PD,IF(BL233=SX2_LS,SX2_PD,IF(BL233=SX3_LS,SX3_PD,IF(BL233=SX4_LS,SX4_PD,IF(BL233=SX5_LS,SX5_PD,IF(BL233=SX6_LS,SX6_PD,IF(BL233=SX7_LS,SX7_PD,IF(BL233=SX8_LS,SX8_PD,IF(BL233=SX9_LS,SX9_PD,IF(BL233=SX10_LS,SX10_PD,IF(BL233=SX11_LS,SX11_PD,IF(BL233=SX12_LS,SX12_PD)))))))))))))</f>
        <v/>
      </c>
      <c r="AF233" s="15" t="str">
        <f t="shared" si="1377"/>
        <v>!</v>
      </c>
      <c r="AG233" s="16" t="str">
        <f t="shared" ref="AG233" si="1606">IF(ISBLANK(AC233),"",IF(AND(BL233=SX1_LS,AC233&gt;=0.5),(ROUND((PI()*AD233*AE233)/12,2)-PI()*SX1_PD),IF(AND(BL233=SX2_LS,AC233&gt;=0.5),(ROUND((PI()*AD233*AE233)/12,2)-PI()*SX2_PD),IF(AND(BL233=SX3_LS,AC233&gt;=0.5),(ROUND((PI()*AD233*AE233)/12,2)-PI()*SX3_PD),IF(AND(BL233=SX4_LS,AC233&gt;=0.5),(ROUND((PI()*AD233*AE233)/12,2)-PI()*SX4_PD),IF(AND(BL233=SX5_LS,AC233&gt;=0.5),(ROUND((PI()*AD233*AE233)/12,2)-PI()*SX5_PD),IF(AND(BL233=SX6_LS,AC233&gt;=0.5),(ROUND((PI()*AD233*AE233)/12,2)-PI()*SX6_PD),IF(AND(BL233=SX7_LS,AC233&gt;=0.5),(ROUND((PI()*AD233*AE233)/12,2)-PI()*SX7_PD),IF(AND(BL233=SX8_LS,AC233&gt;=0.5),(ROUND((PI()*AD233*AE233)/12,2)-PI()*SX8_PD),IF(AND(BL233=SX9_LS,AC233&gt;=0.5),(ROUND((PI()*AD233*AE233)/12,2)-PI()*SX9_PD),IF(AND(BL233=SX10_LS,AC233&gt;=0.5),(ROUND((PI()*AD233*AE233)/12,2)-PI()*SX10_PD),IF(AND(BL233=SX11_LS,AC233&gt;=0.5),(ROUND((PI()*AD233*AE233)/12,2)-PI()*SX11_PD),IF(AND(BL233=SX12_LS,AC233&gt;=0.5),(ROUND((PI()*AD233*AE233)/12,2)-PI()*SX12_PD),ROUND((PI()*AD233*AE233)/12,2))))))))))))))</f>
        <v/>
      </c>
      <c r="AH233" s="81"/>
      <c r="AI233" s="81"/>
      <c r="AJ233" s="81"/>
      <c r="AK233" s="81"/>
      <c r="AL233" s="81"/>
      <c r="AM233" s="81"/>
      <c r="AN233" s="81"/>
      <c r="AO233" s="81"/>
      <c r="AP233" s="17"/>
      <c r="AQ233" s="113"/>
      <c r="AR233" s="113"/>
      <c r="AS233" s="113"/>
      <c r="AT233" s="113"/>
      <c r="AU233" s="113"/>
      <c r="AV233" s="114" t="str">
        <f t="shared" ref="AV233" si="1607">IF(C233=FALSE,"",IF(C233="DNT",(AQ233/(Nominal_Pipe_Diameter*10)),IF(AQ233="NV","NV",IF(AQ233="NA","NA",IF(BE233="","",IF(BL233="SMLS",AQ233*100/BE233,AQ233*100/BD233))))))</f>
        <v/>
      </c>
      <c r="AW233" s="114"/>
      <c r="AX233" s="114"/>
      <c r="AY233" s="114"/>
      <c r="AZ233" s="114"/>
      <c r="BA233" s="114" t="str">
        <f t="shared" ref="BA233" si="1608">IF(C233=FALSE,"",IF(GW_Log_Dist="","NA",GW_Log_Dist+X233))</f>
        <v/>
      </c>
      <c r="BB233" s="114"/>
      <c r="BC233" s="114"/>
      <c r="BD233" s="18" t="str">
        <f t="shared" ref="BD233" si="1609">IF(C233=FALSE,"",IF(AND(SX1_Start&lt;=X233,X233&lt;SX1_End),((SX1_NWT*1000)),IF(AND(SX2_Start&lt;=X233,X233&lt;SX2_End),((SX2_NWT*1000)),IF(AND(SX3_Start&lt;=X233,X233&lt;SX3_End),((SX3_NWT*1000)),IF(AND(SX4_Start&lt;=X233,X233&lt;SX4_End),((SX4_NWT*1000)),IF(AND(SX5_Start&lt;=X233,X233&lt;SX5_End),((SX5_NWT*1000)),IF(AND(SX6_Start&lt;=X233,X233&lt;SX6_End),((SX6_NWT*1000)),IF(AND(SX7_Start&lt;=X233,X233&lt;SX7_End),((SX7_NWT*1000)),IF(AND(SX8_Start&lt;=X233,X233&lt;SX8_End),((SX8_NWT*1000)),IF(AND(SX9_Start&lt;=X233,X233&lt;SX9_End),((SX9_NWT*1000)),IF(AND(SX10_Start&lt;=X233,X233&lt;SX10_End),((SX10_NWT*1000)),IF(AND(SX11_Start&lt;=X233,X233&lt;SX11_End),((SX11_NWT*1000)),IF(AND(SX12_Start&lt;=X233,X233&lt;SX12_End),((SX12_NWT*1000)),IF(AND(SX13_Start&lt;=X233,X233&lt;SX13_End),((SX13_NWT*1000)),IF(AND(SX14_Start&lt;=X233,X233&lt;SX14_End),((SX14_NWT*1000)),IF(AND(SX15_Start&lt;=X233,X233&lt;SX15_End),((SX15_NWT*1000)),IF(AND(SX16_Start&lt;=X233,X233&lt;SX16_End),((SX16_NWT*1000)),IF(AND(SX17_Start&lt;=X233,X233&lt;SX17_End),((SX17_NWT*1000)),IF(AND(SX18_Start&lt;=X233,X233&lt;SX18_End),((SX18_NWT*1000)),IF(AND(SX19_Start&lt;=X233,X233&lt;SX19_End),((SX19_NWT*1000)),IF(AND(SX20_Start&lt;=X233,X233&lt;SX20_End),((SX20_NWT*1000)),IF(AND(SX21_Start&lt;=X233,X233&lt;SX21_End),((SX21_NWT*1000)),IF(AND(SX22_Start&lt;=X233,X233&lt;SX22_End),((SX22_NWT*1000)),IF(AND(SX23_Start&lt;=X233,X233&lt;SX23_End),((SX23_NWT*1000)),IF(AND(SX24_Start&lt;=X233,X233&lt;SX24_End),((SX24_NWT*1000)),IF(AND(SX25_Start&lt;=X233,X233&lt;SX25_End),((SX25_NWT*1000))))))))))))))))))))))))))))</f>
        <v/>
      </c>
      <c r="BE233" s="113"/>
      <c r="BF233" s="113"/>
      <c r="BG233" s="113"/>
      <c r="BH233" s="113"/>
      <c r="BI233" s="113"/>
      <c r="BJ233" s="113"/>
      <c r="BK233" s="113"/>
      <c r="BL233" s="19" t="str" cm="1">
        <f t="array" ref="BL233">IF(C233=FALSE,"",IF(AND(SX1_Start&lt;=X233,X233&lt;SX1_End),SX1_LS,IF(AND(SX2_Start&lt;=X233,X233&lt;SX2_End),SX2_LS,IF(AND(SX3_Start&lt;=X233,X233&lt;SX3_End),SX3_LS,IF(AND(SX4_Start&lt;=X233,X233&lt;SX4_End),SX4_LS,IF(AND(SX5_Start&lt;=X233,X233&lt;SX5_End),SX5_LS,IF(AND(SX6_Start&lt;=X233,X233&lt;SX6_End),SX6_LS,IF(AND(SX7_Start&lt;=X233,X233&lt;SX7_End),SX7_LS,IF(AND(SX8_Start&lt;=X233,X233&lt;SX8_End),SX8_LS,IF(AND(SX9_Start&lt;=X233,X233&lt;SX9_End),SX9_LS,IF(AND(SX10_Start&lt;=X233,X233&lt;SX10_End),SX10_LS,IF(AND(SX11_Start&lt;=X233,X233&lt;SX11_End),SX11_LS,IF(AND(SX12_Start&lt;=X233,X233&lt;SX12_End),SX12_LS,IF(AND(SX13_Start&lt;=X233,X233&lt;SX13_End),SX13_LS,IF(AND(SX14_Start&lt;=X233,X233&lt;SX14_End),SX14_LS,IF(AND(SX15_Start&lt;=X233,X233&lt;SX15_End),SX15_LS,IF(AND(SX16_Start&lt;=X233,X233&lt;SX16_End),SX16_LS,IF(AND(SX17_Start&lt;=X233,X233&lt;SX17_End),SX17_LS,IF(AND(SX18_Start&lt;=X233,X233&lt;SX18_End),SX18_LS,IF(AND(SX19_Start&lt;=X233,X233&lt;SX19_End),SX19_LS,IF(AND(SX20_Start&lt;=X233,X233&lt;SX20_End),SX20_LS,IF(AND(SX21_Start&lt;=X233,X233&lt;SX21_End),SX21_LS,IF(AND(SX22_Start&lt;=X233,X233&lt;SX22_End),SX22_LS,IF(AND(SX23_Start&lt;=X233,X233&lt;SX23_End),SX23_LS,IF(AND(SX24_Start&lt;=X233,X233&lt;SX24_End),SX24_LS)*IF(AND(SX25_Start&lt;=X233,X233&lt;SX25End),SX25_LS)))))))))))))))))))))))))</f>
        <v/>
      </c>
      <c r="BM233" s="129" t="str">
        <f t="shared" ref="BM233" si="1610">IF(ISBLANK(C233),"",IF(BL233=SX1_LS,SX1_LSD,IF(BL233=SX2_LS,SX2_LSD,IF(BL233=SX3_LS,SX3_LSD,IF(BL233=SX4_LS,SX4_LSD,IF(BL233=SX5_LS,SX5_LSD,IF(BL233=SX6_LS,SX6_LSD,IF(BL233=SX7_LS,SX7_LSD,IF(BL233=SX8_LS,SX8_LSD,IF(BL233=SX9_LS,SX9_LSD,IF(BL233=SX10_LS,SX10_LSD,IF(BL233=SX11_LS,SX11_LSD,IF(BL233=SX12_LS,SX12_LSD)))))))))))))</f>
        <v/>
      </c>
      <c r="BN233" s="130"/>
      <c r="BO233" s="130"/>
      <c r="BP233" s="130"/>
      <c r="BQ233" s="130"/>
      <c r="BR233" s="131"/>
      <c r="BS233" s="119" t="str">
        <f t="shared" ref="BS233" si="1611">IF(ISBLANK(C233),"",IF(NOT(ISNUMBER(station_number)),"NA",IF(MOD(station_number,1)=0,TEXT(station_number+X233,"0+00"),IF(NOT(MOD(station_number,1)=0),TEXT(station_number+X233,"0+00.00")))))</f>
        <v/>
      </c>
      <c r="BT233" s="119"/>
      <c r="BU233" s="119"/>
      <c r="BV233" s="119"/>
      <c r="BW233" s="119"/>
      <c r="BX233" s="120" t="str" cm="1">
        <f t="array" ref="BX233">IF(C233=FALSE,"",IF(AND(SX1_Start&lt;=X233,X233&lt;SX1_End),"Section 1",IF(AND(SX2_Start&lt;=X233,X233&lt;SX2_End),"Section 2",IF(AND(SX3_Start&lt;=X233,X233&lt;SX3_End),"Section 3",IF(AND(SX4_Start&lt;=X233,X233&lt;SX4_End),"Section 4",IF(AND(SX5_Start&lt;=X233,X233&lt;SX5_End),"Section 5",IF(AND(SX6_Start&lt;=X233,X233&lt;SX6_End),"Section 6",IF(AND(SX7_Start&lt;=X233,X233&lt;SX7_End),"Section 7",IF(AND(SX8_Start&lt;=X233,X233&lt;SX8_End),"Section 8",IF(AND(SX9_Start&lt;=X233,X233&lt;SX9_End),"Section 9",IF(AND(SX10_Start&lt;=X233,X233&lt;SX10_End),"Section 10",IF(AND(SX11_Start&lt;=X233,X233&lt;SX11_End),"Section 11",IF(AND(SX12_Start&lt;=X233,X233&lt;SX12_End),"Section 12",IF(AND(SX13_Start&lt;=X233,X233&lt;SX13_End),"Section 13",IF(AND(SX14_Start&lt;=X233,X233&lt;SX14_End),"Section 14",IF(AND(SX15_Start&lt;=X233,X233&lt;SX15_End),"Section 15",IF(AND(SX16_Start&lt;=X233,X233&lt;SX16_End),"Section 16",IF(AND(SX17_Start&lt;=X233,X233&lt;SX17_End),"Section 17",IF(AND(SX18_Start&lt;=X233,X233&lt;SX18_End),"Section 18",IF(AND(SX19_Start&lt;=X233,X233&lt;SX19_End),"Section 19",IF(AND(SX20_Start&lt;=X233,X233&lt;SX20_End),"Section 20",IF(AND(SX21_Start&lt;=X233,X233&lt;SX21_End),"Section 21",IF(AND(SX22_Start&lt;=X233,X233&lt;SX22_End),"Section 22",IF(AND(SX23_Start&lt;=X233,X233&lt;SX23_End),"Section 23",IF(AND(SX24_Start&lt;=X233,X233&lt;SX24_End),"Section 24")*IF(AND(SX25_Start&lt;=X233,X233&lt;SX25End),"Section 25")))))))))))))))))))))))))</f>
        <v/>
      </c>
      <c r="BY233" s="121"/>
      <c r="BZ233" s="121"/>
      <c r="CA233" s="121"/>
      <c r="CB233" s="121"/>
      <c r="CC233" s="121"/>
      <c r="CD233" s="121"/>
      <c r="CE233" s="121"/>
      <c r="CF233" s="121"/>
      <c r="CG233" s="121"/>
      <c r="CH233" s="122"/>
      <c r="CI233" s="123"/>
      <c r="CJ233" s="124"/>
      <c r="CK233" s="124"/>
      <c r="CL233" s="124"/>
      <c r="CM233" s="124"/>
      <c r="CN233" s="124"/>
      <c r="CO233" s="124"/>
      <c r="CP233" s="124"/>
      <c r="CQ233" s="124"/>
      <c r="CR233" s="124"/>
      <c r="CS233" s="125"/>
      <c r="CT233" s="123"/>
      <c r="CU233" s="124"/>
      <c r="CV233" s="124"/>
      <c r="CW233" s="124"/>
      <c r="CX233" s="124"/>
      <c r="CY233" s="124"/>
      <c r="CZ233" s="124"/>
      <c r="DA233" s="124"/>
      <c r="DB233" s="124"/>
      <c r="DC233" s="124"/>
      <c r="DD233" s="125"/>
      <c r="DE233" s="123"/>
      <c r="DF233" s="124"/>
      <c r="DG233" s="124"/>
      <c r="DH233" s="124"/>
      <c r="DI233" s="124"/>
      <c r="DJ233" s="124"/>
      <c r="DK233" s="124"/>
      <c r="DL233" s="124"/>
      <c r="DM233" s="124"/>
      <c r="DN233" s="125"/>
      <c r="DO233" s="126"/>
      <c r="DP233" s="127"/>
      <c r="DQ233" s="127"/>
      <c r="DR233" s="127"/>
      <c r="DS233" s="127"/>
      <c r="DT233" s="127"/>
      <c r="DU233" s="127"/>
      <c r="DV233" s="128"/>
      <c r="DW233" s="102"/>
      <c r="DX233" s="102"/>
      <c r="DY233" s="102"/>
      <c r="DZ233" s="115"/>
      <c r="EA233" s="115"/>
      <c r="EB233" s="115"/>
      <c r="EC233" s="115"/>
      <c r="ED233" s="115"/>
      <c r="EE233" s="132"/>
      <c r="EF233" s="132"/>
      <c r="EG233" s="132"/>
      <c r="EH233" s="102"/>
      <c r="EI233" s="102"/>
      <c r="EJ233" s="102"/>
      <c r="EK233" s="117" t="str">
        <f t="shared" si="1384"/>
        <v/>
      </c>
      <c r="EL233" s="117"/>
      <c r="EM233" s="117"/>
      <c r="EN233" s="118"/>
      <c r="EO233" s="118"/>
      <c r="EP233" s="118"/>
      <c r="EQ233" s="102"/>
      <c r="ER233" s="102"/>
      <c r="ES233" s="102"/>
      <c r="ET233" s="102"/>
      <c r="EU233" s="20" t="str">
        <f t="shared" si="1385"/>
        <v/>
      </c>
      <c r="EV233" s="26" t="str">
        <f t="shared" si="1386"/>
        <v/>
      </c>
      <c r="EW233" s="22"/>
      <c r="EX233" s="22"/>
      <c r="EY233" s="23"/>
      <c r="EZ233" s="23"/>
      <c r="FA233" s="27"/>
      <c r="FB233" s="27"/>
      <c r="FC233" s="28"/>
      <c r="FD233" s="28"/>
      <c r="FE233" s="28"/>
      <c r="FF233" s="28"/>
      <c r="FG233" s="28"/>
      <c r="FH233" s="28"/>
      <c r="FI233" s="28"/>
      <c r="FJ233" s="28"/>
      <c r="FK233" s="28"/>
      <c r="FL233" s="28"/>
      <c r="FM233" s="28"/>
      <c r="FN233" s="29"/>
      <c r="FO233" s="29"/>
      <c r="FP233" s="29"/>
      <c r="FQ233" s="29"/>
      <c r="FR233" s="29"/>
      <c r="FS233" s="29"/>
      <c r="FT233" s="29"/>
      <c r="FU233" s="29"/>
      <c r="FV233" s="29"/>
      <c r="FW233" s="29"/>
      <c r="FX233" s="29"/>
      <c r="FY233" s="29"/>
      <c r="FZ233" s="29"/>
      <c r="GA233" s="29"/>
      <c r="GB233" s="29"/>
      <c r="GC233" s="23"/>
      <c r="GD233" s="23"/>
      <c r="GE233" s="23"/>
      <c r="GF233" s="23"/>
      <c r="GG233" s="23"/>
      <c r="GH233" s="23"/>
    </row>
    <row r="234" spans="1:190" s="25" customFormat="1" ht="57.75" customHeight="1" x14ac:dyDescent="0.25">
      <c r="A234" s="103">
        <f t="shared" si="1387"/>
        <v>227</v>
      </c>
      <c r="B234" s="103"/>
      <c r="C234" s="104"/>
      <c r="D234" s="105"/>
      <c r="E234" s="105"/>
      <c r="F234" s="105"/>
      <c r="G234" s="105"/>
      <c r="H234" s="105"/>
      <c r="I234" s="105"/>
      <c r="J234" s="105"/>
      <c r="K234" s="106"/>
      <c r="L234" s="140"/>
      <c r="M234" s="140"/>
      <c r="N234" s="140"/>
      <c r="O234" s="140"/>
      <c r="P234" s="140"/>
      <c r="Q234" s="140"/>
      <c r="R234" s="140"/>
      <c r="S234" s="141"/>
      <c r="T234" s="141"/>
      <c r="U234" s="141"/>
      <c r="V234" s="141"/>
      <c r="W234" s="141"/>
      <c r="X234" s="79"/>
      <c r="Y234" s="80"/>
      <c r="Z234" s="80"/>
      <c r="AA234" s="80"/>
      <c r="AB234" s="11" t="str">
        <f t="shared" si="1375"/>
        <v/>
      </c>
      <c r="AC234" s="12"/>
      <c r="AD234" s="13">
        <f t="shared" si="1367"/>
        <v>0</v>
      </c>
      <c r="AE234" s="14" t="str">
        <f t="shared" ref="AE234" si="1612">IF(ISBLANK(C234),"",IF(BL234=SX1_LS,SX1_PD,IF(BL234=SX2_LS,SX2_PD,IF(BL234=SX3_LS,SX3_PD,IF(BL234=SX4_LS,SX4_PD,IF(BL234=SX5_LS,SX5_PD,IF(BL234=SX6_LS,SX6_PD,IF(BL234=SX7_LS,SX7_PD,IF(BL234=SX8_LS,SX8_PD,IF(BL234=SX9_LS,SX9_PD,IF(BL234=SX10_LS,SX10_PD,IF(BL234=SX11_LS,SX11_PD,IF(BL234=SX12_LS,SX12_PD)))))))))))))</f>
        <v/>
      </c>
      <c r="AF234" s="15" t="str">
        <f t="shared" si="1377"/>
        <v>!</v>
      </c>
      <c r="AG234" s="16" t="str">
        <f t="shared" ref="AG234" si="1613">IF(ISBLANK(AC234),"",IF(AND(BL234=SX1_LS,AC234&gt;=0.5),(ROUND((PI()*AD234*AE234)/12,2)-PI()*SX1_PD),IF(AND(BL234=SX2_LS,AC234&gt;=0.5),(ROUND((PI()*AD234*AE234)/12,2)-PI()*SX2_PD),IF(AND(BL234=SX3_LS,AC234&gt;=0.5),(ROUND((PI()*AD234*AE234)/12,2)-PI()*SX3_PD),IF(AND(BL234=SX4_LS,AC234&gt;=0.5),(ROUND((PI()*AD234*AE234)/12,2)-PI()*SX4_PD),IF(AND(BL234=SX5_LS,AC234&gt;=0.5),(ROUND((PI()*AD234*AE234)/12,2)-PI()*SX5_PD),IF(AND(BL234=SX6_LS,AC234&gt;=0.5),(ROUND((PI()*AD234*AE234)/12,2)-PI()*SX6_PD),IF(AND(BL234=SX7_LS,AC234&gt;=0.5),(ROUND((PI()*AD234*AE234)/12,2)-PI()*SX7_PD),IF(AND(BL234=SX8_LS,AC234&gt;=0.5),(ROUND((PI()*AD234*AE234)/12,2)-PI()*SX8_PD),IF(AND(BL234=SX9_LS,AC234&gt;=0.5),(ROUND((PI()*AD234*AE234)/12,2)-PI()*SX9_PD),IF(AND(BL234=SX10_LS,AC234&gt;=0.5),(ROUND((PI()*AD234*AE234)/12,2)-PI()*SX10_PD),IF(AND(BL234=SX11_LS,AC234&gt;=0.5),(ROUND((PI()*AD234*AE234)/12,2)-PI()*SX11_PD),IF(AND(BL234=SX12_LS,AC234&gt;=0.5),(ROUND((PI()*AD234*AE234)/12,2)-PI()*SX12_PD),ROUND((PI()*AD234*AE234)/12,2))))))))))))))</f>
        <v/>
      </c>
      <c r="AH234" s="136"/>
      <c r="AI234" s="136"/>
      <c r="AJ234" s="136"/>
      <c r="AK234" s="136"/>
      <c r="AL234" s="136"/>
      <c r="AM234" s="136"/>
      <c r="AN234" s="136"/>
      <c r="AO234" s="136"/>
      <c r="AP234" s="17"/>
      <c r="AQ234" s="133"/>
      <c r="AR234" s="134"/>
      <c r="AS234" s="134"/>
      <c r="AT234" s="134"/>
      <c r="AU234" s="135"/>
      <c r="AV234" s="114" t="str">
        <f t="shared" ref="AV234" si="1614">IF(C234=FALSE,"",IF(C234="DNT",(AQ234/(Nominal_Pipe_Diameter*10)),IF(AQ234="NV","NV",IF(AQ234="NA","NA",IF(BE234="","",IF(BL234="SMLS",AQ234*100/BE234,AQ234*100/BD234))))))</f>
        <v/>
      </c>
      <c r="AW234" s="114"/>
      <c r="AX234" s="114"/>
      <c r="AY234" s="114"/>
      <c r="AZ234" s="114"/>
      <c r="BA234" s="114" t="str">
        <f t="shared" ref="BA234" si="1615">IF(C234=FALSE,"",IF(GW_Log_Dist="","NA",GW_Log_Dist+X234))</f>
        <v/>
      </c>
      <c r="BB234" s="114"/>
      <c r="BC234" s="114"/>
      <c r="BD234" s="18" t="str">
        <f t="shared" ref="BD234" si="1616">IF(C234=FALSE,"",IF(AND(SX1_Start&lt;=X234,X234&lt;SX1_End),((SX1_NWT*1000)),IF(AND(SX2_Start&lt;=X234,X234&lt;SX2_End),((SX2_NWT*1000)),IF(AND(SX3_Start&lt;=X234,X234&lt;SX3_End),((SX3_NWT*1000)),IF(AND(SX4_Start&lt;=X234,X234&lt;SX4_End),((SX4_NWT*1000)),IF(AND(SX5_Start&lt;=X234,X234&lt;SX5_End),((SX5_NWT*1000)),IF(AND(SX6_Start&lt;=X234,X234&lt;SX6_End),((SX6_NWT*1000)),IF(AND(SX7_Start&lt;=X234,X234&lt;SX7_End),((SX7_NWT*1000)),IF(AND(SX8_Start&lt;=X234,X234&lt;SX8_End),((SX8_NWT*1000)),IF(AND(SX9_Start&lt;=X234,X234&lt;SX9_End),((SX9_NWT*1000)),IF(AND(SX10_Start&lt;=X234,X234&lt;SX10_End),((SX10_NWT*1000)),IF(AND(SX11_Start&lt;=X234,X234&lt;SX11_End),((SX11_NWT*1000)),IF(AND(SX12_Start&lt;=X234,X234&lt;SX12_End),((SX12_NWT*1000)),IF(AND(SX13_Start&lt;=X234,X234&lt;SX13_End),((SX13_NWT*1000)),IF(AND(SX14_Start&lt;=X234,X234&lt;SX14_End),((SX14_NWT*1000)),IF(AND(SX15_Start&lt;=X234,X234&lt;SX15_End),((SX15_NWT*1000)),IF(AND(SX16_Start&lt;=X234,X234&lt;SX16_End),((SX16_NWT*1000)),IF(AND(SX17_Start&lt;=X234,X234&lt;SX17_End),((SX17_NWT*1000)),IF(AND(SX18_Start&lt;=X234,X234&lt;SX18_End),((SX18_NWT*1000)),IF(AND(SX19_Start&lt;=X234,X234&lt;SX19_End),((SX19_NWT*1000)),IF(AND(SX20_Start&lt;=X234,X234&lt;SX20_End),((SX20_NWT*1000)),IF(AND(SX21_Start&lt;=X234,X234&lt;SX21_End),((SX21_NWT*1000)),IF(AND(SX22_Start&lt;=X234,X234&lt;SX22_End),((SX22_NWT*1000)),IF(AND(SX23_Start&lt;=X234,X234&lt;SX23_End),((SX23_NWT*1000)),IF(AND(SX24_Start&lt;=X234,X234&lt;SX24_End),((SX24_NWT*1000)),IF(AND(SX25_Start&lt;=X234,X234&lt;SX25_End),((SX25_NWT*1000))))))))))))))))))))))))))))</f>
        <v/>
      </c>
      <c r="BE234" s="113"/>
      <c r="BF234" s="113"/>
      <c r="BG234" s="113"/>
      <c r="BH234" s="113"/>
      <c r="BI234" s="113"/>
      <c r="BJ234" s="113"/>
      <c r="BK234" s="113"/>
      <c r="BL234" s="19" t="str" cm="1">
        <f t="array" ref="BL234">IF(C234=FALSE,"",IF(AND(SX1_Start&lt;=X234,X234&lt;SX1_End),SX1_LS,IF(AND(SX2_Start&lt;=X234,X234&lt;SX2_End),SX2_LS,IF(AND(SX3_Start&lt;=X234,X234&lt;SX3_End),SX3_LS,IF(AND(SX4_Start&lt;=X234,X234&lt;SX4_End),SX4_LS,IF(AND(SX5_Start&lt;=X234,X234&lt;SX5_End),SX5_LS,IF(AND(SX6_Start&lt;=X234,X234&lt;SX6_End),SX6_LS,IF(AND(SX7_Start&lt;=X234,X234&lt;SX7_End),SX7_LS,IF(AND(SX8_Start&lt;=X234,X234&lt;SX8_End),SX8_LS,IF(AND(SX9_Start&lt;=X234,X234&lt;SX9_End),SX9_LS,IF(AND(SX10_Start&lt;=X234,X234&lt;SX10_End),SX10_LS,IF(AND(SX11_Start&lt;=X234,X234&lt;SX11_End),SX11_LS,IF(AND(SX12_Start&lt;=X234,X234&lt;SX12_End),SX12_LS,IF(AND(SX13_Start&lt;=X234,X234&lt;SX13_End),SX13_LS,IF(AND(SX14_Start&lt;=X234,X234&lt;SX14_End),SX14_LS,IF(AND(SX15_Start&lt;=X234,X234&lt;SX15_End),SX15_LS,IF(AND(SX16_Start&lt;=X234,X234&lt;SX16_End),SX16_LS,IF(AND(SX17_Start&lt;=X234,X234&lt;SX17_End),SX17_LS,IF(AND(SX18_Start&lt;=X234,X234&lt;SX18_End),SX18_LS,IF(AND(SX19_Start&lt;=X234,X234&lt;SX19_End),SX19_LS,IF(AND(SX20_Start&lt;=X234,X234&lt;SX20_End),SX20_LS,IF(AND(SX21_Start&lt;=X234,X234&lt;SX21_End),SX21_LS,IF(AND(SX22_Start&lt;=X234,X234&lt;SX22_End),SX22_LS,IF(AND(SX23_Start&lt;=X234,X234&lt;SX23_End),SX23_LS,IF(AND(SX24_Start&lt;=X234,X234&lt;SX24_End),SX24_LS)*IF(AND(SX25_Start&lt;=X234,X234&lt;SX25End),SX25_LS)))))))))))))))))))))))))</f>
        <v/>
      </c>
      <c r="BM234" s="129" t="str">
        <f t="shared" ref="BM234" si="1617">IF(ISBLANK(C234),"",IF(BL234=SX1_LS,SX1_LSD,IF(BL234=SX2_LS,SX2_LSD,IF(BL234=SX3_LS,SX3_LSD,IF(BL234=SX4_LS,SX4_LSD,IF(BL234=SX5_LS,SX5_LSD,IF(BL234=SX6_LS,SX6_LSD,IF(BL234=SX7_LS,SX7_LSD,IF(BL234=SX8_LS,SX8_LSD,IF(BL234=SX9_LS,SX9_LSD,IF(BL234=SX10_LS,SX10_LSD,IF(BL234=SX11_LS,SX11_LSD,IF(BL234=SX12_LS,SX12_LSD)))))))))))))</f>
        <v/>
      </c>
      <c r="BN234" s="130"/>
      <c r="BO234" s="130"/>
      <c r="BP234" s="130"/>
      <c r="BQ234" s="130"/>
      <c r="BR234" s="131"/>
      <c r="BS234" s="119" t="str">
        <f t="shared" ref="BS234" si="1618">IF(ISBLANK(C234),"",IF(NOT(ISNUMBER(station_number)),"NA",IF(MOD(station_number,1)=0,TEXT(station_number+X234,"0+00"),IF(NOT(MOD(station_number,1)=0),TEXT(station_number+X234,"0+00.00")))))</f>
        <v/>
      </c>
      <c r="BT234" s="119"/>
      <c r="BU234" s="119"/>
      <c r="BV234" s="119"/>
      <c r="BW234" s="119"/>
      <c r="BX234" s="120" t="str" cm="1">
        <f t="array" ref="BX234">IF(C234=FALSE,"",IF(AND(SX1_Start&lt;=X234,X234&lt;SX1_End),"Section 1",IF(AND(SX2_Start&lt;=X234,X234&lt;SX2_End),"Section 2",IF(AND(SX3_Start&lt;=X234,X234&lt;SX3_End),"Section 3",IF(AND(SX4_Start&lt;=X234,X234&lt;SX4_End),"Section 4",IF(AND(SX5_Start&lt;=X234,X234&lt;SX5_End),"Section 5",IF(AND(SX6_Start&lt;=X234,X234&lt;SX6_End),"Section 6",IF(AND(SX7_Start&lt;=X234,X234&lt;SX7_End),"Section 7",IF(AND(SX8_Start&lt;=X234,X234&lt;SX8_End),"Section 8",IF(AND(SX9_Start&lt;=X234,X234&lt;SX9_End),"Section 9",IF(AND(SX10_Start&lt;=X234,X234&lt;SX10_End),"Section 10",IF(AND(SX11_Start&lt;=X234,X234&lt;SX11_End),"Section 11",IF(AND(SX12_Start&lt;=X234,X234&lt;SX12_End),"Section 12",IF(AND(SX13_Start&lt;=X234,X234&lt;SX13_End),"Section 13",IF(AND(SX14_Start&lt;=X234,X234&lt;SX14_End),"Section 14",IF(AND(SX15_Start&lt;=X234,X234&lt;SX15_End),"Section 15",IF(AND(SX16_Start&lt;=X234,X234&lt;SX16_End),"Section 16",IF(AND(SX17_Start&lt;=X234,X234&lt;SX17_End),"Section 17",IF(AND(SX18_Start&lt;=X234,X234&lt;SX18_End),"Section 18",IF(AND(SX19_Start&lt;=X234,X234&lt;SX19_End),"Section 19",IF(AND(SX20_Start&lt;=X234,X234&lt;SX20_End),"Section 20",IF(AND(SX21_Start&lt;=X234,X234&lt;SX21_End),"Section 21",IF(AND(SX22_Start&lt;=X234,X234&lt;SX22_End),"Section 22",IF(AND(SX23_Start&lt;=X234,X234&lt;SX23_End),"Section 23",IF(AND(SX24_Start&lt;=X234,X234&lt;SX24_End),"Section 24")*IF(AND(SX25_Start&lt;=X234,X234&lt;SX25End),"Section 25")))))))))))))))))))))))))</f>
        <v/>
      </c>
      <c r="BY234" s="121"/>
      <c r="BZ234" s="121"/>
      <c r="CA234" s="121"/>
      <c r="CB234" s="121"/>
      <c r="CC234" s="121"/>
      <c r="CD234" s="121"/>
      <c r="CE234" s="121"/>
      <c r="CF234" s="121"/>
      <c r="CG234" s="121"/>
      <c r="CH234" s="122"/>
      <c r="CI234" s="123"/>
      <c r="CJ234" s="124"/>
      <c r="CK234" s="124"/>
      <c r="CL234" s="124"/>
      <c r="CM234" s="124"/>
      <c r="CN234" s="124"/>
      <c r="CO234" s="124"/>
      <c r="CP234" s="124"/>
      <c r="CQ234" s="124"/>
      <c r="CR234" s="124"/>
      <c r="CS234" s="125"/>
      <c r="CT234" s="123"/>
      <c r="CU234" s="124"/>
      <c r="CV234" s="124"/>
      <c r="CW234" s="124"/>
      <c r="CX234" s="124"/>
      <c r="CY234" s="124"/>
      <c r="CZ234" s="124"/>
      <c r="DA234" s="124"/>
      <c r="DB234" s="124"/>
      <c r="DC234" s="124"/>
      <c r="DD234" s="125"/>
      <c r="DE234" s="123"/>
      <c r="DF234" s="124"/>
      <c r="DG234" s="124"/>
      <c r="DH234" s="124"/>
      <c r="DI234" s="124"/>
      <c r="DJ234" s="124"/>
      <c r="DK234" s="124"/>
      <c r="DL234" s="124"/>
      <c r="DM234" s="124"/>
      <c r="DN234" s="125"/>
      <c r="DO234" s="126"/>
      <c r="DP234" s="127"/>
      <c r="DQ234" s="127"/>
      <c r="DR234" s="127"/>
      <c r="DS234" s="127"/>
      <c r="DT234" s="127"/>
      <c r="DU234" s="127"/>
      <c r="DV234" s="128"/>
      <c r="DW234" s="102"/>
      <c r="DX234" s="102"/>
      <c r="DY234" s="102"/>
      <c r="DZ234" s="115"/>
      <c r="EA234" s="115"/>
      <c r="EB234" s="115"/>
      <c r="EC234" s="115"/>
      <c r="ED234" s="115"/>
      <c r="EE234" s="132"/>
      <c r="EF234" s="132"/>
      <c r="EG234" s="132"/>
      <c r="EH234" s="102"/>
      <c r="EI234" s="102"/>
      <c r="EJ234" s="102"/>
      <c r="EK234" s="117" t="str">
        <f t="shared" si="1384"/>
        <v/>
      </c>
      <c r="EL234" s="117"/>
      <c r="EM234" s="117"/>
      <c r="EN234" s="118"/>
      <c r="EO234" s="118"/>
      <c r="EP234" s="118"/>
      <c r="EQ234" s="102"/>
      <c r="ER234" s="102"/>
      <c r="ES234" s="102"/>
      <c r="ET234" s="102"/>
      <c r="EU234" s="20" t="str">
        <f t="shared" si="1385"/>
        <v/>
      </c>
      <c r="EV234" s="26" t="str">
        <f t="shared" si="1386"/>
        <v/>
      </c>
      <c r="EW234" s="22"/>
      <c r="EX234" s="22"/>
      <c r="EY234" s="23"/>
      <c r="EZ234" s="23"/>
      <c r="FA234" s="23"/>
      <c r="FB234" s="23"/>
      <c r="FC234" s="28"/>
      <c r="FD234" s="28"/>
      <c r="FE234" s="28"/>
      <c r="FF234" s="28"/>
      <c r="FG234" s="28"/>
      <c r="FH234" s="28"/>
      <c r="FI234" s="28"/>
      <c r="FJ234" s="28"/>
      <c r="FK234" s="28"/>
      <c r="FL234" s="28"/>
      <c r="FM234" s="28"/>
      <c r="FN234" s="29"/>
      <c r="FO234" s="29"/>
      <c r="FP234" s="29"/>
      <c r="FQ234" s="29"/>
      <c r="FR234" s="29"/>
      <c r="FS234" s="29"/>
      <c r="FT234" s="29"/>
      <c r="FU234" s="29"/>
      <c r="FV234" s="29"/>
      <c r="FW234" s="29"/>
      <c r="FX234" s="29"/>
      <c r="FY234" s="29"/>
      <c r="FZ234" s="29"/>
      <c r="GA234" s="29"/>
      <c r="GB234" s="29"/>
      <c r="GC234" s="23"/>
      <c r="GD234" s="23"/>
      <c r="GE234" s="23"/>
      <c r="GF234" s="23"/>
      <c r="GG234" s="23"/>
      <c r="GH234" s="23"/>
    </row>
    <row r="235" spans="1:190" s="25" customFormat="1" ht="57.75" customHeight="1" x14ac:dyDescent="0.25">
      <c r="A235" s="103">
        <f t="shared" si="1387"/>
        <v>228</v>
      </c>
      <c r="B235" s="103"/>
      <c r="C235" s="104"/>
      <c r="D235" s="105"/>
      <c r="E235" s="105"/>
      <c r="F235" s="105"/>
      <c r="G235" s="105"/>
      <c r="H235" s="105"/>
      <c r="I235" s="105"/>
      <c r="J235" s="105"/>
      <c r="K235" s="106"/>
      <c r="L235" s="138"/>
      <c r="M235" s="138"/>
      <c r="N235" s="138"/>
      <c r="O235" s="138"/>
      <c r="P235" s="138"/>
      <c r="Q235" s="138"/>
      <c r="R235" s="138"/>
      <c r="S235" s="137"/>
      <c r="T235" s="137"/>
      <c r="U235" s="137"/>
      <c r="V235" s="137"/>
      <c r="W235" s="137"/>
      <c r="X235" s="79"/>
      <c r="Y235" s="80"/>
      <c r="Z235" s="80"/>
      <c r="AA235" s="80"/>
      <c r="AB235" s="11" t="str">
        <f t="shared" si="1375"/>
        <v/>
      </c>
      <c r="AC235" s="12"/>
      <c r="AD235" s="13">
        <f t="shared" si="1367"/>
        <v>0</v>
      </c>
      <c r="AE235" s="14" t="str">
        <f t="shared" ref="AE235" si="1619">IF(ISBLANK(C235),"",IF(BL235=SX1_LS,SX1_PD,IF(BL235=SX2_LS,SX2_PD,IF(BL235=SX3_LS,SX3_PD,IF(BL235=SX4_LS,SX4_PD,IF(BL235=SX5_LS,SX5_PD,IF(BL235=SX6_LS,SX6_PD,IF(BL235=SX7_LS,SX7_PD,IF(BL235=SX8_LS,SX8_PD,IF(BL235=SX9_LS,SX9_PD,IF(BL235=SX10_LS,SX10_PD,IF(BL235=SX11_LS,SX11_PD,IF(BL235=SX12_LS,SX12_PD)))))))))))))</f>
        <v/>
      </c>
      <c r="AF235" s="15" t="str">
        <f t="shared" si="1377"/>
        <v>!</v>
      </c>
      <c r="AG235" s="16" t="str">
        <f t="shared" ref="AG235" si="1620">IF(ISBLANK(AC235),"",IF(AND(BL235=SX1_LS,AC235&gt;=0.5),(ROUND((PI()*AD235*AE235)/12,2)-PI()*SX1_PD),IF(AND(BL235=SX2_LS,AC235&gt;=0.5),(ROUND((PI()*AD235*AE235)/12,2)-PI()*SX2_PD),IF(AND(BL235=SX3_LS,AC235&gt;=0.5),(ROUND((PI()*AD235*AE235)/12,2)-PI()*SX3_PD),IF(AND(BL235=SX4_LS,AC235&gt;=0.5),(ROUND((PI()*AD235*AE235)/12,2)-PI()*SX4_PD),IF(AND(BL235=SX5_LS,AC235&gt;=0.5),(ROUND((PI()*AD235*AE235)/12,2)-PI()*SX5_PD),IF(AND(BL235=SX6_LS,AC235&gt;=0.5),(ROUND((PI()*AD235*AE235)/12,2)-PI()*SX6_PD),IF(AND(BL235=SX7_LS,AC235&gt;=0.5),(ROUND((PI()*AD235*AE235)/12,2)-PI()*SX7_PD),IF(AND(BL235=SX8_LS,AC235&gt;=0.5),(ROUND((PI()*AD235*AE235)/12,2)-PI()*SX8_PD),IF(AND(BL235=SX9_LS,AC235&gt;=0.5),(ROUND((PI()*AD235*AE235)/12,2)-PI()*SX9_PD),IF(AND(BL235=SX10_LS,AC235&gt;=0.5),(ROUND((PI()*AD235*AE235)/12,2)-PI()*SX10_PD),IF(AND(BL235=SX11_LS,AC235&gt;=0.5),(ROUND((PI()*AD235*AE235)/12,2)-PI()*SX11_PD),IF(AND(BL235=SX12_LS,AC235&gt;=0.5),(ROUND((PI()*AD235*AE235)/12,2)-PI()*SX12_PD),ROUND((PI()*AD235*AE235)/12,2))))))))))))))</f>
        <v/>
      </c>
      <c r="AH235" s="81"/>
      <c r="AI235" s="81"/>
      <c r="AJ235" s="81"/>
      <c r="AK235" s="81"/>
      <c r="AL235" s="81"/>
      <c r="AM235" s="81"/>
      <c r="AN235" s="81"/>
      <c r="AO235" s="81"/>
      <c r="AP235" s="17"/>
      <c r="AQ235" s="113"/>
      <c r="AR235" s="113"/>
      <c r="AS235" s="113"/>
      <c r="AT235" s="113"/>
      <c r="AU235" s="113"/>
      <c r="AV235" s="114" t="str">
        <f t="shared" ref="AV235" si="1621">IF(C235=FALSE,"",IF(C235="DNT",(AQ235/(Nominal_Pipe_Diameter*10)),IF(AQ235="NV","NV",IF(AQ235="NA","NA",IF(BE235="","",IF(BL235="SMLS",AQ235*100/BE235,AQ235*100/BD235))))))</f>
        <v/>
      </c>
      <c r="AW235" s="114"/>
      <c r="AX235" s="114"/>
      <c r="AY235" s="114"/>
      <c r="AZ235" s="114"/>
      <c r="BA235" s="114" t="str">
        <f t="shared" ref="BA235" si="1622">IF(C235=FALSE,"",IF(GW_Log_Dist="","NA",GW_Log_Dist+X235))</f>
        <v/>
      </c>
      <c r="BB235" s="114"/>
      <c r="BC235" s="114"/>
      <c r="BD235" s="18" t="str">
        <f t="shared" ref="BD235" si="1623">IF(C235=FALSE,"",IF(AND(SX1_Start&lt;=X235,X235&lt;SX1_End),((SX1_NWT*1000)),IF(AND(SX2_Start&lt;=X235,X235&lt;SX2_End),((SX2_NWT*1000)),IF(AND(SX3_Start&lt;=X235,X235&lt;SX3_End),((SX3_NWT*1000)),IF(AND(SX4_Start&lt;=X235,X235&lt;SX4_End),((SX4_NWT*1000)),IF(AND(SX5_Start&lt;=X235,X235&lt;SX5_End),((SX5_NWT*1000)),IF(AND(SX6_Start&lt;=X235,X235&lt;SX6_End),((SX6_NWT*1000)),IF(AND(SX7_Start&lt;=X235,X235&lt;SX7_End),((SX7_NWT*1000)),IF(AND(SX8_Start&lt;=X235,X235&lt;SX8_End),((SX8_NWT*1000)),IF(AND(SX9_Start&lt;=X235,X235&lt;SX9_End),((SX9_NWT*1000)),IF(AND(SX10_Start&lt;=X235,X235&lt;SX10_End),((SX10_NWT*1000)),IF(AND(SX11_Start&lt;=X235,X235&lt;SX11_End),((SX11_NWT*1000)),IF(AND(SX12_Start&lt;=X235,X235&lt;SX12_End),((SX12_NWT*1000)),IF(AND(SX13_Start&lt;=X235,X235&lt;SX13_End),((SX13_NWT*1000)),IF(AND(SX14_Start&lt;=X235,X235&lt;SX14_End),((SX14_NWT*1000)),IF(AND(SX15_Start&lt;=X235,X235&lt;SX15_End),((SX15_NWT*1000)),IF(AND(SX16_Start&lt;=X235,X235&lt;SX16_End),((SX16_NWT*1000)),IF(AND(SX17_Start&lt;=X235,X235&lt;SX17_End),((SX17_NWT*1000)),IF(AND(SX18_Start&lt;=X235,X235&lt;SX18_End),((SX18_NWT*1000)),IF(AND(SX19_Start&lt;=X235,X235&lt;SX19_End),((SX19_NWT*1000)),IF(AND(SX20_Start&lt;=X235,X235&lt;SX20_End),((SX20_NWT*1000)),IF(AND(SX21_Start&lt;=X235,X235&lt;SX21_End),((SX21_NWT*1000)),IF(AND(SX22_Start&lt;=X235,X235&lt;SX22_End),((SX22_NWT*1000)),IF(AND(SX23_Start&lt;=X235,X235&lt;SX23_End),((SX23_NWT*1000)),IF(AND(SX24_Start&lt;=X235,X235&lt;SX24_End),((SX24_NWT*1000)),IF(AND(SX25_Start&lt;=X235,X235&lt;SX25_End),((SX25_NWT*1000))))))))))))))))))))))))))))</f>
        <v/>
      </c>
      <c r="BE235" s="113"/>
      <c r="BF235" s="113"/>
      <c r="BG235" s="113"/>
      <c r="BH235" s="113"/>
      <c r="BI235" s="113"/>
      <c r="BJ235" s="113"/>
      <c r="BK235" s="113"/>
      <c r="BL235" s="19" t="str" cm="1">
        <f t="array" ref="BL235">IF(C235=FALSE,"",IF(AND(SX1_Start&lt;=X235,X235&lt;SX1_End),SX1_LS,IF(AND(SX2_Start&lt;=X235,X235&lt;SX2_End),SX2_LS,IF(AND(SX3_Start&lt;=X235,X235&lt;SX3_End),SX3_LS,IF(AND(SX4_Start&lt;=X235,X235&lt;SX4_End),SX4_LS,IF(AND(SX5_Start&lt;=X235,X235&lt;SX5_End),SX5_LS,IF(AND(SX6_Start&lt;=X235,X235&lt;SX6_End),SX6_LS,IF(AND(SX7_Start&lt;=X235,X235&lt;SX7_End),SX7_LS,IF(AND(SX8_Start&lt;=X235,X235&lt;SX8_End),SX8_LS,IF(AND(SX9_Start&lt;=X235,X235&lt;SX9_End),SX9_LS,IF(AND(SX10_Start&lt;=X235,X235&lt;SX10_End),SX10_LS,IF(AND(SX11_Start&lt;=X235,X235&lt;SX11_End),SX11_LS,IF(AND(SX12_Start&lt;=X235,X235&lt;SX12_End),SX12_LS,IF(AND(SX13_Start&lt;=X235,X235&lt;SX13_End),SX13_LS,IF(AND(SX14_Start&lt;=X235,X235&lt;SX14_End),SX14_LS,IF(AND(SX15_Start&lt;=X235,X235&lt;SX15_End),SX15_LS,IF(AND(SX16_Start&lt;=X235,X235&lt;SX16_End),SX16_LS,IF(AND(SX17_Start&lt;=X235,X235&lt;SX17_End),SX17_LS,IF(AND(SX18_Start&lt;=X235,X235&lt;SX18_End),SX18_LS,IF(AND(SX19_Start&lt;=X235,X235&lt;SX19_End),SX19_LS,IF(AND(SX20_Start&lt;=X235,X235&lt;SX20_End),SX20_LS,IF(AND(SX21_Start&lt;=X235,X235&lt;SX21_End),SX21_LS,IF(AND(SX22_Start&lt;=X235,X235&lt;SX22_End),SX22_LS,IF(AND(SX23_Start&lt;=X235,X235&lt;SX23_End),SX23_LS,IF(AND(SX24_Start&lt;=X235,X235&lt;SX24_End),SX24_LS)*IF(AND(SX25_Start&lt;=X235,X235&lt;SX25End),SX25_LS)))))))))))))))))))))))))</f>
        <v/>
      </c>
      <c r="BM235" s="129" t="str">
        <f t="shared" ref="BM235" si="1624">IF(ISBLANK(C235),"",IF(BL235=SX1_LS,SX1_LSD,IF(BL235=SX2_LS,SX2_LSD,IF(BL235=SX3_LS,SX3_LSD,IF(BL235=SX4_LS,SX4_LSD,IF(BL235=SX5_LS,SX5_LSD,IF(BL235=SX6_LS,SX6_LSD,IF(BL235=SX7_LS,SX7_LSD,IF(BL235=SX8_LS,SX8_LSD,IF(BL235=SX9_LS,SX9_LSD,IF(BL235=SX10_LS,SX10_LSD,IF(BL235=SX11_LS,SX11_LSD,IF(BL235=SX12_LS,SX12_LSD)))))))))))))</f>
        <v/>
      </c>
      <c r="BN235" s="130"/>
      <c r="BO235" s="130"/>
      <c r="BP235" s="130"/>
      <c r="BQ235" s="130"/>
      <c r="BR235" s="131"/>
      <c r="BS235" s="119" t="str">
        <f t="shared" ref="BS235" si="1625">IF(ISBLANK(C235),"",IF(NOT(ISNUMBER(station_number)),"NA",IF(MOD(station_number,1)=0,TEXT(station_number+X235,"0+00"),IF(NOT(MOD(station_number,1)=0),TEXT(station_number+X235,"0+00.00")))))</f>
        <v/>
      </c>
      <c r="BT235" s="119"/>
      <c r="BU235" s="119"/>
      <c r="BV235" s="119"/>
      <c r="BW235" s="119"/>
      <c r="BX235" s="120" t="str" cm="1">
        <f t="array" ref="BX235">IF(C235=FALSE,"",IF(AND(SX1_Start&lt;=X235,X235&lt;SX1_End),"Section 1",IF(AND(SX2_Start&lt;=X235,X235&lt;SX2_End),"Section 2",IF(AND(SX3_Start&lt;=X235,X235&lt;SX3_End),"Section 3",IF(AND(SX4_Start&lt;=X235,X235&lt;SX4_End),"Section 4",IF(AND(SX5_Start&lt;=X235,X235&lt;SX5_End),"Section 5",IF(AND(SX6_Start&lt;=X235,X235&lt;SX6_End),"Section 6",IF(AND(SX7_Start&lt;=X235,X235&lt;SX7_End),"Section 7",IF(AND(SX8_Start&lt;=X235,X235&lt;SX8_End),"Section 8",IF(AND(SX9_Start&lt;=X235,X235&lt;SX9_End),"Section 9",IF(AND(SX10_Start&lt;=X235,X235&lt;SX10_End),"Section 10",IF(AND(SX11_Start&lt;=X235,X235&lt;SX11_End),"Section 11",IF(AND(SX12_Start&lt;=X235,X235&lt;SX12_End),"Section 12",IF(AND(SX13_Start&lt;=X235,X235&lt;SX13_End),"Section 13",IF(AND(SX14_Start&lt;=X235,X235&lt;SX14_End),"Section 14",IF(AND(SX15_Start&lt;=X235,X235&lt;SX15_End),"Section 15",IF(AND(SX16_Start&lt;=X235,X235&lt;SX16_End),"Section 16",IF(AND(SX17_Start&lt;=X235,X235&lt;SX17_End),"Section 17",IF(AND(SX18_Start&lt;=X235,X235&lt;SX18_End),"Section 18",IF(AND(SX19_Start&lt;=X235,X235&lt;SX19_End),"Section 19",IF(AND(SX20_Start&lt;=X235,X235&lt;SX20_End),"Section 20",IF(AND(SX21_Start&lt;=X235,X235&lt;SX21_End),"Section 21",IF(AND(SX22_Start&lt;=X235,X235&lt;SX22_End),"Section 22",IF(AND(SX23_Start&lt;=X235,X235&lt;SX23_End),"Section 23",IF(AND(SX24_Start&lt;=X235,X235&lt;SX24_End),"Section 24")*IF(AND(SX25_Start&lt;=X235,X235&lt;SX25End),"Section 25")))))))))))))))))))))))))</f>
        <v/>
      </c>
      <c r="BY235" s="121"/>
      <c r="BZ235" s="121"/>
      <c r="CA235" s="121"/>
      <c r="CB235" s="121"/>
      <c r="CC235" s="121"/>
      <c r="CD235" s="121"/>
      <c r="CE235" s="121"/>
      <c r="CF235" s="121"/>
      <c r="CG235" s="121"/>
      <c r="CH235" s="122"/>
      <c r="CI235" s="123"/>
      <c r="CJ235" s="124"/>
      <c r="CK235" s="124"/>
      <c r="CL235" s="124"/>
      <c r="CM235" s="124"/>
      <c r="CN235" s="124"/>
      <c r="CO235" s="124"/>
      <c r="CP235" s="124"/>
      <c r="CQ235" s="124"/>
      <c r="CR235" s="124"/>
      <c r="CS235" s="125"/>
      <c r="CT235" s="123"/>
      <c r="CU235" s="124"/>
      <c r="CV235" s="124"/>
      <c r="CW235" s="124"/>
      <c r="CX235" s="124"/>
      <c r="CY235" s="124"/>
      <c r="CZ235" s="124"/>
      <c r="DA235" s="124"/>
      <c r="DB235" s="124"/>
      <c r="DC235" s="124"/>
      <c r="DD235" s="125"/>
      <c r="DE235" s="123"/>
      <c r="DF235" s="124"/>
      <c r="DG235" s="124"/>
      <c r="DH235" s="124"/>
      <c r="DI235" s="124"/>
      <c r="DJ235" s="124"/>
      <c r="DK235" s="124"/>
      <c r="DL235" s="124"/>
      <c r="DM235" s="124"/>
      <c r="DN235" s="125"/>
      <c r="DO235" s="126"/>
      <c r="DP235" s="127"/>
      <c r="DQ235" s="127"/>
      <c r="DR235" s="127"/>
      <c r="DS235" s="127"/>
      <c r="DT235" s="127"/>
      <c r="DU235" s="127"/>
      <c r="DV235" s="128"/>
      <c r="DW235" s="102"/>
      <c r="DX235" s="102"/>
      <c r="DY235" s="102"/>
      <c r="DZ235" s="115"/>
      <c r="EA235" s="115"/>
      <c r="EB235" s="115"/>
      <c r="EC235" s="115"/>
      <c r="ED235" s="115"/>
      <c r="EE235" s="132"/>
      <c r="EF235" s="132"/>
      <c r="EG235" s="132"/>
      <c r="EH235" s="102"/>
      <c r="EI235" s="102"/>
      <c r="EJ235" s="102"/>
      <c r="EK235" s="117" t="str">
        <f t="shared" si="1384"/>
        <v/>
      </c>
      <c r="EL235" s="117"/>
      <c r="EM235" s="117"/>
      <c r="EN235" s="118"/>
      <c r="EO235" s="118"/>
      <c r="EP235" s="118"/>
      <c r="EQ235" s="102"/>
      <c r="ER235" s="102"/>
      <c r="ES235" s="102"/>
      <c r="ET235" s="102"/>
      <c r="EU235" s="20" t="str">
        <f t="shared" si="1385"/>
        <v/>
      </c>
      <c r="EV235" s="26" t="str">
        <f t="shared" si="1386"/>
        <v/>
      </c>
      <c r="EW235" s="22"/>
      <c r="EX235" s="22"/>
      <c r="EY235" s="23"/>
      <c r="EZ235" s="23"/>
      <c r="FA235" s="23"/>
      <c r="FB235" s="23"/>
      <c r="FC235" s="28"/>
      <c r="FD235" s="28"/>
      <c r="FE235" s="28"/>
      <c r="FF235" s="28"/>
      <c r="FG235" s="28"/>
      <c r="FH235" s="28"/>
      <c r="FI235" s="28"/>
      <c r="FJ235" s="28"/>
      <c r="FK235" s="28"/>
      <c r="FL235" s="28"/>
      <c r="FM235" s="28"/>
      <c r="FN235" s="29"/>
      <c r="FO235" s="29"/>
      <c r="FP235" s="29"/>
      <c r="FQ235" s="29"/>
      <c r="FR235" s="29"/>
      <c r="FS235" s="29"/>
      <c r="FT235" s="29"/>
      <c r="FU235" s="29"/>
      <c r="FV235" s="29"/>
      <c r="FW235" s="29"/>
      <c r="FX235" s="29"/>
      <c r="FY235" s="29"/>
      <c r="FZ235" s="29"/>
      <c r="GA235" s="29"/>
      <c r="GB235" s="29"/>
      <c r="GC235" s="23"/>
      <c r="GD235" s="23"/>
      <c r="GE235" s="23"/>
      <c r="GF235" s="23"/>
      <c r="GG235" s="23"/>
      <c r="GH235" s="23"/>
    </row>
    <row r="236" spans="1:190" s="25" customFormat="1" ht="57.75" customHeight="1" x14ac:dyDescent="0.25">
      <c r="A236" s="103">
        <f t="shared" si="1387"/>
        <v>229</v>
      </c>
      <c r="B236" s="103"/>
      <c r="C236" s="104"/>
      <c r="D236" s="105"/>
      <c r="E236" s="105"/>
      <c r="F236" s="105"/>
      <c r="G236" s="105"/>
      <c r="H236" s="105"/>
      <c r="I236" s="105"/>
      <c r="J236" s="105"/>
      <c r="K236" s="106"/>
      <c r="L236" s="138"/>
      <c r="M236" s="138"/>
      <c r="N236" s="138"/>
      <c r="O236" s="138"/>
      <c r="P236" s="138"/>
      <c r="Q236" s="138"/>
      <c r="R236" s="138"/>
      <c r="S236" s="137"/>
      <c r="T236" s="137"/>
      <c r="U236" s="137"/>
      <c r="V236" s="137"/>
      <c r="W236" s="137"/>
      <c r="X236" s="79"/>
      <c r="Y236" s="80"/>
      <c r="Z236" s="80"/>
      <c r="AA236" s="80"/>
      <c r="AB236" s="11" t="str">
        <f t="shared" si="1375"/>
        <v/>
      </c>
      <c r="AC236" s="12"/>
      <c r="AD236" s="13">
        <f t="shared" si="1367"/>
        <v>0</v>
      </c>
      <c r="AE236" s="14" t="str">
        <f t="shared" ref="AE236" si="1626">IF(ISBLANK(C236),"",IF(BL236=SX1_LS,SX1_PD,IF(BL236=SX2_LS,SX2_PD,IF(BL236=SX3_LS,SX3_PD,IF(BL236=SX4_LS,SX4_PD,IF(BL236=SX5_LS,SX5_PD,IF(BL236=SX6_LS,SX6_PD,IF(BL236=SX7_LS,SX7_PD,IF(BL236=SX8_LS,SX8_PD,IF(BL236=SX9_LS,SX9_PD,IF(BL236=SX10_LS,SX10_PD,IF(BL236=SX11_LS,SX11_PD,IF(BL236=SX12_LS,SX12_PD)))))))))))))</f>
        <v/>
      </c>
      <c r="AF236" s="15" t="str">
        <f t="shared" si="1377"/>
        <v>!</v>
      </c>
      <c r="AG236" s="16" t="str">
        <f t="shared" ref="AG236" si="1627">IF(ISBLANK(AC236),"",IF(AND(BL236=SX1_LS,AC236&gt;=0.5),(ROUND((PI()*AD236*AE236)/12,2)-PI()*SX1_PD),IF(AND(BL236=SX2_LS,AC236&gt;=0.5),(ROUND((PI()*AD236*AE236)/12,2)-PI()*SX2_PD),IF(AND(BL236=SX3_LS,AC236&gt;=0.5),(ROUND((PI()*AD236*AE236)/12,2)-PI()*SX3_PD),IF(AND(BL236=SX4_LS,AC236&gt;=0.5),(ROUND((PI()*AD236*AE236)/12,2)-PI()*SX4_PD),IF(AND(BL236=SX5_LS,AC236&gt;=0.5),(ROUND((PI()*AD236*AE236)/12,2)-PI()*SX5_PD),IF(AND(BL236=SX6_LS,AC236&gt;=0.5),(ROUND((PI()*AD236*AE236)/12,2)-PI()*SX6_PD),IF(AND(BL236=SX7_LS,AC236&gt;=0.5),(ROUND((PI()*AD236*AE236)/12,2)-PI()*SX7_PD),IF(AND(BL236=SX8_LS,AC236&gt;=0.5),(ROUND((PI()*AD236*AE236)/12,2)-PI()*SX8_PD),IF(AND(BL236=SX9_LS,AC236&gt;=0.5),(ROUND((PI()*AD236*AE236)/12,2)-PI()*SX9_PD),IF(AND(BL236=SX10_LS,AC236&gt;=0.5),(ROUND((PI()*AD236*AE236)/12,2)-PI()*SX10_PD),IF(AND(BL236=SX11_LS,AC236&gt;=0.5),(ROUND((PI()*AD236*AE236)/12,2)-PI()*SX11_PD),IF(AND(BL236=SX12_LS,AC236&gt;=0.5),(ROUND((PI()*AD236*AE236)/12,2)-PI()*SX12_PD),ROUND((PI()*AD236*AE236)/12,2))))))))))))))</f>
        <v/>
      </c>
      <c r="AH236" s="81"/>
      <c r="AI236" s="81"/>
      <c r="AJ236" s="81"/>
      <c r="AK236" s="81"/>
      <c r="AL236" s="81"/>
      <c r="AM236" s="81"/>
      <c r="AN236" s="81"/>
      <c r="AO236" s="81"/>
      <c r="AP236" s="17"/>
      <c r="AQ236" s="113"/>
      <c r="AR236" s="113"/>
      <c r="AS236" s="113"/>
      <c r="AT236" s="113"/>
      <c r="AU236" s="113"/>
      <c r="AV236" s="114" t="str">
        <f t="shared" ref="AV236" si="1628">IF(C236=FALSE,"",IF(C236="DNT",(AQ236/(Nominal_Pipe_Diameter*10)),IF(AQ236="NV","NV",IF(AQ236="NA","NA",IF(BE236="","",IF(BL236="SMLS",AQ236*100/BE236,AQ236*100/BD236))))))</f>
        <v/>
      </c>
      <c r="AW236" s="114"/>
      <c r="AX236" s="114"/>
      <c r="AY236" s="114"/>
      <c r="AZ236" s="114"/>
      <c r="BA236" s="114" t="str">
        <f t="shared" ref="BA236" si="1629">IF(C236=FALSE,"",IF(GW_Log_Dist="","NA",GW_Log_Dist+X236))</f>
        <v/>
      </c>
      <c r="BB236" s="114"/>
      <c r="BC236" s="114"/>
      <c r="BD236" s="18" t="str">
        <f t="shared" ref="BD236" si="1630">IF(C236=FALSE,"",IF(AND(SX1_Start&lt;=X236,X236&lt;SX1_End),((SX1_NWT*1000)),IF(AND(SX2_Start&lt;=X236,X236&lt;SX2_End),((SX2_NWT*1000)),IF(AND(SX3_Start&lt;=X236,X236&lt;SX3_End),((SX3_NWT*1000)),IF(AND(SX4_Start&lt;=X236,X236&lt;SX4_End),((SX4_NWT*1000)),IF(AND(SX5_Start&lt;=X236,X236&lt;SX5_End),((SX5_NWT*1000)),IF(AND(SX6_Start&lt;=X236,X236&lt;SX6_End),((SX6_NWT*1000)),IF(AND(SX7_Start&lt;=X236,X236&lt;SX7_End),((SX7_NWT*1000)),IF(AND(SX8_Start&lt;=X236,X236&lt;SX8_End),((SX8_NWT*1000)),IF(AND(SX9_Start&lt;=X236,X236&lt;SX9_End),((SX9_NWT*1000)),IF(AND(SX10_Start&lt;=X236,X236&lt;SX10_End),((SX10_NWT*1000)),IF(AND(SX11_Start&lt;=X236,X236&lt;SX11_End),((SX11_NWT*1000)),IF(AND(SX12_Start&lt;=X236,X236&lt;SX12_End),((SX12_NWT*1000)),IF(AND(SX13_Start&lt;=X236,X236&lt;SX13_End),((SX13_NWT*1000)),IF(AND(SX14_Start&lt;=X236,X236&lt;SX14_End),((SX14_NWT*1000)),IF(AND(SX15_Start&lt;=X236,X236&lt;SX15_End),((SX15_NWT*1000)),IF(AND(SX16_Start&lt;=X236,X236&lt;SX16_End),((SX16_NWT*1000)),IF(AND(SX17_Start&lt;=X236,X236&lt;SX17_End),((SX17_NWT*1000)),IF(AND(SX18_Start&lt;=X236,X236&lt;SX18_End),((SX18_NWT*1000)),IF(AND(SX19_Start&lt;=X236,X236&lt;SX19_End),((SX19_NWT*1000)),IF(AND(SX20_Start&lt;=X236,X236&lt;SX20_End),((SX20_NWT*1000)),IF(AND(SX21_Start&lt;=X236,X236&lt;SX21_End),((SX21_NWT*1000)),IF(AND(SX22_Start&lt;=X236,X236&lt;SX22_End),((SX22_NWT*1000)),IF(AND(SX23_Start&lt;=X236,X236&lt;SX23_End),((SX23_NWT*1000)),IF(AND(SX24_Start&lt;=X236,X236&lt;SX24_End),((SX24_NWT*1000)),IF(AND(SX25_Start&lt;=X236,X236&lt;SX25_End),((SX25_NWT*1000))))))))))))))))))))))))))))</f>
        <v/>
      </c>
      <c r="BE236" s="113"/>
      <c r="BF236" s="113"/>
      <c r="BG236" s="113"/>
      <c r="BH236" s="113"/>
      <c r="BI236" s="113"/>
      <c r="BJ236" s="113"/>
      <c r="BK236" s="113"/>
      <c r="BL236" s="19" t="str" cm="1">
        <f t="array" ref="BL236">IF(C236=FALSE,"",IF(AND(SX1_Start&lt;=X236,X236&lt;SX1_End),SX1_LS,IF(AND(SX2_Start&lt;=X236,X236&lt;SX2_End),SX2_LS,IF(AND(SX3_Start&lt;=X236,X236&lt;SX3_End),SX3_LS,IF(AND(SX4_Start&lt;=X236,X236&lt;SX4_End),SX4_LS,IF(AND(SX5_Start&lt;=X236,X236&lt;SX5_End),SX5_LS,IF(AND(SX6_Start&lt;=X236,X236&lt;SX6_End),SX6_LS,IF(AND(SX7_Start&lt;=X236,X236&lt;SX7_End),SX7_LS,IF(AND(SX8_Start&lt;=X236,X236&lt;SX8_End),SX8_LS,IF(AND(SX9_Start&lt;=X236,X236&lt;SX9_End),SX9_LS,IF(AND(SX10_Start&lt;=X236,X236&lt;SX10_End),SX10_LS,IF(AND(SX11_Start&lt;=X236,X236&lt;SX11_End),SX11_LS,IF(AND(SX12_Start&lt;=X236,X236&lt;SX12_End),SX12_LS,IF(AND(SX13_Start&lt;=X236,X236&lt;SX13_End),SX13_LS,IF(AND(SX14_Start&lt;=X236,X236&lt;SX14_End),SX14_LS,IF(AND(SX15_Start&lt;=X236,X236&lt;SX15_End),SX15_LS,IF(AND(SX16_Start&lt;=X236,X236&lt;SX16_End),SX16_LS,IF(AND(SX17_Start&lt;=X236,X236&lt;SX17_End),SX17_LS,IF(AND(SX18_Start&lt;=X236,X236&lt;SX18_End),SX18_LS,IF(AND(SX19_Start&lt;=X236,X236&lt;SX19_End),SX19_LS,IF(AND(SX20_Start&lt;=X236,X236&lt;SX20_End),SX20_LS,IF(AND(SX21_Start&lt;=X236,X236&lt;SX21_End),SX21_LS,IF(AND(SX22_Start&lt;=X236,X236&lt;SX22_End),SX22_LS,IF(AND(SX23_Start&lt;=X236,X236&lt;SX23_End),SX23_LS,IF(AND(SX24_Start&lt;=X236,X236&lt;SX24_End),SX24_LS)*IF(AND(SX25_Start&lt;=X236,X236&lt;SX25End),SX25_LS)))))))))))))))))))))))))</f>
        <v/>
      </c>
      <c r="BM236" s="129" t="str">
        <f t="shared" ref="BM236" si="1631">IF(ISBLANK(C236),"",IF(BL236=SX1_LS,SX1_LSD,IF(BL236=SX2_LS,SX2_LSD,IF(BL236=SX3_LS,SX3_LSD,IF(BL236=SX4_LS,SX4_LSD,IF(BL236=SX5_LS,SX5_LSD,IF(BL236=SX6_LS,SX6_LSD,IF(BL236=SX7_LS,SX7_LSD,IF(BL236=SX8_LS,SX8_LSD,IF(BL236=SX9_LS,SX9_LSD,IF(BL236=SX10_LS,SX10_LSD,IF(BL236=SX11_LS,SX11_LSD,IF(BL236=SX12_LS,SX12_LSD)))))))))))))</f>
        <v/>
      </c>
      <c r="BN236" s="130"/>
      <c r="BO236" s="130"/>
      <c r="BP236" s="130"/>
      <c r="BQ236" s="130"/>
      <c r="BR236" s="131"/>
      <c r="BS236" s="119" t="str">
        <f t="shared" ref="BS236" si="1632">IF(ISBLANK(C236),"",IF(NOT(ISNUMBER(station_number)),"NA",IF(MOD(station_number,1)=0,TEXT(station_number+X236,"0+00"),IF(NOT(MOD(station_number,1)=0),TEXT(station_number+X236,"0+00.00")))))</f>
        <v/>
      </c>
      <c r="BT236" s="119"/>
      <c r="BU236" s="119"/>
      <c r="BV236" s="119"/>
      <c r="BW236" s="119"/>
      <c r="BX236" s="120" t="str" cm="1">
        <f t="array" ref="BX236">IF(C236=FALSE,"",IF(AND(SX1_Start&lt;=X236,X236&lt;SX1_End),"Section 1",IF(AND(SX2_Start&lt;=X236,X236&lt;SX2_End),"Section 2",IF(AND(SX3_Start&lt;=X236,X236&lt;SX3_End),"Section 3",IF(AND(SX4_Start&lt;=X236,X236&lt;SX4_End),"Section 4",IF(AND(SX5_Start&lt;=X236,X236&lt;SX5_End),"Section 5",IF(AND(SX6_Start&lt;=X236,X236&lt;SX6_End),"Section 6",IF(AND(SX7_Start&lt;=X236,X236&lt;SX7_End),"Section 7",IF(AND(SX8_Start&lt;=X236,X236&lt;SX8_End),"Section 8",IF(AND(SX9_Start&lt;=X236,X236&lt;SX9_End),"Section 9",IF(AND(SX10_Start&lt;=X236,X236&lt;SX10_End),"Section 10",IF(AND(SX11_Start&lt;=X236,X236&lt;SX11_End),"Section 11",IF(AND(SX12_Start&lt;=X236,X236&lt;SX12_End),"Section 12",IF(AND(SX13_Start&lt;=X236,X236&lt;SX13_End),"Section 13",IF(AND(SX14_Start&lt;=X236,X236&lt;SX14_End),"Section 14",IF(AND(SX15_Start&lt;=X236,X236&lt;SX15_End),"Section 15",IF(AND(SX16_Start&lt;=X236,X236&lt;SX16_End),"Section 16",IF(AND(SX17_Start&lt;=X236,X236&lt;SX17_End),"Section 17",IF(AND(SX18_Start&lt;=X236,X236&lt;SX18_End),"Section 18",IF(AND(SX19_Start&lt;=X236,X236&lt;SX19_End),"Section 19",IF(AND(SX20_Start&lt;=X236,X236&lt;SX20_End),"Section 20",IF(AND(SX21_Start&lt;=X236,X236&lt;SX21_End),"Section 21",IF(AND(SX22_Start&lt;=X236,X236&lt;SX22_End),"Section 22",IF(AND(SX23_Start&lt;=X236,X236&lt;SX23_End),"Section 23",IF(AND(SX24_Start&lt;=X236,X236&lt;SX24_End),"Section 24")*IF(AND(SX25_Start&lt;=X236,X236&lt;SX25End),"Section 25")))))))))))))))))))))))))</f>
        <v/>
      </c>
      <c r="BY236" s="121"/>
      <c r="BZ236" s="121"/>
      <c r="CA236" s="121"/>
      <c r="CB236" s="121"/>
      <c r="CC236" s="121"/>
      <c r="CD236" s="121"/>
      <c r="CE236" s="121"/>
      <c r="CF236" s="121"/>
      <c r="CG236" s="121"/>
      <c r="CH236" s="122"/>
      <c r="CI236" s="123"/>
      <c r="CJ236" s="124"/>
      <c r="CK236" s="124"/>
      <c r="CL236" s="124"/>
      <c r="CM236" s="124"/>
      <c r="CN236" s="124"/>
      <c r="CO236" s="124"/>
      <c r="CP236" s="124"/>
      <c r="CQ236" s="124"/>
      <c r="CR236" s="124"/>
      <c r="CS236" s="125"/>
      <c r="CT236" s="123"/>
      <c r="CU236" s="124"/>
      <c r="CV236" s="124"/>
      <c r="CW236" s="124"/>
      <c r="CX236" s="124"/>
      <c r="CY236" s="124"/>
      <c r="CZ236" s="124"/>
      <c r="DA236" s="124"/>
      <c r="DB236" s="124"/>
      <c r="DC236" s="124"/>
      <c r="DD236" s="125"/>
      <c r="DE236" s="123"/>
      <c r="DF236" s="124"/>
      <c r="DG236" s="124"/>
      <c r="DH236" s="124"/>
      <c r="DI236" s="124"/>
      <c r="DJ236" s="124"/>
      <c r="DK236" s="124"/>
      <c r="DL236" s="124"/>
      <c r="DM236" s="124"/>
      <c r="DN236" s="125"/>
      <c r="DO236" s="126"/>
      <c r="DP236" s="127"/>
      <c r="DQ236" s="127"/>
      <c r="DR236" s="127"/>
      <c r="DS236" s="127"/>
      <c r="DT236" s="127"/>
      <c r="DU236" s="127"/>
      <c r="DV236" s="128"/>
      <c r="DW236" s="102"/>
      <c r="DX236" s="102"/>
      <c r="DY236" s="102"/>
      <c r="DZ236" s="115"/>
      <c r="EA236" s="115"/>
      <c r="EB236" s="115"/>
      <c r="EC236" s="115"/>
      <c r="ED236" s="115"/>
      <c r="EE236" s="132"/>
      <c r="EF236" s="132"/>
      <c r="EG236" s="132"/>
      <c r="EH236" s="102"/>
      <c r="EI236" s="102"/>
      <c r="EJ236" s="102"/>
      <c r="EK236" s="117" t="str">
        <f t="shared" si="1384"/>
        <v/>
      </c>
      <c r="EL236" s="117"/>
      <c r="EM236" s="117"/>
      <c r="EN236" s="118"/>
      <c r="EO236" s="118"/>
      <c r="EP236" s="118"/>
      <c r="EQ236" s="102"/>
      <c r="ER236" s="102"/>
      <c r="ES236" s="102"/>
      <c r="ET236" s="102"/>
      <c r="EU236" s="20" t="str">
        <f t="shared" si="1385"/>
        <v/>
      </c>
      <c r="EV236" s="26" t="str">
        <f t="shared" si="1386"/>
        <v/>
      </c>
      <c r="EW236" s="22"/>
      <c r="EX236" s="22"/>
      <c r="EY236" s="23"/>
      <c r="EZ236" s="23"/>
      <c r="FA236" s="23"/>
      <c r="FB236" s="23"/>
      <c r="FC236" s="28"/>
      <c r="FD236" s="28"/>
      <c r="FE236" s="28"/>
      <c r="FF236" s="28"/>
      <c r="FG236" s="28"/>
      <c r="FH236" s="28"/>
      <c r="FI236" s="28"/>
      <c r="FJ236" s="28"/>
      <c r="FK236" s="28"/>
      <c r="FL236" s="28"/>
      <c r="FM236" s="28"/>
      <c r="FN236" s="29"/>
      <c r="FO236" s="29"/>
      <c r="FP236" s="29"/>
      <c r="FQ236" s="29"/>
      <c r="FR236" s="29"/>
      <c r="FS236" s="29"/>
      <c r="FT236" s="29"/>
      <c r="FU236" s="29"/>
      <c r="FV236" s="29"/>
      <c r="FW236" s="29"/>
      <c r="FX236" s="29"/>
      <c r="FY236" s="29"/>
      <c r="FZ236" s="29"/>
      <c r="GA236" s="29"/>
      <c r="GB236" s="29"/>
      <c r="GC236" s="23"/>
      <c r="GD236" s="23"/>
      <c r="GE236" s="23"/>
      <c r="GF236" s="23"/>
      <c r="GG236" s="23"/>
      <c r="GH236" s="23"/>
    </row>
    <row r="237" spans="1:190" s="25" customFormat="1" ht="57.75" customHeight="1" x14ac:dyDescent="0.25">
      <c r="A237" s="103">
        <f t="shared" si="1387"/>
        <v>230</v>
      </c>
      <c r="B237" s="103"/>
      <c r="C237" s="104"/>
      <c r="D237" s="105"/>
      <c r="E237" s="105"/>
      <c r="F237" s="105"/>
      <c r="G237" s="105"/>
      <c r="H237" s="105"/>
      <c r="I237" s="105"/>
      <c r="J237" s="105"/>
      <c r="K237" s="106"/>
      <c r="L237" s="138"/>
      <c r="M237" s="138"/>
      <c r="N237" s="138"/>
      <c r="O237" s="138"/>
      <c r="P237" s="138"/>
      <c r="Q237" s="138"/>
      <c r="R237" s="138"/>
      <c r="S237" s="137"/>
      <c r="T237" s="137"/>
      <c r="U237" s="137"/>
      <c r="V237" s="137"/>
      <c r="W237" s="137"/>
      <c r="X237" s="79"/>
      <c r="Y237" s="80"/>
      <c r="Z237" s="80"/>
      <c r="AA237" s="80"/>
      <c r="AB237" s="11" t="str">
        <f t="shared" si="1375"/>
        <v/>
      </c>
      <c r="AC237" s="12"/>
      <c r="AD237" s="13">
        <f t="shared" si="1367"/>
        <v>0</v>
      </c>
      <c r="AE237" s="14" t="str">
        <f t="shared" ref="AE237" si="1633">IF(ISBLANK(C237),"",IF(BL237=SX1_LS,SX1_PD,IF(BL237=SX2_LS,SX2_PD,IF(BL237=SX3_LS,SX3_PD,IF(BL237=SX4_LS,SX4_PD,IF(BL237=SX5_LS,SX5_PD,IF(BL237=SX6_LS,SX6_PD,IF(BL237=SX7_LS,SX7_PD,IF(BL237=SX8_LS,SX8_PD,IF(BL237=SX9_LS,SX9_PD,IF(BL237=SX10_LS,SX10_PD,IF(BL237=SX11_LS,SX11_PD,IF(BL237=SX12_LS,SX12_PD)))))))))))))</f>
        <v/>
      </c>
      <c r="AF237" s="15" t="str">
        <f t="shared" si="1377"/>
        <v>!</v>
      </c>
      <c r="AG237" s="16" t="str">
        <f t="shared" ref="AG237" si="1634">IF(ISBLANK(AC237),"",IF(AND(BL237=SX1_LS,AC237&gt;=0.5),(ROUND((PI()*AD237*AE237)/12,2)-PI()*SX1_PD),IF(AND(BL237=SX2_LS,AC237&gt;=0.5),(ROUND((PI()*AD237*AE237)/12,2)-PI()*SX2_PD),IF(AND(BL237=SX3_LS,AC237&gt;=0.5),(ROUND((PI()*AD237*AE237)/12,2)-PI()*SX3_PD),IF(AND(BL237=SX4_LS,AC237&gt;=0.5),(ROUND((PI()*AD237*AE237)/12,2)-PI()*SX4_PD),IF(AND(BL237=SX5_LS,AC237&gt;=0.5),(ROUND((PI()*AD237*AE237)/12,2)-PI()*SX5_PD),IF(AND(BL237=SX6_LS,AC237&gt;=0.5),(ROUND((PI()*AD237*AE237)/12,2)-PI()*SX6_PD),IF(AND(BL237=SX7_LS,AC237&gt;=0.5),(ROUND((PI()*AD237*AE237)/12,2)-PI()*SX7_PD),IF(AND(BL237=SX8_LS,AC237&gt;=0.5),(ROUND((PI()*AD237*AE237)/12,2)-PI()*SX8_PD),IF(AND(BL237=SX9_LS,AC237&gt;=0.5),(ROUND((PI()*AD237*AE237)/12,2)-PI()*SX9_PD),IF(AND(BL237=SX10_LS,AC237&gt;=0.5),(ROUND((PI()*AD237*AE237)/12,2)-PI()*SX10_PD),IF(AND(BL237=SX11_LS,AC237&gt;=0.5),(ROUND((PI()*AD237*AE237)/12,2)-PI()*SX11_PD),IF(AND(BL237=SX12_LS,AC237&gt;=0.5),(ROUND((PI()*AD237*AE237)/12,2)-PI()*SX12_PD),ROUND((PI()*AD237*AE237)/12,2))))))))))))))</f>
        <v/>
      </c>
      <c r="AH237" s="81"/>
      <c r="AI237" s="81"/>
      <c r="AJ237" s="81"/>
      <c r="AK237" s="81"/>
      <c r="AL237" s="81"/>
      <c r="AM237" s="81"/>
      <c r="AN237" s="81"/>
      <c r="AO237" s="81"/>
      <c r="AP237" s="17"/>
      <c r="AQ237" s="113"/>
      <c r="AR237" s="113"/>
      <c r="AS237" s="113"/>
      <c r="AT237" s="113"/>
      <c r="AU237" s="113"/>
      <c r="AV237" s="114" t="str">
        <f t="shared" ref="AV237" si="1635">IF(C237=FALSE,"",IF(C237="DNT",(AQ237/(Nominal_Pipe_Diameter*10)),IF(AQ237="NV","NV",IF(AQ237="NA","NA",IF(BE237="","",IF(BL237="SMLS",AQ237*100/BE237,AQ237*100/BD237))))))</f>
        <v/>
      </c>
      <c r="AW237" s="114"/>
      <c r="AX237" s="114"/>
      <c r="AY237" s="114"/>
      <c r="AZ237" s="114"/>
      <c r="BA237" s="114" t="str">
        <f t="shared" ref="BA237" si="1636">IF(C237=FALSE,"",IF(GW_Log_Dist="","NA",GW_Log_Dist+X237))</f>
        <v/>
      </c>
      <c r="BB237" s="114"/>
      <c r="BC237" s="114"/>
      <c r="BD237" s="18" t="str">
        <f t="shared" ref="BD237" si="1637">IF(C237=FALSE,"",IF(AND(SX1_Start&lt;=X237,X237&lt;SX1_End),((SX1_NWT*1000)),IF(AND(SX2_Start&lt;=X237,X237&lt;SX2_End),((SX2_NWT*1000)),IF(AND(SX3_Start&lt;=X237,X237&lt;SX3_End),((SX3_NWT*1000)),IF(AND(SX4_Start&lt;=X237,X237&lt;SX4_End),((SX4_NWT*1000)),IF(AND(SX5_Start&lt;=X237,X237&lt;SX5_End),((SX5_NWT*1000)),IF(AND(SX6_Start&lt;=X237,X237&lt;SX6_End),((SX6_NWT*1000)),IF(AND(SX7_Start&lt;=X237,X237&lt;SX7_End),((SX7_NWT*1000)),IF(AND(SX8_Start&lt;=X237,X237&lt;SX8_End),((SX8_NWT*1000)),IF(AND(SX9_Start&lt;=X237,X237&lt;SX9_End),((SX9_NWT*1000)),IF(AND(SX10_Start&lt;=X237,X237&lt;SX10_End),((SX10_NWT*1000)),IF(AND(SX11_Start&lt;=X237,X237&lt;SX11_End),((SX11_NWT*1000)),IF(AND(SX12_Start&lt;=X237,X237&lt;SX12_End),((SX12_NWT*1000)),IF(AND(SX13_Start&lt;=X237,X237&lt;SX13_End),((SX13_NWT*1000)),IF(AND(SX14_Start&lt;=X237,X237&lt;SX14_End),((SX14_NWT*1000)),IF(AND(SX15_Start&lt;=X237,X237&lt;SX15_End),((SX15_NWT*1000)),IF(AND(SX16_Start&lt;=X237,X237&lt;SX16_End),((SX16_NWT*1000)),IF(AND(SX17_Start&lt;=X237,X237&lt;SX17_End),((SX17_NWT*1000)),IF(AND(SX18_Start&lt;=X237,X237&lt;SX18_End),((SX18_NWT*1000)),IF(AND(SX19_Start&lt;=X237,X237&lt;SX19_End),((SX19_NWT*1000)),IF(AND(SX20_Start&lt;=X237,X237&lt;SX20_End),((SX20_NWT*1000)),IF(AND(SX21_Start&lt;=X237,X237&lt;SX21_End),((SX21_NWT*1000)),IF(AND(SX22_Start&lt;=X237,X237&lt;SX22_End),((SX22_NWT*1000)),IF(AND(SX23_Start&lt;=X237,X237&lt;SX23_End),((SX23_NWT*1000)),IF(AND(SX24_Start&lt;=X237,X237&lt;SX24_End),((SX24_NWT*1000)),IF(AND(SX25_Start&lt;=X237,X237&lt;SX25_End),((SX25_NWT*1000))))))))))))))))))))))))))))</f>
        <v/>
      </c>
      <c r="BE237" s="113"/>
      <c r="BF237" s="113"/>
      <c r="BG237" s="113"/>
      <c r="BH237" s="113"/>
      <c r="BI237" s="113"/>
      <c r="BJ237" s="113"/>
      <c r="BK237" s="113"/>
      <c r="BL237" s="19" t="str" cm="1">
        <f t="array" ref="BL237">IF(C237=FALSE,"",IF(AND(SX1_Start&lt;=X237,X237&lt;SX1_End),SX1_LS,IF(AND(SX2_Start&lt;=X237,X237&lt;SX2_End),SX2_LS,IF(AND(SX3_Start&lt;=X237,X237&lt;SX3_End),SX3_LS,IF(AND(SX4_Start&lt;=X237,X237&lt;SX4_End),SX4_LS,IF(AND(SX5_Start&lt;=X237,X237&lt;SX5_End),SX5_LS,IF(AND(SX6_Start&lt;=X237,X237&lt;SX6_End),SX6_LS,IF(AND(SX7_Start&lt;=X237,X237&lt;SX7_End),SX7_LS,IF(AND(SX8_Start&lt;=X237,X237&lt;SX8_End),SX8_LS,IF(AND(SX9_Start&lt;=X237,X237&lt;SX9_End),SX9_LS,IF(AND(SX10_Start&lt;=X237,X237&lt;SX10_End),SX10_LS,IF(AND(SX11_Start&lt;=X237,X237&lt;SX11_End),SX11_LS,IF(AND(SX12_Start&lt;=X237,X237&lt;SX12_End),SX12_LS,IF(AND(SX13_Start&lt;=X237,X237&lt;SX13_End),SX13_LS,IF(AND(SX14_Start&lt;=X237,X237&lt;SX14_End),SX14_LS,IF(AND(SX15_Start&lt;=X237,X237&lt;SX15_End),SX15_LS,IF(AND(SX16_Start&lt;=X237,X237&lt;SX16_End),SX16_LS,IF(AND(SX17_Start&lt;=X237,X237&lt;SX17_End),SX17_LS,IF(AND(SX18_Start&lt;=X237,X237&lt;SX18_End),SX18_LS,IF(AND(SX19_Start&lt;=X237,X237&lt;SX19_End),SX19_LS,IF(AND(SX20_Start&lt;=X237,X237&lt;SX20_End),SX20_LS,IF(AND(SX21_Start&lt;=X237,X237&lt;SX21_End),SX21_LS,IF(AND(SX22_Start&lt;=X237,X237&lt;SX22_End),SX22_LS,IF(AND(SX23_Start&lt;=X237,X237&lt;SX23_End),SX23_LS,IF(AND(SX24_Start&lt;=X237,X237&lt;SX24_End),SX24_LS)*IF(AND(SX25_Start&lt;=X237,X237&lt;SX25End),SX25_LS)))))))))))))))))))))))))</f>
        <v/>
      </c>
      <c r="BM237" s="129" t="str">
        <f t="shared" ref="BM237" si="1638">IF(ISBLANK(C237),"",IF(BL237=SX1_LS,SX1_LSD,IF(BL237=SX2_LS,SX2_LSD,IF(BL237=SX3_LS,SX3_LSD,IF(BL237=SX4_LS,SX4_LSD,IF(BL237=SX5_LS,SX5_LSD,IF(BL237=SX6_LS,SX6_LSD,IF(BL237=SX7_LS,SX7_LSD,IF(BL237=SX8_LS,SX8_LSD,IF(BL237=SX9_LS,SX9_LSD,IF(BL237=SX10_LS,SX10_LSD,IF(BL237=SX11_LS,SX11_LSD,IF(BL237=SX12_LS,SX12_LSD)))))))))))))</f>
        <v/>
      </c>
      <c r="BN237" s="130"/>
      <c r="BO237" s="130"/>
      <c r="BP237" s="130"/>
      <c r="BQ237" s="130"/>
      <c r="BR237" s="131"/>
      <c r="BS237" s="119" t="str">
        <f t="shared" ref="BS237" si="1639">IF(ISBLANK(C237),"",IF(NOT(ISNUMBER(station_number)),"NA",IF(MOD(station_number,1)=0,TEXT(station_number+X237,"0+00"),IF(NOT(MOD(station_number,1)=0),TEXT(station_number+X237,"0+00.00")))))</f>
        <v/>
      </c>
      <c r="BT237" s="119"/>
      <c r="BU237" s="119"/>
      <c r="BV237" s="119"/>
      <c r="BW237" s="119"/>
      <c r="BX237" s="120" t="str" cm="1">
        <f t="array" ref="BX237">IF(C237=FALSE,"",IF(AND(SX1_Start&lt;=X237,X237&lt;SX1_End),"Section 1",IF(AND(SX2_Start&lt;=X237,X237&lt;SX2_End),"Section 2",IF(AND(SX3_Start&lt;=X237,X237&lt;SX3_End),"Section 3",IF(AND(SX4_Start&lt;=X237,X237&lt;SX4_End),"Section 4",IF(AND(SX5_Start&lt;=X237,X237&lt;SX5_End),"Section 5",IF(AND(SX6_Start&lt;=X237,X237&lt;SX6_End),"Section 6",IF(AND(SX7_Start&lt;=X237,X237&lt;SX7_End),"Section 7",IF(AND(SX8_Start&lt;=X237,X237&lt;SX8_End),"Section 8",IF(AND(SX9_Start&lt;=X237,X237&lt;SX9_End),"Section 9",IF(AND(SX10_Start&lt;=X237,X237&lt;SX10_End),"Section 10",IF(AND(SX11_Start&lt;=X237,X237&lt;SX11_End),"Section 11",IF(AND(SX12_Start&lt;=X237,X237&lt;SX12_End),"Section 12",IF(AND(SX13_Start&lt;=X237,X237&lt;SX13_End),"Section 13",IF(AND(SX14_Start&lt;=X237,X237&lt;SX14_End),"Section 14",IF(AND(SX15_Start&lt;=X237,X237&lt;SX15_End),"Section 15",IF(AND(SX16_Start&lt;=X237,X237&lt;SX16_End),"Section 16",IF(AND(SX17_Start&lt;=X237,X237&lt;SX17_End),"Section 17",IF(AND(SX18_Start&lt;=X237,X237&lt;SX18_End),"Section 18",IF(AND(SX19_Start&lt;=X237,X237&lt;SX19_End),"Section 19",IF(AND(SX20_Start&lt;=X237,X237&lt;SX20_End),"Section 20",IF(AND(SX21_Start&lt;=X237,X237&lt;SX21_End),"Section 21",IF(AND(SX22_Start&lt;=X237,X237&lt;SX22_End),"Section 22",IF(AND(SX23_Start&lt;=X237,X237&lt;SX23_End),"Section 23",IF(AND(SX24_Start&lt;=X237,X237&lt;SX24_End),"Section 24")*IF(AND(SX25_Start&lt;=X237,X237&lt;SX25End),"Section 25")))))))))))))))))))))))))</f>
        <v/>
      </c>
      <c r="BY237" s="121"/>
      <c r="BZ237" s="121"/>
      <c r="CA237" s="121"/>
      <c r="CB237" s="121"/>
      <c r="CC237" s="121"/>
      <c r="CD237" s="121"/>
      <c r="CE237" s="121"/>
      <c r="CF237" s="121"/>
      <c r="CG237" s="121"/>
      <c r="CH237" s="122"/>
      <c r="CI237" s="123"/>
      <c r="CJ237" s="124"/>
      <c r="CK237" s="124"/>
      <c r="CL237" s="124"/>
      <c r="CM237" s="124"/>
      <c r="CN237" s="124"/>
      <c r="CO237" s="124"/>
      <c r="CP237" s="124"/>
      <c r="CQ237" s="124"/>
      <c r="CR237" s="124"/>
      <c r="CS237" s="125"/>
      <c r="CT237" s="123"/>
      <c r="CU237" s="124"/>
      <c r="CV237" s="124"/>
      <c r="CW237" s="124"/>
      <c r="CX237" s="124"/>
      <c r="CY237" s="124"/>
      <c r="CZ237" s="124"/>
      <c r="DA237" s="124"/>
      <c r="DB237" s="124"/>
      <c r="DC237" s="124"/>
      <c r="DD237" s="125"/>
      <c r="DE237" s="123"/>
      <c r="DF237" s="124"/>
      <c r="DG237" s="124"/>
      <c r="DH237" s="124"/>
      <c r="DI237" s="124"/>
      <c r="DJ237" s="124"/>
      <c r="DK237" s="124"/>
      <c r="DL237" s="124"/>
      <c r="DM237" s="124"/>
      <c r="DN237" s="125"/>
      <c r="DO237" s="126"/>
      <c r="DP237" s="127"/>
      <c r="DQ237" s="127"/>
      <c r="DR237" s="127"/>
      <c r="DS237" s="127"/>
      <c r="DT237" s="127"/>
      <c r="DU237" s="127"/>
      <c r="DV237" s="128"/>
      <c r="DW237" s="102"/>
      <c r="DX237" s="102"/>
      <c r="DY237" s="102"/>
      <c r="DZ237" s="115"/>
      <c r="EA237" s="115"/>
      <c r="EB237" s="115"/>
      <c r="EC237" s="115"/>
      <c r="ED237" s="115"/>
      <c r="EE237" s="132"/>
      <c r="EF237" s="132"/>
      <c r="EG237" s="132"/>
      <c r="EH237" s="102"/>
      <c r="EI237" s="102"/>
      <c r="EJ237" s="102"/>
      <c r="EK237" s="117" t="str">
        <f t="shared" si="1384"/>
        <v/>
      </c>
      <c r="EL237" s="117"/>
      <c r="EM237" s="117"/>
      <c r="EN237" s="118"/>
      <c r="EO237" s="118"/>
      <c r="EP237" s="118"/>
      <c r="EQ237" s="102"/>
      <c r="ER237" s="102"/>
      <c r="ES237" s="102"/>
      <c r="ET237" s="102"/>
      <c r="EU237" s="20" t="str">
        <f t="shared" si="1385"/>
        <v/>
      </c>
      <c r="EV237" s="26" t="str">
        <f t="shared" si="1386"/>
        <v/>
      </c>
      <c r="EW237" s="22"/>
      <c r="EX237" s="22"/>
      <c r="EY237" s="23"/>
      <c r="EZ237" s="23"/>
      <c r="FA237" s="23"/>
      <c r="FB237" s="23"/>
      <c r="FC237" s="28"/>
      <c r="FD237" s="28"/>
      <c r="FE237" s="28"/>
      <c r="FF237" s="28"/>
      <c r="FG237" s="28"/>
      <c r="FH237" s="28"/>
      <c r="FI237" s="28"/>
      <c r="FJ237" s="28"/>
      <c r="FK237" s="28"/>
      <c r="FL237" s="28"/>
      <c r="FM237" s="28"/>
      <c r="FN237" s="29"/>
      <c r="FO237" s="29"/>
      <c r="FP237" s="29"/>
      <c r="FQ237" s="29"/>
      <c r="FR237" s="29"/>
      <c r="FS237" s="29"/>
      <c r="FT237" s="29"/>
      <c r="FU237" s="29"/>
      <c r="FV237" s="29"/>
      <c r="FW237" s="29"/>
      <c r="FX237" s="29"/>
      <c r="FY237" s="29"/>
      <c r="FZ237" s="29"/>
      <c r="GA237" s="29"/>
      <c r="GB237" s="29"/>
      <c r="GC237" s="23"/>
      <c r="GD237" s="23"/>
      <c r="GE237" s="23"/>
      <c r="GF237" s="23"/>
      <c r="GG237" s="23"/>
      <c r="GH237" s="23"/>
    </row>
    <row r="238" spans="1:190" s="25" customFormat="1" ht="57.75" customHeight="1" x14ac:dyDescent="0.25">
      <c r="A238" s="103">
        <f t="shared" si="1387"/>
        <v>231</v>
      </c>
      <c r="B238" s="103"/>
      <c r="C238" s="104"/>
      <c r="D238" s="105"/>
      <c r="E238" s="105"/>
      <c r="F238" s="105"/>
      <c r="G238" s="105"/>
      <c r="H238" s="105"/>
      <c r="I238" s="105"/>
      <c r="J238" s="105"/>
      <c r="K238" s="106"/>
      <c r="L238" s="138"/>
      <c r="M238" s="138"/>
      <c r="N238" s="138"/>
      <c r="O238" s="138"/>
      <c r="P238" s="138"/>
      <c r="Q238" s="138"/>
      <c r="R238" s="138"/>
      <c r="S238" s="137"/>
      <c r="T238" s="137"/>
      <c r="U238" s="137"/>
      <c r="V238" s="137"/>
      <c r="W238" s="137"/>
      <c r="X238" s="79"/>
      <c r="Y238" s="80"/>
      <c r="Z238" s="80"/>
      <c r="AA238" s="80"/>
      <c r="AB238" s="11" t="str">
        <f t="shared" si="1375"/>
        <v/>
      </c>
      <c r="AC238" s="12"/>
      <c r="AD238" s="13">
        <f t="shared" si="1367"/>
        <v>0</v>
      </c>
      <c r="AE238" s="14" t="str">
        <f t="shared" ref="AE238" si="1640">IF(ISBLANK(C238),"",IF(BL238=SX1_LS,SX1_PD,IF(BL238=SX2_LS,SX2_PD,IF(BL238=SX3_LS,SX3_PD,IF(BL238=SX4_LS,SX4_PD,IF(BL238=SX5_LS,SX5_PD,IF(BL238=SX6_LS,SX6_PD,IF(BL238=SX7_LS,SX7_PD,IF(BL238=SX8_LS,SX8_PD,IF(BL238=SX9_LS,SX9_PD,IF(BL238=SX10_LS,SX10_PD,IF(BL238=SX11_LS,SX11_PD,IF(BL238=SX12_LS,SX12_PD)))))))))))))</f>
        <v/>
      </c>
      <c r="AF238" s="15" t="str">
        <f t="shared" si="1377"/>
        <v>!</v>
      </c>
      <c r="AG238" s="16" t="str">
        <f t="shared" ref="AG238" si="1641">IF(ISBLANK(AC238),"",IF(AND(BL238=SX1_LS,AC238&gt;=0.5),(ROUND((PI()*AD238*AE238)/12,2)-PI()*SX1_PD),IF(AND(BL238=SX2_LS,AC238&gt;=0.5),(ROUND((PI()*AD238*AE238)/12,2)-PI()*SX2_PD),IF(AND(BL238=SX3_LS,AC238&gt;=0.5),(ROUND((PI()*AD238*AE238)/12,2)-PI()*SX3_PD),IF(AND(BL238=SX4_LS,AC238&gt;=0.5),(ROUND((PI()*AD238*AE238)/12,2)-PI()*SX4_PD),IF(AND(BL238=SX5_LS,AC238&gt;=0.5),(ROUND((PI()*AD238*AE238)/12,2)-PI()*SX5_PD),IF(AND(BL238=SX6_LS,AC238&gt;=0.5),(ROUND((PI()*AD238*AE238)/12,2)-PI()*SX6_PD),IF(AND(BL238=SX7_LS,AC238&gt;=0.5),(ROUND((PI()*AD238*AE238)/12,2)-PI()*SX7_PD),IF(AND(BL238=SX8_LS,AC238&gt;=0.5),(ROUND((PI()*AD238*AE238)/12,2)-PI()*SX8_PD),IF(AND(BL238=SX9_LS,AC238&gt;=0.5),(ROUND((PI()*AD238*AE238)/12,2)-PI()*SX9_PD),IF(AND(BL238=SX10_LS,AC238&gt;=0.5),(ROUND((PI()*AD238*AE238)/12,2)-PI()*SX10_PD),IF(AND(BL238=SX11_LS,AC238&gt;=0.5),(ROUND((PI()*AD238*AE238)/12,2)-PI()*SX11_PD),IF(AND(BL238=SX12_LS,AC238&gt;=0.5),(ROUND((PI()*AD238*AE238)/12,2)-PI()*SX12_PD),ROUND((PI()*AD238*AE238)/12,2))))))))))))))</f>
        <v/>
      </c>
      <c r="AH238" s="81"/>
      <c r="AI238" s="81"/>
      <c r="AJ238" s="81"/>
      <c r="AK238" s="81"/>
      <c r="AL238" s="81"/>
      <c r="AM238" s="81"/>
      <c r="AN238" s="81"/>
      <c r="AO238" s="81"/>
      <c r="AP238" s="17"/>
      <c r="AQ238" s="113"/>
      <c r="AR238" s="113"/>
      <c r="AS238" s="113"/>
      <c r="AT238" s="113"/>
      <c r="AU238" s="113"/>
      <c r="AV238" s="114" t="str">
        <f t="shared" ref="AV238" si="1642">IF(C238=FALSE,"",IF(C238="DNT",(AQ238/(Nominal_Pipe_Diameter*10)),IF(AQ238="NV","NV",IF(AQ238="NA","NA",IF(BE238="","",IF(BL238="SMLS",AQ238*100/BE238,AQ238*100/BD238))))))</f>
        <v/>
      </c>
      <c r="AW238" s="114"/>
      <c r="AX238" s="114"/>
      <c r="AY238" s="114"/>
      <c r="AZ238" s="114"/>
      <c r="BA238" s="114" t="str">
        <f t="shared" ref="BA238" si="1643">IF(C238=FALSE,"",IF(GW_Log_Dist="","NA",GW_Log_Dist+X238))</f>
        <v/>
      </c>
      <c r="BB238" s="114"/>
      <c r="BC238" s="114"/>
      <c r="BD238" s="18" t="str">
        <f t="shared" ref="BD238" si="1644">IF(C238=FALSE,"",IF(AND(SX1_Start&lt;=X238,X238&lt;SX1_End),((SX1_NWT*1000)),IF(AND(SX2_Start&lt;=X238,X238&lt;SX2_End),((SX2_NWT*1000)),IF(AND(SX3_Start&lt;=X238,X238&lt;SX3_End),((SX3_NWT*1000)),IF(AND(SX4_Start&lt;=X238,X238&lt;SX4_End),((SX4_NWT*1000)),IF(AND(SX5_Start&lt;=X238,X238&lt;SX5_End),((SX5_NWT*1000)),IF(AND(SX6_Start&lt;=X238,X238&lt;SX6_End),((SX6_NWT*1000)),IF(AND(SX7_Start&lt;=X238,X238&lt;SX7_End),((SX7_NWT*1000)),IF(AND(SX8_Start&lt;=X238,X238&lt;SX8_End),((SX8_NWT*1000)),IF(AND(SX9_Start&lt;=X238,X238&lt;SX9_End),((SX9_NWT*1000)),IF(AND(SX10_Start&lt;=X238,X238&lt;SX10_End),((SX10_NWT*1000)),IF(AND(SX11_Start&lt;=X238,X238&lt;SX11_End),((SX11_NWT*1000)),IF(AND(SX12_Start&lt;=X238,X238&lt;SX12_End),((SX12_NWT*1000)),IF(AND(SX13_Start&lt;=X238,X238&lt;SX13_End),((SX13_NWT*1000)),IF(AND(SX14_Start&lt;=X238,X238&lt;SX14_End),((SX14_NWT*1000)),IF(AND(SX15_Start&lt;=X238,X238&lt;SX15_End),((SX15_NWT*1000)),IF(AND(SX16_Start&lt;=X238,X238&lt;SX16_End),((SX16_NWT*1000)),IF(AND(SX17_Start&lt;=X238,X238&lt;SX17_End),((SX17_NWT*1000)),IF(AND(SX18_Start&lt;=X238,X238&lt;SX18_End),((SX18_NWT*1000)),IF(AND(SX19_Start&lt;=X238,X238&lt;SX19_End),((SX19_NWT*1000)),IF(AND(SX20_Start&lt;=X238,X238&lt;SX20_End),((SX20_NWT*1000)),IF(AND(SX21_Start&lt;=X238,X238&lt;SX21_End),((SX21_NWT*1000)),IF(AND(SX22_Start&lt;=X238,X238&lt;SX22_End),((SX22_NWT*1000)),IF(AND(SX23_Start&lt;=X238,X238&lt;SX23_End),((SX23_NWT*1000)),IF(AND(SX24_Start&lt;=X238,X238&lt;SX24_End),((SX24_NWT*1000)),IF(AND(SX25_Start&lt;=X238,X238&lt;SX25_End),((SX25_NWT*1000))))))))))))))))))))))))))))</f>
        <v/>
      </c>
      <c r="BE238" s="113"/>
      <c r="BF238" s="113"/>
      <c r="BG238" s="113"/>
      <c r="BH238" s="113"/>
      <c r="BI238" s="113"/>
      <c r="BJ238" s="113"/>
      <c r="BK238" s="113"/>
      <c r="BL238" s="19" t="str" cm="1">
        <f t="array" ref="BL238">IF(C238=FALSE,"",IF(AND(SX1_Start&lt;=X238,X238&lt;SX1_End),SX1_LS,IF(AND(SX2_Start&lt;=X238,X238&lt;SX2_End),SX2_LS,IF(AND(SX3_Start&lt;=X238,X238&lt;SX3_End),SX3_LS,IF(AND(SX4_Start&lt;=X238,X238&lt;SX4_End),SX4_LS,IF(AND(SX5_Start&lt;=X238,X238&lt;SX5_End),SX5_LS,IF(AND(SX6_Start&lt;=X238,X238&lt;SX6_End),SX6_LS,IF(AND(SX7_Start&lt;=X238,X238&lt;SX7_End),SX7_LS,IF(AND(SX8_Start&lt;=X238,X238&lt;SX8_End),SX8_LS,IF(AND(SX9_Start&lt;=X238,X238&lt;SX9_End),SX9_LS,IF(AND(SX10_Start&lt;=X238,X238&lt;SX10_End),SX10_LS,IF(AND(SX11_Start&lt;=X238,X238&lt;SX11_End),SX11_LS,IF(AND(SX12_Start&lt;=X238,X238&lt;SX12_End),SX12_LS,IF(AND(SX13_Start&lt;=X238,X238&lt;SX13_End),SX13_LS,IF(AND(SX14_Start&lt;=X238,X238&lt;SX14_End),SX14_LS,IF(AND(SX15_Start&lt;=X238,X238&lt;SX15_End),SX15_LS,IF(AND(SX16_Start&lt;=X238,X238&lt;SX16_End),SX16_LS,IF(AND(SX17_Start&lt;=X238,X238&lt;SX17_End),SX17_LS,IF(AND(SX18_Start&lt;=X238,X238&lt;SX18_End),SX18_LS,IF(AND(SX19_Start&lt;=X238,X238&lt;SX19_End),SX19_LS,IF(AND(SX20_Start&lt;=X238,X238&lt;SX20_End),SX20_LS,IF(AND(SX21_Start&lt;=X238,X238&lt;SX21_End),SX21_LS,IF(AND(SX22_Start&lt;=X238,X238&lt;SX22_End),SX22_LS,IF(AND(SX23_Start&lt;=X238,X238&lt;SX23_End),SX23_LS,IF(AND(SX24_Start&lt;=X238,X238&lt;SX24_End),SX24_LS)*IF(AND(SX25_Start&lt;=X238,X238&lt;SX25End),SX25_LS)))))))))))))))))))))))))</f>
        <v/>
      </c>
      <c r="BM238" s="129" t="str">
        <f t="shared" ref="BM238" si="1645">IF(ISBLANK(C238),"",IF(BL238=SX1_LS,SX1_LSD,IF(BL238=SX2_LS,SX2_LSD,IF(BL238=SX3_LS,SX3_LSD,IF(BL238=SX4_LS,SX4_LSD,IF(BL238=SX5_LS,SX5_LSD,IF(BL238=SX6_LS,SX6_LSD,IF(BL238=SX7_LS,SX7_LSD,IF(BL238=SX8_LS,SX8_LSD,IF(BL238=SX9_LS,SX9_LSD,IF(BL238=SX10_LS,SX10_LSD,IF(BL238=SX11_LS,SX11_LSD,IF(BL238=SX12_LS,SX12_LSD)))))))))))))</f>
        <v/>
      </c>
      <c r="BN238" s="130"/>
      <c r="BO238" s="130"/>
      <c r="BP238" s="130"/>
      <c r="BQ238" s="130"/>
      <c r="BR238" s="131"/>
      <c r="BS238" s="119" t="str">
        <f t="shared" ref="BS238" si="1646">IF(ISBLANK(C238),"",IF(NOT(ISNUMBER(station_number)),"NA",IF(MOD(station_number,1)=0,TEXT(station_number+X238,"0+00"),IF(NOT(MOD(station_number,1)=0),TEXT(station_number+X238,"0+00.00")))))</f>
        <v/>
      </c>
      <c r="BT238" s="119"/>
      <c r="BU238" s="119"/>
      <c r="BV238" s="119"/>
      <c r="BW238" s="119"/>
      <c r="BX238" s="120" t="str" cm="1">
        <f t="array" ref="BX238">IF(C238=FALSE,"",IF(AND(SX1_Start&lt;=X238,X238&lt;SX1_End),"Section 1",IF(AND(SX2_Start&lt;=X238,X238&lt;SX2_End),"Section 2",IF(AND(SX3_Start&lt;=X238,X238&lt;SX3_End),"Section 3",IF(AND(SX4_Start&lt;=X238,X238&lt;SX4_End),"Section 4",IF(AND(SX5_Start&lt;=X238,X238&lt;SX5_End),"Section 5",IF(AND(SX6_Start&lt;=X238,X238&lt;SX6_End),"Section 6",IF(AND(SX7_Start&lt;=X238,X238&lt;SX7_End),"Section 7",IF(AND(SX8_Start&lt;=X238,X238&lt;SX8_End),"Section 8",IF(AND(SX9_Start&lt;=X238,X238&lt;SX9_End),"Section 9",IF(AND(SX10_Start&lt;=X238,X238&lt;SX10_End),"Section 10",IF(AND(SX11_Start&lt;=X238,X238&lt;SX11_End),"Section 11",IF(AND(SX12_Start&lt;=X238,X238&lt;SX12_End),"Section 12",IF(AND(SX13_Start&lt;=X238,X238&lt;SX13_End),"Section 13",IF(AND(SX14_Start&lt;=X238,X238&lt;SX14_End),"Section 14",IF(AND(SX15_Start&lt;=X238,X238&lt;SX15_End),"Section 15",IF(AND(SX16_Start&lt;=X238,X238&lt;SX16_End),"Section 16",IF(AND(SX17_Start&lt;=X238,X238&lt;SX17_End),"Section 17",IF(AND(SX18_Start&lt;=X238,X238&lt;SX18_End),"Section 18",IF(AND(SX19_Start&lt;=X238,X238&lt;SX19_End),"Section 19",IF(AND(SX20_Start&lt;=X238,X238&lt;SX20_End),"Section 20",IF(AND(SX21_Start&lt;=X238,X238&lt;SX21_End),"Section 21",IF(AND(SX22_Start&lt;=X238,X238&lt;SX22_End),"Section 22",IF(AND(SX23_Start&lt;=X238,X238&lt;SX23_End),"Section 23",IF(AND(SX24_Start&lt;=X238,X238&lt;SX24_End),"Section 24")*IF(AND(SX25_Start&lt;=X238,X238&lt;SX25End),"Section 25")))))))))))))))))))))))))</f>
        <v/>
      </c>
      <c r="BY238" s="121"/>
      <c r="BZ238" s="121"/>
      <c r="CA238" s="121"/>
      <c r="CB238" s="121"/>
      <c r="CC238" s="121"/>
      <c r="CD238" s="121"/>
      <c r="CE238" s="121"/>
      <c r="CF238" s="121"/>
      <c r="CG238" s="121"/>
      <c r="CH238" s="122"/>
      <c r="CI238" s="123"/>
      <c r="CJ238" s="124"/>
      <c r="CK238" s="124"/>
      <c r="CL238" s="124"/>
      <c r="CM238" s="124"/>
      <c r="CN238" s="124"/>
      <c r="CO238" s="124"/>
      <c r="CP238" s="124"/>
      <c r="CQ238" s="124"/>
      <c r="CR238" s="124"/>
      <c r="CS238" s="125"/>
      <c r="CT238" s="123"/>
      <c r="CU238" s="124"/>
      <c r="CV238" s="124"/>
      <c r="CW238" s="124"/>
      <c r="CX238" s="124"/>
      <c r="CY238" s="124"/>
      <c r="CZ238" s="124"/>
      <c r="DA238" s="124"/>
      <c r="DB238" s="124"/>
      <c r="DC238" s="124"/>
      <c r="DD238" s="125"/>
      <c r="DE238" s="123"/>
      <c r="DF238" s="124"/>
      <c r="DG238" s="124"/>
      <c r="DH238" s="124"/>
      <c r="DI238" s="124"/>
      <c r="DJ238" s="124"/>
      <c r="DK238" s="124"/>
      <c r="DL238" s="124"/>
      <c r="DM238" s="124"/>
      <c r="DN238" s="125"/>
      <c r="DO238" s="126"/>
      <c r="DP238" s="127"/>
      <c r="DQ238" s="127"/>
      <c r="DR238" s="127"/>
      <c r="DS238" s="127"/>
      <c r="DT238" s="127"/>
      <c r="DU238" s="127"/>
      <c r="DV238" s="128"/>
      <c r="DW238" s="102"/>
      <c r="DX238" s="102"/>
      <c r="DY238" s="102"/>
      <c r="DZ238" s="115"/>
      <c r="EA238" s="115"/>
      <c r="EB238" s="115"/>
      <c r="EC238" s="115"/>
      <c r="ED238" s="115"/>
      <c r="EE238" s="132"/>
      <c r="EF238" s="132"/>
      <c r="EG238" s="132"/>
      <c r="EH238" s="102"/>
      <c r="EI238" s="102"/>
      <c r="EJ238" s="102"/>
      <c r="EK238" s="117" t="str">
        <f t="shared" si="1384"/>
        <v/>
      </c>
      <c r="EL238" s="117"/>
      <c r="EM238" s="117"/>
      <c r="EN238" s="118"/>
      <c r="EO238" s="118"/>
      <c r="EP238" s="118"/>
      <c r="EQ238" s="102"/>
      <c r="ER238" s="102"/>
      <c r="ES238" s="102"/>
      <c r="ET238" s="102"/>
      <c r="EU238" s="20" t="str">
        <f t="shared" si="1385"/>
        <v/>
      </c>
      <c r="EV238" s="26" t="str">
        <f t="shared" si="1386"/>
        <v/>
      </c>
      <c r="EW238" s="22"/>
      <c r="EX238" s="22"/>
      <c r="EY238" s="23"/>
      <c r="EZ238" s="23"/>
      <c r="FA238" s="23"/>
      <c r="FB238" s="23"/>
      <c r="FC238" s="28"/>
      <c r="FD238" s="28"/>
      <c r="FE238" s="28"/>
      <c r="FF238" s="28"/>
      <c r="FG238" s="28"/>
      <c r="FH238" s="28"/>
      <c r="FI238" s="28"/>
      <c r="FJ238" s="28"/>
      <c r="FK238" s="28"/>
      <c r="FL238" s="28"/>
      <c r="FM238" s="28"/>
      <c r="FN238" s="30"/>
      <c r="FO238" s="30"/>
      <c r="FP238" s="30"/>
      <c r="FQ238" s="30"/>
      <c r="FR238" s="30"/>
      <c r="FS238" s="30"/>
      <c r="FT238" s="30"/>
      <c r="FU238" s="30"/>
      <c r="FV238" s="30"/>
      <c r="FW238" s="30"/>
      <c r="FX238" s="30"/>
      <c r="FY238" s="30"/>
      <c r="FZ238" s="30"/>
      <c r="GA238" s="30"/>
      <c r="GB238" s="30"/>
      <c r="GC238" s="23"/>
      <c r="GD238" s="23"/>
      <c r="GE238" s="23"/>
      <c r="GF238" s="23"/>
      <c r="GG238" s="23"/>
      <c r="GH238" s="23"/>
    </row>
    <row r="239" spans="1:190" s="25" customFormat="1" ht="57.75" customHeight="1" x14ac:dyDescent="0.25">
      <c r="A239" s="103">
        <f t="shared" si="1387"/>
        <v>232</v>
      </c>
      <c r="B239" s="103"/>
      <c r="C239" s="104"/>
      <c r="D239" s="105"/>
      <c r="E239" s="105"/>
      <c r="F239" s="105"/>
      <c r="G239" s="105"/>
      <c r="H239" s="105"/>
      <c r="I239" s="105"/>
      <c r="J239" s="105"/>
      <c r="K239" s="106"/>
      <c r="L239" s="138"/>
      <c r="M239" s="138"/>
      <c r="N239" s="138"/>
      <c r="O239" s="138"/>
      <c r="P239" s="138"/>
      <c r="Q239" s="138"/>
      <c r="R239" s="138"/>
      <c r="S239" s="137"/>
      <c r="T239" s="137"/>
      <c r="U239" s="137"/>
      <c r="V239" s="137"/>
      <c r="W239" s="137"/>
      <c r="X239" s="79"/>
      <c r="Y239" s="80"/>
      <c r="Z239" s="80"/>
      <c r="AA239" s="80"/>
      <c r="AB239" s="11" t="str">
        <f t="shared" si="1375"/>
        <v/>
      </c>
      <c r="AC239" s="12"/>
      <c r="AD239" s="13">
        <f t="shared" si="1367"/>
        <v>0</v>
      </c>
      <c r="AE239" s="14" t="str">
        <f t="shared" ref="AE239" si="1647">IF(ISBLANK(C239),"",IF(BL239=SX1_LS,SX1_PD,IF(BL239=SX2_LS,SX2_PD,IF(BL239=SX3_LS,SX3_PD,IF(BL239=SX4_LS,SX4_PD,IF(BL239=SX5_LS,SX5_PD,IF(BL239=SX6_LS,SX6_PD,IF(BL239=SX7_LS,SX7_PD,IF(BL239=SX8_LS,SX8_PD,IF(BL239=SX9_LS,SX9_PD,IF(BL239=SX10_LS,SX10_PD,IF(BL239=SX11_LS,SX11_PD,IF(BL239=SX12_LS,SX12_PD)))))))))))))</f>
        <v/>
      </c>
      <c r="AF239" s="15" t="str">
        <f t="shared" si="1377"/>
        <v>!</v>
      </c>
      <c r="AG239" s="16" t="str">
        <f t="shared" ref="AG239" si="1648">IF(ISBLANK(AC239),"",IF(AND(BL239=SX1_LS,AC239&gt;=0.5),(ROUND((PI()*AD239*AE239)/12,2)-PI()*SX1_PD),IF(AND(BL239=SX2_LS,AC239&gt;=0.5),(ROUND((PI()*AD239*AE239)/12,2)-PI()*SX2_PD),IF(AND(BL239=SX3_LS,AC239&gt;=0.5),(ROUND((PI()*AD239*AE239)/12,2)-PI()*SX3_PD),IF(AND(BL239=SX4_LS,AC239&gt;=0.5),(ROUND((PI()*AD239*AE239)/12,2)-PI()*SX4_PD),IF(AND(BL239=SX5_LS,AC239&gt;=0.5),(ROUND((PI()*AD239*AE239)/12,2)-PI()*SX5_PD),IF(AND(BL239=SX6_LS,AC239&gt;=0.5),(ROUND((PI()*AD239*AE239)/12,2)-PI()*SX6_PD),IF(AND(BL239=SX7_LS,AC239&gt;=0.5),(ROUND((PI()*AD239*AE239)/12,2)-PI()*SX7_PD),IF(AND(BL239=SX8_LS,AC239&gt;=0.5),(ROUND((PI()*AD239*AE239)/12,2)-PI()*SX8_PD),IF(AND(BL239=SX9_LS,AC239&gt;=0.5),(ROUND((PI()*AD239*AE239)/12,2)-PI()*SX9_PD),IF(AND(BL239=SX10_LS,AC239&gt;=0.5),(ROUND((PI()*AD239*AE239)/12,2)-PI()*SX10_PD),IF(AND(BL239=SX11_LS,AC239&gt;=0.5),(ROUND((PI()*AD239*AE239)/12,2)-PI()*SX11_PD),IF(AND(BL239=SX12_LS,AC239&gt;=0.5),(ROUND((PI()*AD239*AE239)/12,2)-PI()*SX12_PD),ROUND((PI()*AD239*AE239)/12,2))))))))))))))</f>
        <v/>
      </c>
      <c r="AH239" s="81"/>
      <c r="AI239" s="81"/>
      <c r="AJ239" s="81"/>
      <c r="AK239" s="81"/>
      <c r="AL239" s="81"/>
      <c r="AM239" s="81"/>
      <c r="AN239" s="81"/>
      <c r="AO239" s="81"/>
      <c r="AP239" s="17"/>
      <c r="AQ239" s="113"/>
      <c r="AR239" s="113"/>
      <c r="AS239" s="113"/>
      <c r="AT239" s="113"/>
      <c r="AU239" s="113"/>
      <c r="AV239" s="114" t="str">
        <f t="shared" ref="AV239" si="1649">IF(C239=FALSE,"",IF(C239="DNT",(AQ239/(Nominal_Pipe_Diameter*10)),IF(AQ239="NV","NV",IF(AQ239="NA","NA",IF(BE239="","",IF(BL239="SMLS",AQ239*100/BE239,AQ239*100/BD239))))))</f>
        <v/>
      </c>
      <c r="AW239" s="114"/>
      <c r="AX239" s="114"/>
      <c r="AY239" s="114"/>
      <c r="AZ239" s="114"/>
      <c r="BA239" s="114" t="str">
        <f t="shared" ref="BA239" si="1650">IF(C239=FALSE,"",IF(GW_Log_Dist="","NA",GW_Log_Dist+X239))</f>
        <v/>
      </c>
      <c r="BB239" s="114"/>
      <c r="BC239" s="114"/>
      <c r="BD239" s="18" t="str">
        <f t="shared" ref="BD239" si="1651">IF(C239=FALSE,"",IF(AND(SX1_Start&lt;=X239,X239&lt;SX1_End),((SX1_NWT*1000)),IF(AND(SX2_Start&lt;=X239,X239&lt;SX2_End),((SX2_NWT*1000)),IF(AND(SX3_Start&lt;=X239,X239&lt;SX3_End),((SX3_NWT*1000)),IF(AND(SX4_Start&lt;=X239,X239&lt;SX4_End),((SX4_NWT*1000)),IF(AND(SX5_Start&lt;=X239,X239&lt;SX5_End),((SX5_NWT*1000)),IF(AND(SX6_Start&lt;=X239,X239&lt;SX6_End),((SX6_NWT*1000)),IF(AND(SX7_Start&lt;=X239,X239&lt;SX7_End),((SX7_NWT*1000)),IF(AND(SX8_Start&lt;=X239,X239&lt;SX8_End),((SX8_NWT*1000)),IF(AND(SX9_Start&lt;=X239,X239&lt;SX9_End),((SX9_NWT*1000)),IF(AND(SX10_Start&lt;=X239,X239&lt;SX10_End),((SX10_NWT*1000)),IF(AND(SX11_Start&lt;=X239,X239&lt;SX11_End),((SX11_NWT*1000)),IF(AND(SX12_Start&lt;=X239,X239&lt;SX12_End),((SX12_NWT*1000)),IF(AND(SX13_Start&lt;=X239,X239&lt;SX13_End),((SX13_NWT*1000)),IF(AND(SX14_Start&lt;=X239,X239&lt;SX14_End),((SX14_NWT*1000)),IF(AND(SX15_Start&lt;=X239,X239&lt;SX15_End),((SX15_NWT*1000)),IF(AND(SX16_Start&lt;=X239,X239&lt;SX16_End),((SX16_NWT*1000)),IF(AND(SX17_Start&lt;=X239,X239&lt;SX17_End),((SX17_NWT*1000)),IF(AND(SX18_Start&lt;=X239,X239&lt;SX18_End),((SX18_NWT*1000)),IF(AND(SX19_Start&lt;=X239,X239&lt;SX19_End),((SX19_NWT*1000)),IF(AND(SX20_Start&lt;=X239,X239&lt;SX20_End),((SX20_NWT*1000)),IF(AND(SX21_Start&lt;=X239,X239&lt;SX21_End),((SX21_NWT*1000)),IF(AND(SX22_Start&lt;=X239,X239&lt;SX22_End),((SX22_NWT*1000)),IF(AND(SX23_Start&lt;=X239,X239&lt;SX23_End),((SX23_NWT*1000)),IF(AND(SX24_Start&lt;=X239,X239&lt;SX24_End),((SX24_NWT*1000)),IF(AND(SX25_Start&lt;=X239,X239&lt;SX25_End),((SX25_NWT*1000))))))))))))))))))))))))))))</f>
        <v/>
      </c>
      <c r="BE239" s="113"/>
      <c r="BF239" s="113"/>
      <c r="BG239" s="113"/>
      <c r="BH239" s="113"/>
      <c r="BI239" s="113"/>
      <c r="BJ239" s="113"/>
      <c r="BK239" s="113"/>
      <c r="BL239" s="19" t="str" cm="1">
        <f t="array" ref="BL239">IF(C239=FALSE,"",IF(AND(SX1_Start&lt;=X239,X239&lt;SX1_End),SX1_LS,IF(AND(SX2_Start&lt;=X239,X239&lt;SX2_End),SX2_LS,IF(AND(SX3_Start&lt;=X239,X239&lt;SX3_End),SX3_LS,IF(AND(SX4_Start&lt;=X239,X239&lt;SX4_End),SX4_LS,IF(AND(SX5_Start&lt;=X239,X239&lt;SX5_End),SX5_LS,IF(AND(SX6_Start&lt;=X239,X239&lt;SX6_End),SX6_LS,IF(AND(SX7_Start&lt;=X239,X239&lt;SX7_End),SX7_LS,IF(AND(SX8_Start&lt;=X239,X239&lt;SX8_End),SX8_LS,IF(AND(SX9_Start&lt;=X239,X239&lt;SX9_End),SX9_LS,IF(AND(SX10_Start&lt;=X239,X239&lt;SX10_End),SX10_LS,IF(AND(SX11_Start&lt;=X239,X239&lt;SX11_End),SX11_LS,IF(AND(SX12_Start&lt;=X239,X239&lt;SX12_End),SX12_LS,IF(AND(SX13_Start&lt;=X239,X239&lt;SX13_End),SX13_LS,IF(AND(SX14_Start&lt;=X239,X239&lt;SX14_End),SX14_LS,IF(AND(SX15_Start&lt;=X239,X239&lt;SX15_End),SX15_LS,IF(AND(SX16_Start&lt;=X239,X239&lt;SX16_End),SX16_LS,IF(AND(SX17_Start&lt;=X239,X239&lt;SX17_End),SX17_LS,IF(AND(SX18_Start&lt;=X239,X239&lt;SX18_End),SX18_LS,IF(AND(SX19_Start&lt;=X239,X239&lt;SX19_End),SX19_LS,IF(AND(SX20_Start&lt;=X239,X239&lt;SX20_End),SX20_LS,IF(AND(SX21_Start&lt;=X239,X239&lt;SX21_End),SX21_LS,IF(AND(SX22_Start&lt;=X239,X239&lt;SX22_End),SX22_LS,IF(AND(SX23_Start&lt;=X239,X239&lt;SX23_End),SX23_LS,IF(AND(SX24_Start&lt;=X239,X239&lt;SX24_End),SX24_LS)*IF(AND(SX25_Start&lt;=X239,X239&lt;SX25End),SX25_LS)))))))))))))))))))))))))</f>
        <v/>
      </c>
      <c r="BM239" s="129" t="str">
        <f t="shared" ref="BM239" si="1652">IF(ISBLANK(C239),"",IF(BL239=SX1_LS,SX1_LSD,IF(BL239=SX2_LS,SX2_LSD,IF(BL239=SX3_LS,SX3_LSD,IF(BL239=SX4_LS,SX4_LSD,IF(BL239=SX5_LS,SX5_LSD,IF(BL239=SX6_LS,SX6_LSD,IF(BL239=SX7_LS,SX7_LSD,IF(BL239=SX8_LS,SX8_LSD,IF(BL239=SX9_LS,SX9_LSD,IF(BL239=SX10_LS,SX10_LSD,IF(BL239=SX11_LS,SX11_LSD,IF(BL239=SX12_LS,SX12_LSD)))))))))))))</f>
        <v/>
      </c>
      <c r="BN239" s="130"/>
      <c r="BO239" s="130"/>
      <c r="BP239" s="130"/>
      <c r="BQ239" s="130"/>
      <c r="BR239" s="131"/>
      <c r="BS239" s="119" t="str">
        <f t="shared" ref="BS239" si="1653">IF(ISBLANK(C239),"",IF(NOT(ISNUMBER(station_number)),"NA",IF(MOD(station_number,1)=0,TEXT(station_number+X239,"0+00"),IF(NOT(MOD(station_number,1)=0),TEXT(station_number+X239,"0+00.00")))))</f>
        <v/>
      </c>
      <c r="BT239" s="119"/>
      <c r="BU239" s="119"/>
      <c r="BV239" s="119"/>
      <c r="BW239" s="119"/>
      <c r="BX239" s="120" t="str" cm="1">
        <f t="array" ref="BX239">IF(C239=FALSE,"",IF(AND(SX1_Start&lt;=X239,X239&lt;SX1_End),"Section 1",IF(AND(SX2_Start&lt;=X239,X239&lt;SX2_End),"Section 2",IF(AND(SX3_Start&lt;=X239,X239&lt;SX3_End),"Section 3",IF(AND(SX4_Start&lt;=X239,X239&lt;SX4_End),"Section 4",IF(AND(SX5_Start&lt;=X239,X239&lt;SX5_End),"Section 5",IF(AND(SX6_Start&lt;=X239,X239&lt;SX6_End),"Section 6",IF(AND(SX7_Start&lt;=X239,X239&lt;SX7_End),"Section 7",IF(AND(SX8_Start&lt;=X239,X239&lt;SX8_End),"Section 8",IF(AND(SX9_Start&lt;=X239,X239&lt;SX9_End),"Section 9",IF(AND(SX10_Start&lt;=X239,X239&lt;SX10_End),"Section 10",IF(AND(SX11_Start&lt;=X239,X239&lt;SX11_End),"Section 11",IF(AND(SX12_Start&lt;=X239,X239&lt;SX12_End),"Section 12",IF(AND(SX13_Start&lt;=X239,X239&lt;SX13_End),"Section 13",IF(AND(SX14_Start&lt;=X239,X239&lt;SX14_End),"Section 14",IF(AND(SX15_Start&lt;=X239,X239&lt;SX15_End),"Section 15",IF(AND(SX16_Start&lt;=X239,X239&lt;SX16_End),"Section 16",IF(AND(SX17_Start&lt;=X239,X239&lt;SX17_End),"Section 17",IF(AND(SX18_Start&lt;=X239,X239&lt;SX18_End),"Section 18",IF(AND(SX19_Start&lt;=X239,X239&lt;SX19_End),"Section 19",IF(AND(SX20_Start&lt;=X239,X239&lt;SX20_End),"Section 20",IF(AND(SX21_Start&lt;=X239,X239&lt;SX21_End),"Section 21",IF(AND(SX22_Start&lt;=X239,X239&lt;SX22_End),"Section 22",IF(AND(SX23_Start&lt;=X239,X239&lt;SX23_End),"Section 23",IF(AND(SX24_Start&lt;=X239,X239&lt;SX24_End),"Section 24")*IF(AND(SX25_Start&lt;=X239,X239&lt;SX25End),"Section 25")))))))))))))))))))))))))</f>
        <v/>
      </c>
      <c r="BY239" s="121"/>
      <c r="BZ239" s="121"/>
      <c r="CA239" s="121"/>
      <c r="CB239" s="121"/>
      <c r="CC239" s="121"/>
      <c r="CD239" s="121"/>
      <c r="CE239" s="121"/>
      <c r="CF239" s="121"/>
      <c r="CG239" s="121"/>
      <c r="CH239" s="122"/>
      <c r="CI239" s="123"/>
      <c r="CJ239" s="124"/>
      <c r="CK239" s="124"/>
      <c r="CL239" s="124"/>
      <c r="CM239" s="124"/>
      <c r="CN239" s="124"/>
      <c r="CO239" s="124"/>
      <c r="CP239" s="124"/>
      <c r="CQ239" s="124"/>
      <c r="CR239" s="124"/>
      <c r="CS239" s="125"/>
      <c r="CT239" s="123"/>
      <c r="CU239" s="124"/>
      <c r="CV239" s="124"/>
      <c r="CW239" s="124"/>
      <c r="CX239" s="124"/>
      <c r="CY239" s="124"/>
      <c r="CZ239" s="124"/>
      <c r="DA239" s="124"/>
      <c r="DB239" s="124"/>
      <c r="DC239" s="124"/>
      <c r="DD239" s="125"/>
      <c r="DE239" s="123"/>
      <c r="DF239" s="124"/>
      <c r="DG239" s="124"/>
      <c r="DH239" s="124"/>
      <c r="DI239" s="124"/>
      <c r="DJ239" s="124"/>
      <c r="DK239" s="124"/>
      <c r="DL239" s="124"/>
      <c r="DM239" s="124"/>
      <c r="DN239" s="125"/>
      <c r="DO239" s="126"/>
      <c r="DP239" s="127"/>
      <c r="DQ239" s="127"/>
      <c r="DR239" s="127"/>
      <c r="DS239" s="127"/>
      <c r="DT239" s="127"/>
      <c r="DU239" s="127"/>
      <c r="DV239" s="128"/>
      <c r="DW239" s="102"/>
      <c r="DX239" s="102"/>
      <c r="DY239" s="102"/>
      <c r="DZ239" s="115"/>
      <c r="EA239" s="115"/>
      <c r="EB239" s="115"/>
      <c r="EC239" s="115"/>
      <c r="ED239" s="115"/>
      <c r="EE239" s="132"/>
      <c r="EF239" s="132"/>
      <c r="EG239" s="132"/>
      <c r="EH239" s="102"/>
      <c r="EI239" s="102"/>
      <c r="EJ239" s="102"/>
      <c r="EK239" s="117" t="str">
        <f t="shared" si="1384"/>
        <v/>
      </c>
      <c r="EL239" s="117"/>
      <c r="EM239" s="117"/>
      <c r="EN239" s="118"/>
      <c r="EO239" s="118"/>
      <c r="EP239" s="118"/>
      <c r="EQ239" s="102"/>
      <c r="ER239" s="102"/>
      <c r="ES239" s="102"/>
      <c r="ET239" s="102"/>
      <c r="EU239" s="20" t="str">
        <f t="shared" si="1385"/>
        <v/>
      </c>
      <c r="EV239" s="26" t="str">
        <f t="shared" si="1386"/>
        <v/>
      </c>
      <c r="EW239" s="22"/>
      <c r="EX239" s="22"/>
      <c r="EY239" s="23"/>
      <c r="EZ239" s="23"/>
      <c r="FA239" s="23"/>
      <c r="FB239" s="23"/>
      <c r="FC239" s="28"/>
      <c r="FD239" s="28"/>
      <c r="FE239" s="28"/>
      <c r="FF239" s="28"/>
      <c r="FG239" s="28"/>
      <c r="FH239" s="28"/>
      <c r="FI239" s="28"/>
      <c r="FJ239" s="28"/>
      <c r="FK239" s="28"/>
      <c r="FL239" s="28"/>
      <c r="FM239" s="28"/>
      <c r="FN239" s="30"/>
      <c r="FO239" s="30"/>
      <c r="FP239" s="30"/>
      <c r="FQ239" s="30"/>
      <c r="FR239" s="30"/>
      <c r="FS239" s="30"/>
      <c r="FT239" s="30"/>
      <c r="FU239" s="30"/>
      <c r="FV239" s="30"/>
      <c r="FW239" s="30"/>
      <c r="FX239" s="30"/>
      <c r="FY239" s="30"/>
      <c r="FZ239" s="30"/>
      <c r="GA239" s="30"/>
      <c r="GB239" s="30"/>
      <c r="GC239" s="23"/>
      <c r="GD239" s="23"/>
      <c r="GE239" s="23"/>
      <c r="GF239" s="23"/>
      <c r="GG239" s="23"/>
      <c r="GH239" s="23"/>
    </row>
    <row r="240" spans="1:190" s="25" customFormat="1" ht="57.75" customHeight="1" x14ac:dyDescent="0.25">
      <c r="A240" s="103">
        <f t="shared" si="1387"/>
        <v>233</v>
      </c>
      <c r="B240" s="103"/>
      <c r="C240" s="104"/>
      <c r="D240" s="105"/>
      <c r="E240" s="105"/>
      <c r="F240" s="105"/>
      <c r="G240" s="105"/>
      <c r="H240" s="105"/>
      <c r="I240" s="105"/>
      <c r="J240" s="105"/>
      <c r="K240" s="106"/>
      <c r="L240" s="138"/>
      <c r="M240" s="138"/>
      <c r="N240" s="138"/>
      <c r="O240" s="138"/>
      <c r="P240" s="138"/>
      <c r="Q240" s="138"/>
      <c r="R240" s="138"/>
      <c r="S240" s="137"/>
      <c r="T240" s="137"/>
      <c r="U240" s="137"/>
      <c r="V240" s="137"/>
      <c r="W240" s="137"/>
      <c r="X240" s="79"/>
      <c r="Y240" s="80"/>
      <c r="Z240" s="80"/>
      <c r="AA240" s="80"/>
      <c r="AB240" s="11" t="str">
        <f t="shared" si="1375"/>
        <v/>
      </c>
      <c r="AC240" s="12"/>
      <c r="AD240" s="13">
        <f t="shared" si="1367"/>
        <v>0</v>
      </c>
      <c r="AE240" s="14" t="str">
        <f t="shared" ref="AE240" si="1654">IF(ISBLANK(C240),"",IF(BL240=SX1_LS,SX1_PD,IF(BL240=SX2_LS,SX2_PD,IF(BL240=SX3_LS,SX3_PD,IF(BL240=SX4_LS,SX4_PD,IF(BL240=SX5_LS,SX5_PD,IF(BL240=SX6_LS,SX6_PD,IF(BL240=SX7_LS,SX7_PD,IF(BL240=SX8_LS,SX8_PD,IF(BL240=SX9_LS,SX9_PD,IF(BL240=SX10_LS,SX10_PD,IF(BL240=SX11_LS,SX11_PD,IF(BL240=SX12_LS,SX12_PD)))))))))))))</f>
        <v/>
      </c>
      <c r="AF240" s="15" t="str">
        <f t="shared" si="1377"/>
        <v>!</v>
      </c>
      <c r="AG240" s="16" t="str">
        <f t="shared" ref="AG240" si="1655">IF(ISBLANK(AC240),"",IF(AND(BL240=SX1_LS,AC240&gt;=0.5),(ROUND((PI()*AD240*AE240)/12,2)-PI()*SX1_PD),IF(AND(BL240=SX2_LS,AC240&gt;=0.5),(ROUND((PI()*AD240*AE240)/12,2)-PI()*SX2_PD),IF(AND(BL240=SX3_LS,AC240&gt;=0.5),(ROUND((PI()*AD240*AE240)/12,2)-PI()*SX3_PD),IF(AND(BL240=SX4_LS,AC240&gt;=0.5),(ROUND((PI()*AD240*AE240)/12,2)-PI()*SX4_PD),IF(AND(BL240=SX5_LS,AC240&gt;=0.5),(ROUND((PI()*AD240*AE240)/12,2)-PI()*SX5_PD),IF(AND(BL240=SX6_LS,AC240&gt;=0.5),(ROUND((PI()*AD240*AE240)/12,2)-PI()*SX6_PD),IF(AND(BL240=SX7_LS,AC240&gt;=0.5),(ROUND((PI()*AD240*AE240)/12,2)-PI()*SX7_PD),IF(AND(BL240=SX8_LS,AC240&gt;=0.5),(ROUND((PI()*AD240*AE240)/12,2)-PI()*SX8_PD),IF(AND(BL240=SX9_LS,AC240&gt;=0.5),(ROUND((PI()*AD240*AE240)/12,2)-PI()*SX9_PD),IF(AND(BL240=SX10_LS,AC240&gt;=0.5),(ROUND((PI()*AD240*AE240)/12,2)-PI()*SX10_PD),IF(AND(BL240=SX11_LS,AC240&gt;=0.5),(ROUND((PI()*AD240*AE240)/12,2)-PI()*SX11_PD),IF(AND(BL240=SX12_LS,AC240&gt;=0.5),(ROUND((PI()*AD240*AE240)/12,2)-PI()*SX12_PD),ROUND((PI()*AD240*AE240)/12,2))))))))))))))</f>
        <v/>
      </c>
      <c r="AH240" s="81"/>
      <c r="AI240" s="81"/>
      <c r="AJ240" s="81"/>
      <c r="AK240" s="81"/>
      <c r="AL240" s="81"/>
      <c r="AM240" s="81"/>
      <c r="AN240" s="81"/>
      <c r="AO240" s="81"/>
      <c r="AP240" s="17"/>
      <c r="AQ240" s="113"/>
      <c r="AR240" s="113"/>
      <c r="AS240" s="113"/>
      <c r="AT240" s="113"/>
      <c r="AU240" s="113"/>
      <c r="AV240" s="114" t="str">
        <f t="shared" ref="AV240" si="1656">IF(C240=FALSE,"",IF(C240="DNT",(AQ240/(Nominal_Pipe_Diameter*10)),IF(AQ240="NV","NV",IF(AQ240="NA","NA",IF(BE240="","",IF(BL240="SMLS",AQ240*100/BE240,AQ240*100/BD240))))))</f>
        <v/>
      </c>
      <c r="AW240" s="114"/>
      <c r="AX240" s="114"/>
      <c r="AY240" s="114"/>
      <c r="AZ240" s="114"/>
      <c r="BA240" s="114" t="str">
        <f t="shared" ref="BA240" si="1657">IF(C240=FALSE,"",IF(GW_Log_Dist="","NA",GW_Log_Dist+X240))</f>
        <v/>
      </c>
      <c r="BB240" s="114"/>
      <c r="BC240" s="114"/>
      <c r="BD240" s="18" t="str">
        <f t="shared" ref="BD240" si="1658">IF(C240=FALSE,"",IF(AND(SX1_Start&lt;=X240,X240&lt;SX1_End),((SX1_NWT*1000)),IF(AND(SX2_Start&lt;=X240,X240&lt;SX2_End),((SX2_NWT*1000)),IF(AND(SX3_Start&lt;=X240,X240&lt;SX3_End),((SX3_NWT*1000)),IF(AND(SX4_Start&lt;=X240,X240&lt;SX4_End),((SX4_NWT*1000)),IF(AND(SX5_Start&lt;=X240,X240&lt;SX5_End),((SX5_NWT*1000)),IF(AND(SX6_Start&lt;=X240,X240&lt;SX6_End),((SX6_NWT*1000)),IF(AND(SX7_Start&lt;=X240,X240&lt;SX7_End),((SX7_NWT*1000)),IF(AND(SX8_Start&lt;=X240,X240&lt;SX8_End),((SX8_NWT*1000)),IF(AND(SX9_Start&lt;=X240,X240&lt;SX9_End),((SX9_NWT*1000)),IF(AND(SX10_Start&lt;=X240,X240&lt;SX10_End),((SX10_NWT*1000)),IF(AND(SX11_Start&lt;=X240,X240&lt;SX11_End),((SX11_NWT*1000)),IF(AND(SX12_Start&lt;=X240,X240&lt;SX12_End),((SX12_NWT*1000)),IF(AND(SX13_Start&lt;=X240,X240&lt;SX13_End),((SX13_NWT*1000)),IF(AND(SX14_Start&lt;=X240,X240&lt;SX14_End),((SX14_NWT*1000)),IF(AND(SX15_Start&lt;=X240,X240&lt;SX15_End),((SX15_NWT*1000)),IF(AND(SX16_Start&lt;=X240,X240&lt;SX16_End),((SX16_NWT*1000)),IF(AND(SX17_Start&lt;=X240,X240&lt;SX17_End),((SX17_NWT*1000)),IF(AND(SX18_Start&lt;=X240,X240&lt;SX18_End),((SX18_NWT*1000)),IF(AND(SX19_Start&lt;=X240,X240&lt;SX19_End),((SX19_NWT*1000)),IF(AND(SX20_Start&lt;=X240,X240&lt;SX20_End),((SX20_NWT*1000)),IF(AND(SX21_Start&lt;=X240,X240&lt;SX21_End),((SX21_NWT*1000)),IF(AND(SX22_Start&lt;=X240,X240&lt;SX22_End),((SX22_NWT*1000)),IF(AND(SX23_Start&lt;=X240,X240&lt;SX23_End),((SX23_NWT*1000)),IF(AND(SX24_Start&lt;=X240,X240&lt;SX24_End),((SX24_NWT*1000)),IF(AND(SX25_Start&lt;=X240,X240&lt;SX25_End),((SX25_NWT*1000))))))))))))))))))))))))))))</f>
        <v/>
      </c>
      <c r="BE240" s="113"/>
      <c r="BF240" s="113"/>
      <c r="BG240" s="113"/>
      <c r="BH240" s="113"/>
      <c r="BI240" s="113"/>
      <c r="BJ240" s="113"/>
      <c r="BK240" s="113"/>
      <c r="BL240" s="19" t="str" cm="1">
        <f t="array" ref="BL240">IF(C240=FALSE,"",IF(AND(SX1_Start&lt;=X240,X240&lt;SX1_End),SX1_LS,IF(AND(SX2_Start&lt;=X240,X240&lt;SX2_End),SX2_LS,IF(AND(SX3_Start&lt;=X240,X240&lt;SX3_End),SX3_LS,IF(AND(SX4_Start&lt;=X240,X240&lt;SX4_End),SX4_LS,IF(AND(SX5_Start&lt;=X240,X240&lt;SX5_End),SX5_LS,IF(AND(SX6_Start&lt;=X240,X240&lt;SX6_End),SX6_LS,IF(AND(SX7_Start&lt;=X240,X240&lt;SX7_End),SX7_LS,IF(AND(SX8_Start&lt;=X240,X240&lt;SX8_End),SX8_LS,IF(AND(SX9_Start&lt;=X240,X240&lt;SX9_End),SX9_LS,IF(AND(SX10_Start&lt;=X240,X240&lt;SX10_End),SX10_LS,IF(AND(SX11_Start&lt;=X240,X240&lt;SX11_End),SX11_LS,IF(AND(SX12_Start&lt;=X240,X240&lt;SX12_End),SX12_LS,IF(AND(SX13_Start&lt;=X240,X240&lt;SX13_End),SX13_LS,IF(AND(SX14_Start&lt;=X240,X240&lt;SX14_End),SX14_LS,IF(AND(SX15_Start&lt;=X240,X240&lt;SX15_End),SX15_LS,IF(AND(SX16_Start&lt;=X240,X240&lt;SX16_End),SX16_LS,IF(AND(SX17_Start&lt;=X240,X240&lt;SX17_End),SX17_LS,IF(AND(SX18_Start&lt;=X240,X240&lt;SX18_End),SX18_LS,IF(AND(SX19_Start&lt;=X240,X240&lt;SX19_End),SX19_LS,IF(AND(SX20_Start&lt;=X240,X240&lt;SX20_End),SX20_LS,IF(AND(SX21_Start&lt;=X240,X240&lt;SX21_End),SX21_LS,IF(AND(SX22_Start&lt;=X240,X240&lt;SX22_End),SX22_LS,IF(AND(SX23_Start&lt;=X240,X240&lt;SX23_End),SX23_LS,IF(AND(SX24_Start&lt;=X240,X240&lt;SX24_End),SX24_LS)*IF(AND(SX25_Start&lt;=X240,X240&lt;SX25End),SX25_LS)))))))))))))))))))))))))</f>
        <v/>
      </c>
      <c r="BM240" s="129" t="str">
        <f t="shared" ref="BM240" si="1659">IF(ISBLANK(C240),"",IF(BL240=SX1_LS,SX1_LSD,IF(BL240=SX2_LS,SX2_LSD,IF(BL240=SX3_LS,SX3_LSD,IF(BL240=SX4_LS,SX4_LSD,IF(BL240=SX5_LS,SX5_LSD,IF(BL240=SX6_LS,SX6_LSD,IF(BL240=SX7_LS,SX7_LSD,IF(BL240=SX8_LS,SX8_LSD,IF(BL240=SX9_LS,SX9_LSD,IF(BL240=SX10_LS,SX10_LSD,IF(BL240=SX11_LS,SX11_LSD,IF(BL240=SX12_LS,SX12_LSD)))))))))))))</f>
        <v/>
      </c>
      <c r="BN240" s="130"/>
      <c r="BO240" s="130"/>
      <c r="BP240" s="130"/>
      <c r="BQ240" s="130"/>
      <c r="BR240" s="131"/>
      <c r="BS240" s="119" t="str">
        <f t="shared" ref="BS240" si="1660">IF(ISBLANK(C240),"",IF(NOT(ISNUMBER(station_number)),"NA",IF(MOD(station_number,1)=0,TEXT(station_number+X240,"0+00"),IF(NOT(MOD(station_number,1)=0),TEXT(station_number+X240,"0+00.00")))))</f>
        <v/>
      </c>
      <c r="BT240" s="119"/>
      <c r="BU240" s="119"/>
      <c r="BV240" s="119"/>
      <c r="BW240" s="119"/>
      <c r="BX240" s="120" t="str" cm="1">
        <f t="array" ref="BX240">IF(C240=FALSE,"",IF(AND(SX1_Start&lt;=X240,X240&lt;SX1_End),"Section 1",IF(AND(SX2_Start&lt;=X240,X240&lt;SX2_End),"Section 2",IF(AND(SX3_Start&lt;=X240,X240&lt;SX3_End),"Section 3",IF(AND(SX4_Start&lt;=X240,X240&lt;SX4_End),"Section 4",IF(AND(SX5_Start&lt;=X240,X240&lt;SX5_End),"Section 5",IF(AND(SX6_Start&lt;=X240,X240&lt;SX6_End),"Section 6",IF(AND(SX7_Start&lt;=X240,X240&lt;SX7_End),"Section 7",IF(AND(SX8_Start&lt;=X240,X240&lt;SX8_End),"Section 8",IF(AND(SX9_Start&lt;=X240,X240&lt;SX9_End),"Section 9",IF(AND(SX10_Start&lt;=X240,X240&lt;SX10_End),"Section 10",IF(AND(SX11_Start&lt;=X240,X240&lt;SX11_End),"Section 11",IF(AND(SX12_Start&lt;=X240,X240&lt;SX12_End),"Section 12",IF(AND(SX13_Start&lt;=X240,X240&lt;SX13_End),"Section 13",IF(AND(SX14_Start&lt;=X240,X240&lt;SX14_End),"Section 14",IF(AND(SX15_Start&lt;=X240,X240&lt;SX15_End),"Section 15",IF(AND(SX16_Start&lt;=X240,X240&lt;SX16_End),"Section 16",IF(AND(SX17_Start&lt;=X240,X240&lt;SX17_End),"Section 17",IF(AND(SX18_Start&lt;=X240,X240&lt;SX18_End),"Section 18",IF(AND(SX19_Start&lt;=X240,X240&lt;SX19_End),"Section 19",IF(AND(SX20_Start&lt;=X240,X240&lt;SX20_End),"Section 20",IF(AND(SX21_Start&lt;=X240,X240&lt;SX21_End),"Section 21",IF(AND(SX22_Start&lt;=X240,X240&lt;SX22_End),"Section 22",IF(AND(SX23_Start&lt;=X240,X240&lt;SX23_End),"Section 23",IF(AND(SX24_Start&lt;=X240,X240&lt;SX24_End),"Section 24")*IF(AND(SX25_Start&lt;=X240,X240&lt;SX25End),"Section 25")))))))))))))))))))))))))</f>
        <v/>
      </c>
      <c r="BY240" s="121"/>
      <c r="BZ240" s="121"/>
      <c r="CA240" s="121"/>
      <c r="CB240" s="121"/>
      <c r="CC240" s="121"/>
      <c r="CD240" s="121"/>
      <c r="CE240" s="121"/>
      <c r="CF240" s="121"/>
      <c r="CG240" s="121"/>
      <c r="CH240" s="122"/>
      <c r="CI240" s="123"/>
      <c r="CJ240" s="124"/>
      <c r="CK240" s="124"/>
      <c r="CL240" s="124"/>
      <c r="CM240" s="124"/>
      <c r="CN240" s="124"/>
      <c r="CO240" s="124"/>
      <c r="CP240" s="124"/>
      <c r="CQ240" s="124"/>
      <c r="CR240" s="124"/>
      <c r="CS240" s="125"/>
      <c r="CT240" s="123"/>
      <c r="CU240" s="124"/>
      <c r="CV240" s="124"/>
      <c r="CW240" s="124"/>
      <c r="CX240" s="124"/>
      <c r="CY240" s="124"/>
      <c r="CZ240" s="124"/>
      <c r="DA240" s="124"/>
      <c r="DB240" s="124"/>
      <c r="DC240" s="124"/>
      <c r="DD240" s="125"/>
      <c r="DE240" s="123"/>
      <c r="DF240" s="124"/>
      <c r="DG240" s="124"/>
      <c r="DH240" s="124"/>
      <c r="DI240" s="124"/>
      <c r="DJ240" s="124"/>
      <c r="DK240" s="124"/>
      <c r="DL240" s="124"/>
      <c r="DM240" s="124"/>
      <c r="DN240" s="125"/>
      <c r="DO240" s="126"/>
      <c r="DP240" s="127"/>
      <c r="DQ240" s="127"/>
      <c r="DR240" s="127"/>
      <c r="DS240" s="127"/>
      <c r="DT240" s="127"/>
      <c r="DU240" s="127"/>
      <c r="DV240" s="128"/>
      <c r="DW240" s="102"/>
      <c r="DX240" s="102"/>
      <c r="DY240" s="102"/>
      <c r="DZ240" s="115"/>
      <c r="EA240" s="115"/>
      <c r="EB240" s="115"/>
      <c r="EC240" s="115"/>
      <c r="ED240" s="115"/>
      <c r="EE240" s="132"/>
      <c r="EF240" s="132"/>
      <c r="EG240" s="132"/>
      <c r="EH240" s="102"/>
      <c r="EI240" s="102"/>
      <c r="EJ240" s="102"/>
      <c r="EK240" s="117" t="str">
        <f t="shared" si="1384"/>
        <v/>
      </c>
      <c r="EL240" s="117"/>
      <c r="EM240" s="117"/>
      <c r="EN240" s="118"/>
      <c r="EO240" s="118"/>
      <c r="EP240" s="118"/>
      <c r="EQ240" s="102"/>
      <c r="ER240" s="102"/>
      <c r="ES240" s="102"/>
      <c r="ET240" s="102"/>
      <c r="EU240" s="20" t="str">
        <f t="shared" si="1385"/>
        <v/>
      </c>
      <c r="EV240" s="26" t="str">
        <f t="shared" si="1386"/>
        <v/>
      </c>
      <c r="EW240" s="32"/>
      <c r="EX240" s="32"/>
      <c r="EY240" s="23"/>
      <c r="EZ240" s="23"/>
      <c r="FA240" s="23"/>
      <c r="FB240" s="23"/>
      <c r="FC240" s="28"/>
      <c r="FD240" s="28"/>
      <c r="FE240" s="28"/>
      <c r="FF240" s="28"/>
      <c r="FG240" s="28"/>
      <c r="FH240" s="28"/>
      <c r="FI240" s="28"/>
      <c r="FJ240" s="28"/>
      <c r="FK240" s="28"/>
      <c r="FL240" s="28"/>
      <c r="FM240" s="28"/>
      <c r="FN240" s="30"/>
      <c r="FO240" s="30"/>
      <c r="FP240" s="30"/>
      <c r="FQ240" s="30"/>
      <c r="FR240" s="30"/>
      <c r="FS240" s="30"/>
      <c r="FT240" s="30"/>
      <c r="FU240" s="30"/>
      <c r="FV240" s="30"/>
      <c r="FW240" s="30"/>
      <c r="FX240" s="30"/>
      <c r="FY240" s="30"/>
      <c r="FZ240" s="30"/>
      <c r="GA240" s="30"/>
      <c r="GB240" s="30"/>
      <c r="GC240" s="23"/>
      <c r="GD240" s="23"/>
      <c r="GE240" s="23"/>
      <c r="GF240" s="23"/>
      <c r="GG240" s="23"/>
      <c r="GH240" s="23"/>
    </row>
    <row r="241" spans="1:190" s="25" customFormat="1" ht="57.75" customHeight="1" x14ac:dyDescent="0.25">
      <c r="A241" s="103">
        <f t="shared" si="1387"/>
        <v>234</v>
      </c>
      <c r="B241" s="103"/>
      <c r="C241" s="104"/>
      <c r="D241" s="105"/>
      <c r="E241" s="105"/>
      <c r="F241" s="105"/>
      <c r="G241" s="105"/>
      <c r="H241" s="105"/>
      <c r="I241" s="105"/>
      <c r="J241" s="105"/>
      <c r="K241" s="106"/>
      <c r="L241" s="138"/>
      <c r="M241" s="138"/>
      <c r="N241" s="138"/>
      <c r="O241" s="138"/>
      <c r="P241" s="138"/>
      <c r="Q241" s="138"/>
      <c r="R241" s="138"/>
      <c r="S241" s="137"/>
      <c r="T241" s="137"/>
      <c r="U241" s="137"/>
      <c r="V241" s="137"/>
      <c r="W241" s="137"/>
      <c r="X241" s="79"/>
      <c r="Y241" s="80"/>
      <c r="Z241" s="80"/>
      <c r="AA241" s="80"/>
      <c r="AB241" s="11" t="str">
        <f t="shared" si="1375"/>
        <v/>
      </c>
      <c r="AC241" s="12"/>
      <c r="AD241" s="13">
        <f t="shared" si="1367"/>
        <v>0</v>
      </c>
      <c r="AE241" s="14" t="str">
        <f t="shared" ref="AE241" si="1661">IF(ISBLANK(C241),"",IF(BL241=SX1_LS,SX1_PD,IF(BL241=SX2_LS,SX2_PD,IF(BL241=SX3_LS,SX3_PD,IF(BL241=SX4_LS,SX4_PD,IF(BL241=SX5_LS,SX5_PD,IF(BL241=SX6_LS,SX6_PD,IF(BL241=SX7_LS,SX7_PD,IF(BL241=SX8_LS,SX8_PD,IF(BL241=SX9_LS,SX9_PD,IF(BL241=SX10_LS,SX10_PD,IF(BL241=SX11_LS,SX11_PD,IF(BL241=SX12_LS,SX12_PD)))))))))))))</f>
        <v/>
      </c>
      <c r="AF241" s="15" t="str">
        <f t="shared" si="1377"/>
        <v>!</v>
      </c>
      <c r="AG241" s="16" t="str">
        <f t="shared" ref="AG241" si="1662">IF(ISBLANK(AC241),"",IF(AND(BL241=SX1_LS,AC241&gt;=0.5),(ROUND((PI()*AD241*AE241)/12,2)-PI()*SX1_PD),IF(AND(BL241=SX2_LS,AC241&gt;=0.5),(ROUND((PI()*AD241*AE241)/12,2)-PI()*SX2_PD),IF(AND(BL241=SX3_LS,AC241&gt;=0.5),(ROUND((PI()*AD241*AE241)/12,2)-PI()*SX3_PD),IF(AND(BL241=SX4_LS,AC241&gt;=0.5),(ROUND((PI()*AD241*AE241)/12,2)-PI()*SX4_PD),IF(AND(BL241=SX5_LS,AC241&gt;=0.5),(ROUND((PI()*AD241*AE241)/12,2)-PI()*SX5_PD),IF(AND(BL241=SX6_LS,AC241&gt;=0.5),(ROUND((PI()*AD241*AE241)/12,2)-PI()*SX6_PD),IF(AND(BL241=SX7_LS,AC241&gt;=0.5),(ROUND((PI()*AD241*AE241)/12,2)-PI()*SX7_PD),IF(AND(BL241=SX8_LS,AC241&gt;=0.5),(ROUND((PI()*AD241*AE241)/12,2)-PI()*SX8_PD),IF(AND(BL241=SX9_LS,AC241&gt;=0.5),(ROUND((PI()*AD241*AE241)/12,2)-PI()*SX9_PD),IF(AND(BL241=SX10_LS,AC241&gt;=0.5),(ROUND((PI()*AD241*AE241)/12,2)-PI()*SX10_PD),IF(AND(BL241=SX11_LS,AC241&gt;=0.5),(ROUND((PI()*AD241*AE241)/12,2)-PI()*SX11_PD),IF(AND(BL241=SX12_LS,AC241&gt;=0.5),(ROUND((PI()*AD241*AE241)/12,2)-PI()*SX12_PD),ROUND((PI()*AD241*AE241)/12,2))))))))))))))</f>
        <v/>
      </c>
      <c r="AH241" s="81"/>
      <c r="AI241" s="81"/>
      <c r="AJ241" s="81"/>
      <c r="AK241" s="81"/>
      <c r="AL241" s="81"/>
      <c r="AM241" s="81"/>
      <c r="AN241" s="81"/>
      <c r="AO241" s="81"/>
      <c r="AP241" s="17"/>
      <c r="AQ241" s="113"/>
      <c r="AR241" s="113"/>
      <c r="AS241" s="113"/>
      <c r="AT241" s="113"/>
      <c r="AU241" s="113"/>
      <c r="AV241" s="114" t="str">
        <f t="shared" ref="AV241" si="1663">IF(C241=FALSE,"",IF(C241="DNT",(AQ241/(Nominal_Pipe_Diameter*10)),IF(AQ241="NV","NV",IF(AQ241="NA","NA",IF(BE241="","",IF(BL241="SMLS",AQ241*100/BE241,AQ241*100/BD241))))))</f>
        <v/>
      </c>
      <c r="AW241" s="114"/>
      <c r="AX241" s="114"/>
      <c r="AY241" s="114"/>
      <c r="AZ241" s="114"/>
      <c r="BA241" s="114" t="str">
        <f t="shared" ref="BA241" si="1664">IF(C241=FALSE,"",IF(GW_Log_Dist="","NA",GW_Log_Dist+X241))</f>
        <v/>
      </c>
      <c r="BB241" s="114"/>
      <c r="BC241" s="114"/>
      <c r="BD241" s="18" t="str">
        <f t="shared" ref="BD241" si="1665">IF(C241=FALSE,"",IF(AND(SX1_Start&lt;=X241,X241&lt;SX1_End),((SX1_NWT*1000)),IF(AND(SX2_Start&lt;=X241,X241&lt;SX2_End),((SX2_NWT*1000)),IF(AND(SX3_Start&lt;=X241,X241&lt;SX3_End),((SX3_NWT*1000)),IF(AND(SX4_Start&lt;=X241,X241&lt;SX4_End),((SX4_NWT*1000)),IF(AND(SX5_Start&lt;=X241,X241&lt;SX5_End),((SX5_NWT*1000)),IF(AND(SX6_Start&lt;=X241,X241&lt;SX6_End),((SX6_NWT*1000)),IF(AND(SX7_Start&lt;=X241,X241&lt;SX7_End),((SX7_NWT*1000)),IF(AND(SX8_Start&lt;=X241,X241&lt;SX8_End),((SX8_NWT*1000)),IF(AND(SX9_Start&lt;=X241,X241&lt;SX9_End),((SX9_NWT*1000)),IF(AND(SX10_Start&lt;=X241,X241&lt;SX10_End),((SX10_NWT*1000)),IF(AND(SX11_Start&lt;=X241,X241&lt;SX11_End),((SX11_NWT*1000)),IF(AND(SX12_Start&lt;=X241,X241&lt;SX12_End),((SX12_NWT*1000)),IF(AND(SX13_Start&lt;=X241,X241&lt;SX13_End),((SX13_NWT*1000)),IF(AND(SX14_Start&lt;=X241,X241&lt;SX14_End),((SX14_NWT*1000)),IF(AND(SX15_Start&lt;=X241,X241&lt;SX15_End),((SX15_NWT*1000)),IF(AND(SX16_Start&lt;=X241,X241&lt;SX16_End),((SX16_NWT*1000)),IF(AND(SX17_Start&lt;=X241,X241&lt;SX17_End),((SX17_NWT*1000)),IF(AND(SX18_Start&lt;=X241,X241&lt;SX18_End),((SX18_NWT*1000)),IF(AND(SX19_Start&lt;=X241,X241&lt;SX19_End),((SX19_NWT*1000)),IF(AND(SX20_Start&lt;=X241,X241&lt;SX20_End),((SX20_NWT*1000)),IF(AND(SX21_Start&lt;=X241,X241&lt;SX21_End),((SX21_NWT*1000)),IF(AND(SX22_Start&lt;=X241,X241&lt;SX22_End),((SX22_NWT*1000)),IF(AND(SX23_Start&lt;=X241,X241&lt;SX23_End),((SX23_NWT*1000)),IF(AND(SX24_Start&lt;=X241,X241&lt;SX24_End),((SX24_NWT*1000)),IF(AND(SX25_Start&lt;=X241,X241&lt;SX25_End),((SX25_NWT*1000))))))))))))))))))))))))))))</f>
        <v/>
      </c>
      <c r="BE241" s="113"/>
      <c r="BF241" s="113"/>
      <c r="BG241" s="113"/>
      <c r="BH241" s="113"/>
      <c r="BI241" s="113"/>
      <c r="BJ241" s="113"/>
      <c r="BK241" s="113"/>
      <c r="BL241" s="19" t="str" cm="1">
        <f t="array" ref="BL241">IF(C241=FALSE,"",IF(AND(SX1_Start&lt;=X241,X241&lt;SX1_End),SX1_LS,IF(AND(SX2_Start&lt;=X241,X241&lt;SX2_End),SX2_LS,IF(AND(SX3_Start&lt;=X241,X241&lt;SX3_End),SX3_LS,IF(AND(SX4_Start&lt;=X241,X241&lt;SX4_End),SX4_LS,IF(AND(SX5_Start&lt;=X241,X241&lt;SX5_End),SX5_LS,IF(AND(SX6_Start&lt;=X241,X241&lt;SX6_End),SX6_LS,IF(AND(SX7_Start&lt;=X241,X241&lt;SX7_End),SX7_LS,IF(AND(SX8_Start&lt;=X241,X241&lt;SX8_End),SX8_LS,IF(AND(SX9_Start&lt;=X241,X241&lt;SX9_End),SX9_LS,IF(AND(SX10_Start&lt;=X241,X241&lt;SX10_End),SX10_LS,IF(AND(SX11_Start&lt;=X241,X241&lt;SX11_End),SX11_LS,IF(AND(SX12_Start&lt;=X241,X241&lt;SX12_End),SX12_LS,IF(AND(SX13_Start&lt;=X241,X241&lt;SX13_End),SX13_LS,IF(AND(SX14_Start&lt;=X241,X241&lt;SX14_End),SX14_LS,IF(AND(SX15_Start&lt;=X241,X241&lt;SX15_End),SX15_LS,IF(AND(SX16_Start&lt;=X241,X241&lt;SX16_End),SX16_LS,IF(AND(SX17_Start&lt;=X241,X241&lt;SX17_End),SX17_LS,IF(AND(SX18_Start&lt;=X241,X241&lt;SX18_End),SX18_LS,IF(AND(SX19_Start&lt;=X241,X241&lt;SX19_End),SX19_LS,IF(AND(SX20_Start&lt;=X241,X241&lt;SX20_End),SX20_LS,IF(AND(SX21_Start&lt;=X241,X241&lt;SX21_End),SX21_LS,IF(AND(SX22_Start&lt;=X241,X241&lt;SX22_End),SX22_LS,IF(AND(SX23_Start&lt;=X241,X241&lt;SX23_End),SX23_LS,IF(AND(SX24_Start&lt;=X241,X241&lt;SX24_End),SX24_LS)*IF(AND(SX25_Start&lt;=X241,X241&lt;SX25End),SX25_LS)))))))))))))))))))))))))</f>
        <v/>
      </c>
      <c r="BM241" s="129" t="str">
        <f t="shared" ref="BM241" si="1666">IF(ISBLANK(C241),"",IF(BL241=SX1_LS,SX1_LSD,IF(BL241=SX2_LS,SX2_LSD,IF(BL241=SX3_LS,SX3_LSD,IF(BL241=SX4_LS,SX4_LSD,IF(BL241=SX5_LS,SX5_LSD,IF(BL241=SX6_LS,SX6_LSD,IF(BL241=SX7_LS,SX7_LSD,IF(BL241=SX8_LS,SX8_LSD,IF(BL241=SX9_LS,SX9_LSD,IF(BL241=SX10_LS,SX10_LSD,IF(BL241=SX11_LS,SX11_LSD,IF(BL241=SX12_LS,SX12_LSD)))))))))))))</f>
        <v/>
      </c>
      <c r="BN241" s="130"/>
      <c r="BO241" s="130"/>
      <c r="BP241" s="130"/>
      <c r="BQ241" s="130"/>
      <c r="BR241" s="131"/>
      <c r="BS241" s="119" t="str">
        <f t="shared" ref="BS241" si="1667">IF(ISBLANK(C241),"",IF(NOT(ISNUMBER(station_number)),"NA",IF(MOD(station_number,1)=0,TEXT(station_number+X241,"0+00"),IF(NOT(MOD(station_number,1)=0),TEXT(station_number+X241,"0+00.00")))))</f>
        <v/>
      </c>
      <c r="BT241" s="119"/>
      <c r="BU241" s="119"/>
      <c r="BV241" s="119"/>
      <c r="BW241" s="119"/>
      <c r="BX241" s="120" t="str" cm="1">
        <f t="array" ref="BX241">IF(C241=FALSE,"",IF(AND(SX1_Start&lt;=X241,X241&lt;SX1_End),"Section 1",IF(AND(SX2_Start&lt;=X241,X241&lt;SX2_End),"Section 2",IF(AND(SX3_Start&lt;=X241,X241&lt;SX3_End),"Section 3",IF(AND(SX4_Start&lt;=X241,X241&lt;SX4_End),"Section 4",IF(AND(SX5_Start&lt;=X241,X241&lt;SX5_End),"Section 5",IF(AND(SX6_Start&lt;=X241,X241&lt;SX6_End),"Section 6",IF(AND(SX7_Start&lt;=X241,X241&lt;SX7_End),"Section 7",IF(AND(SX8_Start&lt;=X241,X241&lt;SX8_End),"Section 8",IF(AND(SX9_Start&lt;=X241,X241&lt;SX9_End),"Section 9",IF(AND(SX10_Start&lt;=X241,X241&lt;SX10_End),"Section 10",IF(AND(SX11_Start&lt;=X241,X241&lt;SX11_End),"Section 11",IF(AND(SX12_Start&lt;=X241,X241&lt;SX12_End),"Section 12",IF(AND(SX13_Start&lt;=X241,X241&lt;SX13_End),"Section 13",IF(AND(SX14_Start&lt;=X241,X241&lt;SX14_End),"Section 14",IF(AND(SX15_Start&lt;=X241,X241&lt;SX15_End),"Section 15",IF(AND(SX16_Start&lt;=X241,X241&lt;SX16_End),"Section 16",IF(AND(SX17_Start&lt;=X241,X241&lt;SX17_End),"Section 17",IF(AND(SX18_Start&lt;=X241,X241&lt;SX18_End),"Section 18",IF(AND(SX19_Start&lt;=X241,X241&lt;SX19_End),"Section 19",IF(AND(SX20_Start&lt;=X241,X241&lt;SX20_End),"Section 20",IF(AND(SX21_Start&lt;=X241,X241&lt;SX21_End),"Section 21",IF(AND(SX22_Start&lt;=X241,X241&lt;SX22_End),"Section 22",IF(AND(SX23_Start&lt;=X241,X241&lt;SX23_End),"Section 23",IF(AND(SX24_Start&lt;=X241,X241&lt;SX24_End),"Section 24")*IF(AND(SX25_Start&lt;=X241,X241&lt;SX25End),"Section 25")))))))))))))))))))))))))</f>
        <v/>
      </c>
      <c r="BY241" s="121"/>
      <c r="BZ241" s="121"/>
      <c r="CA241" s="121"/>
      <c r="CB241" s="121"/>
      <c r="CC241" s="121"/>
      <c r="CD241" s="121"/>
      <c r="CE241" s="121"/>
      <c r="CF241" s="121"/>
      <c r="CG241" s="121"/>
      <c r="CH241" s="122"/>
      <c r="CI241" s="123"/>
      <c r="CJ241" s="124"/>
      <c r="CK241" s="124"/>
      <c r="CL241" s="124"/>
      <c r="CM241" s="124"/>
      <c r="CN241" s="124"/>
      <c r="CO241" s="124"/>
      <c r="CP241" s="124"/>
      <c r="CQ241" s="124"/>
      <c r="CR241" s="124"/>
      <c r="CS241" s="125"/>
      <c r="CT241" s="123"/>
      <c r="CU241" s="124"/>
      <c r="CV241" s="124"/>
      <c r="CW241" s="124"/>
      <c r="CX241" s="124"/>
      <c r="CY241" s="124"/>
      <c r="CZ241" s="124"/>
      <c r="DA241" s="124"/>
      <c r="DB241" s="124"/>
      <c r="DC241" s="124"/>
      <c r="DD241" s="125"/>
      <c r="DE241" s="123"/>
      <c r="DF241" s="124"/>
      <c r="DG241" s="124"/>
      <c r="DH241" s="124"/>
      <c r="DI241" s="124"/>
      <c r="DJ241" s="124"/>
      <c r="DK241" s="124"/>
      <c r="DL241" s="124"/>
      <c r="DM241" s="124"/>
      <c r="DN241" s="125"/>
      <c r="DO241" s="126"/>
      <c r="DP241" s="127"/>
      <c r="DQ241" s="127"/>
      <c r="DR241" s="127"/>
      <c r="DS241" s="127"/>
      <c r="DT241" s="127"/>
      <c r="DU241" s="127"/>
      <c r="DV241" s="128"/>
      <c r="DW241" s="102"/>
      <c r="DX241" s="102"/>
      <c r="DY241" s="102"/>
      <c r="DZ241" s="115"/>
      <c r="EA241" s="115"/>
      <c r="EB241" s="115"/>
      <c r="EC241" s="115"/>
      <c r="ED241" s="115"/>
      <c r="EE241" s="132"/>
      <c r="EF241" s="132"/>
      <c r="EG241" s="132"/>
      <c r="EH241" s="102"/>
      <c r="EI241" s="102"/>
      <c r="EJ241" s="102"/>
      <c r="EK241" s="117" t="str">
        <f t="shared" si="1384"/>
        <v/>
      </c>
      <c r="EL241" s="117"/>
      <c r="EM241" s="117"/>
      <c r="EN241" s="118"/>
      <c r="EO241" s="118"/>
      <c r="EP241" s="118"/>
      <c r="EQ241" s="102"/>
      <c r="ER241" s="102"/>
      <c r="ES241" s="102"/>
      <c r="ET241" s="102"/>
      <c r="EU241" s="20" t="str">
        <f t="shared" si="1385"/>
        <v/>
      </c>
      <c r="EV241" s="26" t="str">
        <f t="shared" si="1386"/>
        <v/>
      </c>
      <c r="EW241" s="22"/>
      <c r="EX241" s="22"/>
      <c r="EY241" s="23"/>
      <c r="EZ241" s="23"/>
      <c r="FA241" s="23"/>
      <c r="FB241" s="23"/>
      <c r="FC241" s="28"/>
      <c r="FD241" s="28"/>
      <c r="FE241" s="28"/>
      <c r="FF241" s="28"/>
      <c r="FG241" s="28"/>
      <c r="FH241" s="28"/>
      <c r="FI241" s="28"/>
      <c r="FJ241" s="28"/>
      <c r="FK241" s="28"/>
      <c r="FL241" s="28"/>
      <c r="FM241" s="28"/>
      <c r="FN241" s="30"/>
      <c r="FO241" s="30"/>
      <c r="FP241" s="30"/>
      <c r="FQ241" s="30"/>
      <c r="FR241" s="30"/>
      <c r="FS241" s="30"/>
      <c r="FT241" s="30"/>
      <c r="FU241" s="30"/>
      <c r="FV241" s="30"/>
      <c r="FW241" s="30"/>
      <c r="FX241" s="30"/>
      <c r="FY241" s="30"/>
      <c r="FZ241" s="30"/>
      <c r="GA241" s="30"/>
      <c r="GB241" s="30"/>
      <c r="GC241" s="23"/>
      <c r="GD241" s="23"/>
      <c r="GE241" s="23"/>
      <c r="GF241" s="23"/>
      <c r="GG241" s="23"/>
      <c r="GH241" s="23"/>
    </row>
    <row r="242" spans="1:190" s="25" customFormat="1" ht="57.75" customHeight="1" x14ac:dyDescent="0.25">
      <c r="A242" s="103">
        <f t="shared" si="1387"/>
        <v>235</v>
      </c>
      <c r="B242" s="103"/>
      <c r="C242" s="104"/>
      <c r="D242" s="105"/>
      <c r="E242" s="105"/>
      <c r="F242" s="105"/>
      <c r="G242" s="105"/>
      <c r="H242" s="105"/>
      <c r="I242" s="105"/>
      <c r="J242" s="105"/>
      <c r="K242" s="106"/>
      <c r="L242" s="138"/>
      <c r="M242" s="138"/>
      <c r="N242" s="138"/>
      <c r="O242" s="138"/>
      <c r="P242" s="138"/>
      <c r="Q242" s="138"/>
      <c r="R242" s="138"/>
      <c r="S242" s="137"/>
      <c r="T242" s="137"/>
      <c r="U242" s="137"/>
      <c r="V242" s="137"/>
      <c r="W242" s="137"/>
      <c r="X242" s="79"/>
      <c r="Y242" s="80"/>
      <c r="Z242" s="80"/>
      <c r="AA242" s="80"/>
      <c r="AB242" s="11" t="str">
        <f t="shared" si="1375"/>
        <v/>
      </c>
      <c r="AC242" s="12"/>
      <c r="AD242" s="13">
        <f t="shared" si="1367"/>
        <v>0</v>
      </c>
      <c r="AE242" s="14" t="str">
        <f t="shared" ref="AE242" si="1668">IF(ISBLANK(C242),"",IF(BL242=SX1_LS,SX1_PD,IF(BL242=SX2_LS,SX2_PD,IF(BL242=SX3_LS,SX3_PD,IF(BL242=SX4_LS,SX4_PD,IF(BL242=SX5_LS,SX5_PD,IF(BL242=SX6_LS,SX6_PD,IF(BL242=SX7_LS,SX7_PD,IF(BL242=SX8_LS,SX8_PD,IF(BL242=SX9_LS,SX9_PD,IF(BL242=SX10_LS,SX10_PD,IF(BL242=SX11_LS,SX11_PD,IF(BL242=SX12_LS,SX12_PD)))))))))))))</f>
        <v/>
      </c>
      <c r="AF242" s="15" t="str">
        <f t="shared" si="1377"/>
        <v>!</v>
      </c>
      <c r="AG242" s="16" t="str">
        <f t="shared" ref="AG242" si="1669">IF(ISBLANK(AC242),"",IF(AND(BL242=SX1_LS,AC242&gt;=0.5),(ROUND((PI()*AD242*AE242)/12,2)-PI()*SX1_PD),IF(AND(BL242=SX2_LS,AC242&gt;=0.5),(ROUND((PI()*AD242*AE242)/12,2)-PI()*SX2_PD),IF(AND(BL242=SX3_LS,AC242&gt;=0.5),(ROUND((PI()*AD242*AE242)/12,2)-PI()*SX3_PD),IF(AND(BL242=SX4_LS,AC242&gt;=0.5),(ROUND((PI()*AD242*AE242)/12,2)-PI()*SX4_PD),IF(AND(BL242=SX5_LS,AC242&gt;=0.5),(ROUND((PI()*AD242*AE242)/12,2)-PI()*SX5_PD),IF(AND(BL242=SX6_LS,AC242&gt;=0.5),(ROUND((PI()*AD242*AE242)/12,2)-PI()*SX6_PD),IF(AND(BL242=SX7_LS,AC242&gt;=0.5),(ROUND((PI()*AD242*AE242)/12,2)-PI()*SX7_PD),IF(AND(BL242=SX8_LS,AC242&gt;=0.5),(ROUND((PI()*AD242*AE242)/12,2)-PI()*SX8_PD),IF(AND(BL242=SX9_LS,AC242&gt;=0.5),(ROUND((PI()*AD242*AE242)/12,2)-PI()*SX9_PD),IF(AND(BL242=SX10_LS,AC242&gt;=0.5),(ROUND((PI()*AD242*AE242)/12,2)-PI()*SX10_PD),IF(AND(BL242=SX11_LS,AC242&gt;=0.5),(ROUND((PI()*AD242*AE242)/12,2)-PI()*SX11_PD),IF(AND(BL242=SX12_LS,AC242&gt;=0.5),(ROUND((PI()*AD242*AE242)/12,2)-PI()*SX12_PD),ROUND((PI()*AD242*AE242)/12,2))))))))))))))</f>
        <v/>
      </c>
      <c r="AH242" s="81"/>
      <c r="AI242" s="81"/>
      <c r="AJ242" s="81"/>
      <c r="AK242" s="81"/>
      <c r="AL242" s="81"/>
      <c r="AM242" s="81"/>
      <c r="AN242" s="81"/>
      <c r="AO242" s="81"/>
      <c r="AP242" s="17"/>
      <c r="AQ242" s="113"/>
      <c r="AR242" s="113"/>
      <c r="AS242" s="113"/>
      <c r="AT242" s="113"/>
      <c r="AU242" s="113"/>
      <c r="AV242" s="114" t="str">
        <f t="shared" ref="AV242" si="1670">IF(C242=FALSE,"",IF(C242="DNT",(AQ242/(Nominal_Pipe_Diameter*10)),IF(AQ242="NV","NV",IF(AQ242="NA","NA",IF(BE242="","",IF(BL242="SMLS",AQ242*100/BE242,AQ242*100/BD242))))))</f>
        <v/>
      </c>
      <c r="AW242" s="114"/>
      <c r="AX242" s="114"/>
      <c r="AY242" s="114"/>
      <c r="AZ242" s="114"/>
      <c r="BA242" s="114" t="str">
        <f t="shared" ref="BA242" si="1671">IF(C242=FALSE,"",IF(GW_Log_Dist="","NA",GW_Log_Dist+X242))</f>
        <v/>
      </c>
      <c r="BB242" s="114"/>
      <c r="BC242" s="114"/>
      <c r="BD242" s="18" t="str">
        <f t="shared" ref="BD242" si="1672">IF(C242=FALSE,"",IF(AND(SX1_Start&lt;=X242,X242&lt;SX1_End),((SX1_NWT*1000)),IF(AND(SX2_Start&lt;=X242,X242&lt;SX2_End),((SX2_NWT*1000)),IF(AND(SX3_Start&lt;=X242,X242&lt;SX3_End),((SX3_NWT*1000)),IF(AND(SX4_Start&lt;=X242,X242&lt;SX4_End),((SX4_NWT*1000)),IF(AND(SX5_Start&lt;=X242,X242&lt;SX5_End),((SX5_NWT*1000)),IF(AND(SX6_Start&lt;=X242,X242&lt;SX6_End),((SX6_NWT*1000)),IF(AND(SX7_Start&lt;=X242,X242&lt;SX7_End),((SX7_NWT*1000)),IF(AND(SX8_Start&lt;=X242,X242&lt;SX8_End),((SX8_NWT*1000)),IF(AND(SX9_Start&lt;=X242,X242&lt;SX9_End),((SX9_NWT*1000)),IF(AND(SX10_Start&lt;=X242,X242&lt;SX10_End),((SX10_NWT*1000)),IF(AND(SX11_Start&lt;=X242,X242&lt;SX11_End),((SX11_NWT*1000)),IF(AND(SX12_Start&lt;=X242,X242&lt;SX12_End),((SX12_NWT*1000)),IF(AND(SX13_Start&lt;=X242,X242&lt;SX13_End),((SX13_NWT*1000)),IF(AND(SX14_Start&lt;=X242,X242&lt;SX14_End),((SX14_NWT*1000)),IF(AND(SX15_Start&lt;=X242,X242&lt;SX15_End),((SX15_NWT*1000)),IF(AND(SX16_Start&lt;=X242,X242&lt;SX16_End),((SX16_NWT*1000)),IF(AND(SX17_Start&lt;=X242,X242&lt;SX17_End),((SX17_NWT*1000)),IF(AND(SX18_Start&lt;=X242,X242&lt;SX18_End),((SX18_NWT*1000)),IF(AND(SX19_Start&lt;=X242,X242&lt;SX19_End),((SX19_NWT*1000)),IF(AND(SX20_Start&lt;=X242,X242&lt;SX20_End),((SX20_NWT*1000)),IF(AND(SX21_Start&lt;=X242,X242&lt;SX21_End),((SX21_NWT*1000)),IF(AND(SX22_Start&lt;=X242,X242&lt;SX22_End),((SX22_NWT*1000)),IF(AND(SX23_Start&lt;=X242,X242&lt;SX23_End),((SX23_NWT*1000)),IF(AND(SX24_Start&lt;=X242,X242&lt;SX24_End),((SX24_NWT*1000)),IF(AND(SX25_Start&lt;=X242,X242&lt;SX25_End),((SX25_NWT*1000))))))))))))))))))))))))))))</f>
        <v/>
      </c>
      <c r="BE242" s="113"/>
      <c r="BF242" s="113"/>
      <c r="BG242" s="113"/>
      <c r="BH242" s="113"/>
      <c r="BI242" s="113"/>
      <c r="BJ242" s="113"/>
      <c r="BK242" s="113"/>
      <c r="BL242" s="19" t="str" cm="1">
        <f t="array" ref="BL242">IF(C242=FALSE,"",IF(AND(SX1_Start&lt;=X242,X242&lt;SX1_End),SX1_LS,IF(AND(SX2_Start&lt;=X242,X242&lt;SX2_End),SX2_LS,IF(AND(SX3_Start&lt;=X242,X242&lt;SX3_End),SX3_LS,IF(AND(SX4_Start&lt;=X242,X242&lt;SX4_End),SX4_LS,IF(AND(SX5_Start&lt;=X242,X242&lt;SX5_End),SX5_LS,IF(AND(SX6_Start&lt;=X242,X242&lt;SX6_End),SX6_LS,IF(AND(SX7_Start&lt;=X242,X242&lt;SX7_End),SX7_LS,IF(AND(SX8_Start&lt;=X242,X242&lt;SX8_End),SX8_LS,IF(AND(SX9_Start&lt;=X242,X242&lt;SX9_End),SX9_LS,IF(AND(SX10_Start&lt;=X242,X242&lt;SX10_End),SX10_LS,IF(AND(SX11_Start&lt;=X242,X242&lt;SX11_End),SX11_LS,IF(AND(SX12_Start&lt;=X242,X242&lt;SX12_End),SX12_LS,IF(AND(SX13_Start&lt;=X242,X242&lt;SX13_End),SX13_LS,IF(AND(SX14_Start&lt;=X242,X242&lt;SX14_End),SX14_LS,IF(AND(SX15_Start&lt;=X242,X242&lt;SX15_End),SX15_LS,IF(AND(SX16_Start&lt;=X242,X242&lt;SX16_End),SX16_LS,IF(AND(SX17_Start&lt;=X242,X242&lt;SX17_End),SX17_LS,IF(AND(SX18_Start&lt;=X242,X242&lt;SX18_End),SX18_LS,IF(AND(SX19_Start&lt;=X242,X242&lt;SX19_End),SX19_LS,IF(AND(SX20_Start&lt;=X242,X242&lt;SX20_End),SX20_LS,IF(AND(SX21_Start&lt;=X242,X242&lt;SX21_End),SX21_LS,IF(AND(SX22_Start&lt;=X242,X242&lt;SX22_End),SX22_LS,IF(AND(SX23_Start&lt;=X242,X242&lt;SX23_End),SX23_LS,IF(AND(SX24_Start&lt;=X242,X242&lt;SX24_End),SX24_LS)*IF(AND(SX25_Start&lt;=X242,X242&lt;SX25End),SX25_LS)))))))))))))))))))))))))</f>
        <v/>
      </c>
      <c r="BM242" s="129" t="str">
        <f t="shared" ref="BM242" si="1673">IF(ISBLANK(C242),"",IF(BL242=SX1_LS,SX1_LSD,IF(BL242=SX2_LS,SX2_LSD,IF(BL242=SX3_LS,SX3_LSD,IF(BL242=SX4_LS,SX4_LSD,IF(BL242=SX5_LS,SX5_LSD,IF(BL242=SX6_LS,SX6_LSD,IF(BL242=SX7_LS,SX7_LSD,IF(BL242=SX8_LS,SX8_LSD,IF(BL242=SX9_LS,SX9_LSD,IF(BL242=SX10_LS,SX10_LSD,IF(BL242=SX11_LS,SX11_LSD,IF(BL242=SX12_LS,SX12_LSD)))))))))))))</f>
        <v/>
      </c>
      <c r="BN242" s="130"/>
      <c r="BO242" s="130"/>
      <c r="BP242" s="130"/>
      <c r="BQ242" s="130"/>
      <c r="BR242" s="131"/>
      <c r="BS242" s="119" t="str">
        <f t="shared" ref="BS242" si="1674">IF(ISBLANK(C242),"",IF(NOT(ISNUMBER(station_number)),"NA",IF(MOD(station_number,1)=0,TEXT(station_number+X242,"0+00"),IF(NOT(MOD(station_number,1)=0),TEXT(station_number+X242,"0+00.00")))))</f>
        <v/>
      </c>
      <c r="BT242" s="119"/>
      <c r="BU242" s="119"/>
      <c r="BV242" s="119"/>
      <c r="BW242" s="119"/>
      <c r="BX242" s="120" t="str" cm="1">
        <f t="array" ref="BX242">IF(C242=FALSE,"",IF(AND(SX1_Start&lt;=X242,X242&lt;SX1_End),"Section 1",IF(AND(SX2_Start&lt;=X242,X242&lt;SX2_End),"Section 2",IF(AND(SX3_Start&lt;=X242,X242&lt;SX3_End),"Section 3",IF(AND(SX4_Start&lt;=X242,X242&lt;SX4_End),"Section 4",IF(AND(SX5_Start&lt;=X242,X242&lt;SX5_End),"Section 5",IF(AND(SX6_Start&lt;=X242,X242&lt;SX6_End),"Section 6",IF(AND(SX7_Start&lt;=X242,X242&lt;SX7_End),"Section 7",IF(AND(SX8_Start&lt;=X242,X242&lt;SX8_End),"Section 8",IF(AND(SX9_Start&lt;=X242,X242&lt;SX9_End),"Section 9",IF(AND(SX10_Start&lt;=X242,X242&lt;SX10_End),"Section 10",IF(AND(SX11_Start&lt;=X242,X242&lt;SX11_End),"Section 11",IF(AND(SX12_Start&lt;=X242,X242&lt;SX12_End),"Section 12",IF(AND(SX13_Start&lt;=X242,X242&lt;SX13_End),"Section 13",IF(AND(SX14_Start&lt;=X242,X242&lt;SX14_End),"Section 14",IF(AND(SX15_Start&lt;=X242,X242&lt;SX15_End),"Section 15",IF(AND(SX16_Start&lt;=X242,X242&lt;SX16_End),"Section 16",IF(AND(SX17_Start&lt;=X242,X242&lt;SX17_End),"Section 17",IF(AND(SX18_Start&lt;=X242,X242&lt;SX18_End),"Section 18",IF(AND(SX19_Start&lt;=X242,X242&lt;SX19_End),"Section 19",IF(AND(SX20_Start&lt;=X242,X242&lt;SX20_End),"Section 20",IF(AND(SX21_Start&lt;=X242,X242&lt;SX21_End),"Section 21",IF(AND(SX22_Start&lt;=X242,X242&lt;SX22_End),"Section 22",IF(AND(SX23_Start&lt;=X242,X242&lt;SX23_End),"Section 23",IF(AND(SX24_Start&lt;=X242,X242&lt;SX24_End),"Section 24")*IF(AND(SX25_Start&lt;=X242,X242&lt;SX25End),"Section 25")))))))))))))))))))))))))</f>
        <v/>
      </c>
      <c r="BY242" s="121"/>
      <c r="BZ242" s="121"/>
      <c r="CA242" s="121"/>
      <c r="CB242" s="121"/>
      <c r="CC242" s="121"/>
      <c r="CD242" s="121"/>
      <c r="CE242" s="121"/>
      <c r="CF242" s="121"/>
      <c r="CG242" s="121"/>
      <c r="CH242" s="122"/>
      <c r="CI242" s="123"/>
      <c r="CJ242" s="124"/>
      <c r="CK242" s="124"/>
      <c r="CL242" s="124"/>
      <c r="CM242" s="124"/>
      <c r="CN242" s="124"/>
      <c r="CO242" s="124"/>
      <c r="CP242" s="124"/>
      <c r="CQ242" s="124"/>
      <c r="CR242" s="124"/>
      <c r="CS242" s="125"/>
      <c r="CT242" s="123"/>
      <c r="CU242" s="124"/>
      <c r="CV242" s="124"/>
      <c r="CW242" s="124"/>
      <c r="CX242" s="124"/>
      <c r="CY242" s="124"/>
      <c r="CZ242" s="124"/>
      <c r="DA242" s="124"/>
      <c r="DB242" s="124"/>
      <c r="DC242" s="124"/>
      <c r="DD242" s="125"/>
      <c r="DE242" s="123"/>
      <c r="DF242" s="124"/>
      <c r="DG242" s="124"/>
      <c r="DH242" s="124"/>
      <c r="DI242" s="124"/>
      <c r="DJ242" s="124"/>
      <c r="DK242" s="124"/>
      <c r="DL242" s="124"/>
      <c r="DM242" s="124"/>
      <c r="DN242" s="125"/>
      <c r="DO242" s="126"/>
      <c r="DP242" s="127"/>
      <c r="DQ242" s="127"/>
      <c r="DR242" s="127"/>
      <c r="DS242" s="127"/>
      <c r="DT242" s="127"/>
      <c r="DU242" s="127"/>
      <c r="DV242" s="128"/>
      <c r="DW242" s="102"/>
      <c r="DX242" s="102"/>
      <c r="DY242" s="102"/>
      <c r="DZ242" s="115"/>
      <c r="EA242" s="115"/>
      <c r="EB242" s="115"/>
      <c r="EC242" s="115"/>
      <c r="ED242" s="115"/>
      <c r="EE242" s="132"/>
      <c r="EF242" s="132"/>
      <c r="EG242" s="132"/>
      <c r="EH242" s="102"/>
      <c r="EI242" s="102"/>
      <c r="EJ242" s="102"/>
      <c r="EK242" s="117" t="str">
        <f t="shared" si="1384"/>
        <v/>
      </c>
      <c r="EL242" s="117"/>
      <c r="EM242" s="117"/>
      <c r="EN242" s="118"/>
      <c r="EO242" s="118"/>
      <c r="EP242" s="118"/>
      <c r="EQ242" s="102"/>
      <c r="ER242" s="102"/>
      <c r="ES242" s="102"/>
      <c r="ET242" s="102"/>
      <c r="EU242" s="20" t="str">
        <f t="shared" si="1385"/>
        <v/>
      </c>
      <c r="EV242" s="26" t="str">
        <f t="shared" si="1386"/>
        <v/>
      </c>
      <c r="EW242" s="22"/>
      <c r="EX242" s="22"/>
      <c r="EY242" s="23"/>
      <c r="EZ242" s="23"/>
      <c r="FA242" s="23"/>
      <c r="FB242" s="23"/>
      <c r="FC242" s="28"/>
      <c r="FD242" s="28"/>
      <c r="FE242" s="28"/>
      <c r="FF242" s="28"/>
      <c r="FG242" s="28"/>
      <c r="FH242" s="28"/>
      <c r="FI242" s="28"/>
      <c r="FJ242" s="28"/>
      <c r="FK242" s="28"/>
      <c r="FL242" s="28"/>
      <c r="FM242" s="28"/>
      <c r="FN242" s="31"/>
      <c r="FO242" s="31"/>
      <c r="FP242" s="31"/>
      <c r="FQ242" s="31"/>
      <c r="FR242" s="31"/>
      <c r="FS242" s="31"/>
      <c r="FT242" s="31"/>
      <c r="FU242" s="31"/>
      <c r="FV242" s="31"/>
      <c r="FW242" s="31"/>
      <c r="FX242" s="31"/>
      <c r="FY242" s="31"/>
      <c r="FZ242" s="31"/>
      <c r="GA242" s="31"/>
      <c r="GB242" s="31"/>
      <c r="GC242" s="23"/>
      <c r="GD242" s="23"/>
      <c r="GE242" s="23"/>
      <c r="GF242" s="23"/>
      <c r="GG242" s="23"/>
      <c r="GH242" s="23"/>
    </row>
    <row r="243" spans="1:190" s="25" customFormat="1" ht="57.75" customHeight="1" x14ac:dyDescent="0.25">
      <c r="A243" s="103">
        <f t="shared" si="1387"/>
        <v>236</v>
      </c>
      <c r="B243" s="103"/>
      <c r="C243" s="104"/>
      <c r="D243" s="105"/>
      <c r="E243" s="105"/>
      <c r="F243" s="105"/>
      <c r="G243" s="105"/>
      <c r="H243" s="105"/>
      <c r="I243" s="105"/>
      <c r="J243" s="105"/>
      <c r="K243" s="106"/>
      <c r="L243" s="138"/>
      <c r="M243" s="138"/>
      <c r="N243" s="138"/>
      <c r="O243" s="138"/>
      <c r="P243" s="138"/>
      <c r="Q243" s="138"/>
      <c r="R243" s="138"/>
      <c r="S243" s="137"/>
      <c r="T243" s="137"/>
      <c r="U243" s="137"/>
      <c r="V243" s="137"/>
      <c r="W243" s="137"/>
      <c r="X243" s="79"/>
      <c r="Y243" s="80"/>
      <c r="Z243" s="80"/>
      <c r="AA243" s="80"/>
      <c r="AB243" s="11" t="str">
        <f t="shared" si="1375"/>
        <v/>
      </c>
      <c r="AC243" s="12"/>
      <c r="AD243" s="13">
        <f t="shared" si="1367"/>
        <v>0</v>
      </c>
      <c r="AE243" s="14" t="str">
        <f t="shared" ref="AE243" si="1675">IF(ISBLANK(C243),"",IF(BL243=SX1_LS,SX1_PD,IF(BL243=SX2_LS,SX2_PD,IF(BL243=SX3_LS,SX3_PD,IF(BL243=SX4_LS,SX4_PD,IF(BL243=SX5_LS,SX5_PD,IF(BL243=SX6_LS,SX6_PD,IF(BL243=SX7_LS,SX7_PD,IF(BL243=SX8_LS,SX8_PD,IF(BL243=SX9_LS,SX9_PD,IF(BL243=SX10_LS,SX10_PD,IF(BL243=SX11_LS,SX11_PD,IF(BL243=SX12_LS,SX12_PD)))))))))))))</f>
        <v/>
      </c>
      <c r="AF243" s="15" t="str">
        <f t="shared" si="1377"/>
        <v>!</v>
      </c>
      <c r="AG243" s="16" t="str">
        <f t="shared" ref="AG243" si="1676">IF(ISBLANK(AC243),"",IF(AND(BL243=SX1_LS,AC243&gt;=0.5),(ROUND((PI()*AD243*AE243)/12,2)-PI()*SX1_PD),IF(AND(BL243=SX2_LS,AC243&gt;=0.5),(ROUND((PI()*AD243*AE243)/12,2)-PI()*SX2_PD),IF(AND(BL243=SX3_LS,AC243&gt;=0.5),(ROUND((PI()*AD243*AE243)/12,2)-PI()*SX3_PD),IF(AND(BL243=SX4_LS,AC243&gt;=0.5),(ROUND((PI()*AD243*AE243)/12,2)-PI()*SX4_PD),IF(AND(BL243=SX5_LS,AC243&gt;=0.5),(ROUND((PI()*AD243*AE243)/12,2)-PI()*SX5_PD),IF(AND(BL243=SX6_LS,AC243&gt;=0.5),(ROUND((PI()*AD243*AE243)/12,2)-PI()*SX6_PD),IF(AND(BL243=SX7_LS,AC243&gt;=0.5),(ROUND((PI()*AD243*AE243)/12,2)-PI()*SX7_PD),IF(AND(BL243=SX8_LS,AC243&gt;=0.5),(ROUND((PI()*AD243*AE243)/12,2)-PI()*SX8_PD),IF(AND(BL243=SX9_LS,AC243&gt;=0.5),(ROUND((PI()*AD243*AE243)/12,2)-PI()*SX9_PD),IF(AND(BL243=SX10_LS,AC243&gt;=0.5),(ROUND((PI()*AD243*AE243)/12,2)-PI()*SX10_PD),IF(AND(BL243=SX11_LS,AC243&gt;=0.5),(ROUND((PI()*AD243*AE243)/12,2)-PI()*SX11_PD),IF(AND(BL243=SX12_LS,AC243&gt;=0.5),(ROUND((PI()*AD243*AE243)/12,2)-PI()*SX12_PD),ROUND((PI()*AD243*AE243)/12,2))))))))))))))</f>
        <v/>
      </c>
      <c r="AH243" s="81"/>
      <c r="AI243" s="81"/>
      <c r="AJ243" s="81"/>
      <c r="AK243" s="81"/>
      <c r="AL243" s="81"/>
      <c r="AM243" s="81"/>
      <c r="AN243" s="81"/>
      <c r="AO243" s="81"/>
      <c r="AP243" s="17"/>
      <c r="AQ243" s="113"/>
      <c r="AR243" s="113"/>
      <c r="AS243" s="113"/>
      <c r="AT243" s="113"/>
      <c r="AU243" s="113"/>
      <c r="AV243" s="114" t="str">
        <f t="shared" ref="AV243" si="1677">IF(C243=FALSE,"",IF(C243="DNT",(AQ243/(Nominal_Pipe_Diameter*10)),IF(AQ243="NV","NV",IF(AQ243="NA","NA",IF(BE243="","",IF(BL243="SMLS",AQ243*100/BE243,AQ243*100/BD243))))))</f>
        <v/>
      </c>
      <c r="AW243" s="114"/>
      <c r="AX243" s="114"/>
      <c r="AY243" s="114"/>
      <c r="AZ243" s="114"/>
      <c r="BA243" s="114" t="str">
        <f t="shared" ref="BA243" si="1678">IF(C243=FALSE,"",IF(GW_Log_Dist="","NA",GW_Log_Dist+X243))</f>
        <v/>
      </c>
      <c r="BB243" s="114"/>
      <c r="BC243" s="114"/>
      <c r="BD243" s="18" t="str">
        <f t="shared" ref="BD243" si="1679">IF(C243=FALSE,"",IF(AND(SX1_Start&lt;=X243,X243&lt;SX1_End),((SX1_NWT*1000)),IF(AND(SX2_Start&lt;=X243,X243&lt;SX2_End),((SX2_NWT*1000)),IF(AND(SX3_Start&lt;=X243,X243&lt;SX3_End),((SX3_NWT*1000)),IF(AND(SX4_Start&lt;=X243,X243&lt;SX4_End),((SX4_NWT*1000)),IF(AND(SX5_Start&lt;=X243,X243&lt;SX5_End),((SX5_NWT*1000)),IF(AND(SX6_Start&lt;=X243,X243&lt;SX6_End),((SX6_NWT*1000)),IF(AND(SX7_Start&lt;=X243,X243&lt;SX7_End),((SX7_NWT*1000)),IF(AND(SX8_Start&lt;=X243,X243&lt;SX8_End),((SX8_NWT*1000)),IF(AND(SX9_Start&lt;=X243,X243&lt;SX9_End),((SX9_NWT*1000)),IF(AND(SX10_Start&lt;=X243,X243&lt;SX10_End),((SX10_NWT*1000)),IF(AND(SX11_Start&lt;=X243,X243&lt;SX11_End),((SX11_NWT*1000)),IF(AND(SX12_Start&lt;=X243,X243&lt;SX12_End),((SX12_NWT*1000)),IF(AND(SX13_Start&lt;=X243,X243&lt;SX13_End),((SX13_NWT*1000)),IF(AND(SX14_Start&lt;=X243,X243&lt;SX14_End),((SX14_NWT*1000)),IF(AND(SX15_Start&lt;=X243,X243&lt;SX15_End),((SX15_NWT*1000)),IF(AND(SX16_Start&lt;=X243,X243&lt;SX16_End),((SX16_NWT*1000)),IF(AND(SX17_Start&lt;=X243,X243&lt;SX17_End),((SX17_NWT*1000)),IF(AND(SX18_Start&lt;=X243,X243&lt;SX18_End),((SX18_NWT*1000)),IF(AND(SX19_Start&lt;=X243,X243&lt;SX19_End),((SX19_NWT*1000)),IF(AND(SX20_Start&lt;=X243,X243&lt;SX20_End),((SX20_NWT*1000)),IF(AND(SX21_Start&lt;=X243,X243&lt;SX21_End),((SX21_NWT*1000)),IF(AND(SX22_Start&lt;=X243,X243&lt;SX22_End),((SX22_NWT*1000)),IF(AND(SX23_Start&lt;=X243,X243&lt;SX23_End),((SX23_NWT*1000)),IF(AND(SX24_Start&lt;=X243,X243&lt;SX24_End),((SX24_NWT*1000)),IF(AND(SX25_Start&lt;=X243,X243&lt;SX25_End),((SX25_NWT*1000))))))))))))))))))))))))))))</f>
        <v/>
      </c>
      <c r="BE243" s="113"/>
      <c r="BF243" s="113"/>
      <c r="BG243" s="113"/>
      <c r="BH243" s="113"/>
      <c r="BI243" s="113"/>
      <c r="BJ243" s="113"/>
      <c r="BK243" s="113"/>
      <c r="BL243" s="19" t="str" cm="1">
        <f t="array" ref="BL243">IF(C243=FALSE,"",IF(AND(SX1_Start&lt;=X243,X243&lt;SX1_End),SX1_LS,IF(AND(SX2_Start&lt;=X243,X243&lt;SX2_End),SX2_LS,IF(AND(SX3_Start&lt;=X243,X243&lt;SX3_End),SX3_LS,IF(AND(SX4_Start&lt;=X243,X243&lt;SX4_End),SX4_LS,IF(AND(SX5_Start&lt;=X243,X243&lt;SX5_End),SX5_LS,IF(AND(SX6_Start&lt;=X243,X243&lt;SX6_End),SX6_LS,IF(AND(SX7_Start&lt;=X243,X243&lt;SX7_End),SX7_LS,IF(AND(SX8_Start&lt;=X243,X243&lt;SX8_End),SX8_LS,IF(AND(SX9_Start&lt;=X243,X243&lt;SX9_End),SX9_LS,IF(AND(SX10_Start&lt;=X243,X243&lt;SX10_End),SX10_LS,IF(AND(SX11_Start&lt;=X243,X243&lt;SX11_End),SX11_LS,IF(AND(SX12_Start&lt;=X243,X243&lt;SX12_End),SX12_LS,IF(AND(SX13_Start&lt;=X243,X243&lt;SX13_End),SX13_LS,IF(AND(SX14_Start&lt;=X243,X243&lt;SX14_End),SX14_LS,IF(AND(SX15_Start&lt;=X243,X243&lt;SX15_End),SX15_LS,IF(AND(SX16_Start&lt;=X243,X243&lt;SX16_End),SX16_LS,IF(AND(SX17_Start&lt;=X243,X243&lt;SX17_End),SX17_LS,IF(AND(SX18_Start&lt;=X243,X243&lt;SX18_End),SX18_LS,IF(AND(SX19_Start&lt;=X243,X243&lt;SX19_End),SX19_LS,IF(AND(SX20_Start&lt;=X243,X243&lt;SX20_End),SX20_LS,IF(AND(SX21_Start&lt;=X243,X243&lt;SX21_End),SX21_LS,IF(AND(SX22_Start&lt;=X243,X243&lt;SX22_End),SX22_LS,IF(AND(SX23_Start&lt;=X243,X243&lt;SX23_End),SX23_LS,IF(AND(SX24_Start&lt;=X243,X243&lt;SX24_End),SX24_LS)*IF(AND(SX25_Start&lt;=X243,X243&lt;SX25End),SX25_LS)))))))))))))))))))))))))</f>
        <v/>
      </c>
      <c r="BM243" s="129" t="str">
        <f t="shared" ref="BM243" si="1680">IF(ISBLANK(C243),"",IF(BL243=SX1_LS,SX1_LSD,IF(BL243=SX2_LS,SX2_LSD,IF(BL243=SX3_LS,SX3_LSD,IF(BL243=SX4_LS,SX4_LSD,IF(BL243=SX5_LS,SX5_LSD,IF(BL243=SX6_LS,SX6_LSD,IF(BL243=SX7_LS,SX7_LSD,IF(BL243=SX8_LS,SX8_LSD,IF(BL243=SX9_LS,SX9_LSD,IF(BL243=SX10_LS,SX10_LSD,IF(BL243=SX11_LS,SX11_LSD,IF(BL243=SX12_LS,SX12_LSD)))))))))))))</f>
        <v/>
      </c>
      <c r="BN243" s="130"/>
      <c r="BO243" s="130"/>
      <c r="BP243" s="130"/>
      <c r="BQ243" s="130"/>
      <c r="BR243" s="131"/>
      <c r="BS243" s="119" t="str">
        <f t="shared" ref="BS243" si="1681">IF(ISBLANK(C243),"",IF(NOT(ISNUMBER(station_number)),"NA",IF(MOD(station_number,1)=0,TEXT(station_number+X243,"0+00"),IF(NOT(MOD(station_number,1)=0),TEXT(station_number+X243,"0+00.00")))))</f>
        <v/>
      </c>
      <c r="BT243" s="119"/>
      <c r="BU243" s="119"/>
      <c r="BV243" s="119"/>
      <c r="BW243" s="119"/>
      <c r="BX243" s="120" t="str" cm="1">
        <f t="array" ref="BX243">IF(C243=FALSE,"",IF(AND(SX1_Start&lt;=X243,X243&lt;SX1_End),"Section 1",IF(AND(SX2_Start&lt;=X243,X243&lt;SX2_End),"Section 2",IF(AND(SX3_Start&lt;=X243,X243&lt;SX3_End),"Section 3",IF(AND(SX4_Start&lt;=X243,X243&lt;SX4_End),"Section 4",IF(AND(SX5_Start&lt;=X243,X243&lt;SX5_End),"Section 5",IF(AND(SX6_Start&lt;=X243,X243&lt;SX6_End),"Section 6",IF(AND(SX7_Start&lt;=X243,X243&lt;SX7_End),"Section 7",IF(AND(SX8_Start&lt;=X243,X243&lt;SX8_End),"Section 8",IF(AND(SX9_Start&lt;=X243,X243&lt;SX9_End),"Section 9",IF(AND(SX10_Start&lt;=X243,X243&lt;SX10_End),"Section 10",IF(AND(SX11_Start&lt;=X243,X243&lt;SX11_End),"Section 11",IF(AND(SX12_Start&lt;=X243,X243&lt;SX12_End),"Section 12",IF(AND(SX13_Start&lt;=X243,X243&lt;SX13_End),"Section 13",IF(AND(SX14_Start&lt;=X243,X243&lt;SX14_End),"Section 14",IF(AND(SX15_Start&lt;=X243,X243&lt;SX15_End),"Section 15",IF(AND(SX16_Start&lt;=X243,X243&lt;SX16_End),"Section 16",IF(AND(SX17_Start&lt;=X243,X243&lt;SX17_End),"Section 17",IF(AND(SX18_Start&lt;=X243,X243&lt;SX18_End),"Section 18",IF(AND(SX19_Start&lt;=X243,X243&lt;SX19_End),"Section 19",IF(AND(SX20_Start&lt;=X243,X243&lt;SX20_End),"Section 20",IF(AND(SX21_Start&lt;=X243,X243&lt;SX21_End),"Section 21",IF(AND(SX22_Start&lt;=X243,X243&lt;SX22_End),"Section 22",IF(AND(SX23_Start&lt;=X243,X243&lt;SX23_End),"Section 23",IF(AND(SX24_Start&lt;=X243,X243&lt;SX24_End),"Section 24")*IF(AND(SX25_Start&lt;=X243,X243&lt;SX25End),"Section 25")))))))))))))))))))))))))</f>
        <v/>
      </c>
      <c r="BY243" s="121"/>
      <c r="BZ243" s="121"/>
      <c r="CA243" s="121"/>
      <c r="CB243" s="121"/>
      <c r="CC243" s="121"/>
      <c r="CD243" s="121"/>
      <c r="CE243" s="121"/>
      <c r="CF243" s="121"/>
      <c r="CG243" s="121"/>
      <c r="CH243" s="122"/>
      <c r="CI243" s="123"/>
      <c r="CJ243" s="124"/>
      <c r="CK243" s="124"/>
      <c r="CL243" s="124"/>
      <c r="CM243" s="124"/>
      <c r="CN243" s="124"/>
      <c r="CO243" s="124"/>
      <c r="CP243" s="124"/>
      <c r="CQ243" s="124"/>
      <c r="CR243" s="124"/>
      <c r="CS243" s="125"/>
      <c r="CT243" s="123"/>
      <c r="CU243" s="124"/>
      <c r="CV243" s="124"/>
      <c r="CW243" s="124"/>
      <c r="CX243" s="124"/>
      <c r="CY243" s="124"/>
      <c r="CZ243" s="124"/>
      <c r="DA243" s="124"/>
      <c r="DB243" s="124"/>
      <c r="DC243" s="124"/>
      <c r="DD243" s="125"/>
      <c r="DE243" s="123"/>
      <c r="DF243" s="124"/>
      <c r="DG243" s="124"/>
      <c r="DH243" s="124"/>
      <c r="DI243" s="124"/>
      <c r="DJ243" s="124"/>
      <c r="DK243" s="124"/>
      <c r="DL243" s="124"/>
      <c r="DM243" s="124"/>
      <c r="DN243" s="125"/>
      <c r="DO243" s="126"/>
      <c r="DP243" s="127"/>
      <c r="DQ243" s="127"/>
      <c r="DR243" s="127"/>
      <c r="DS243" s="127"/>
      <c r="DT243" s="127"/>
      <c r="DU243" s="127"/>
      <c r="DV243" s="128"/>
      <c r="DW243" s="102"/>
      <c r="DX243" s="102"/>
      <c r="DY243" s="102"/>
      <c r="DZ243" s="115"/>
      <c r="EA243" s="115"/>
      <c r="EB243" s="115"/>
      <c r="EC243" s="115"/>
      <c r="ED243" s="115"/>
      <c r="EE243" s="132"/>
      <c r="EF243" s="132"/>
      <c r="EG243" s="132"/>
      <c r="EH243" s="102"/>
      <c r="EI243" s="102"/>
      <c r="EJ243" s="102"/>
      <c r="EK243" s="117" t="str">
        <f t="shared" si="1384"/>
        <v/>
      </c>
      <c r="EL243" s="117"/>
      <c r="EM243" s="117"/>
      <c r="EN243" s="118"/>
      <c r="EO243" s="118"/>
      <c r="EP243" s="118"/>
      <c r="EQ243" s="102"/>
      <c r="ER243" s="102"/>
      <c r="ES243" s="102"/>
      <c r="ET243" s="102"/>
      <c r="EU243" s="20" t="str">
        <f t="shared" si="1385"/>
        <v/>
      </c>
      <c r="EV243" s="26" t="str">
        <f t="shared" si="1386"/>
        <v/>
      </c>
      <c r="EW243" s="22"/>
      <c r="EX243" s="22"/>
      <c r="EY243" s="23"/>
      <c r="EZ243" s="23"/>
      <c r="FA243" s="23"/>
      <c r="FB243" s="23"/>
      <c r="FC243" s="28"/>
      <c r="FD243" s="28"/>
      <c r="FE243" s="28"/>
      <c r="FF243" s="28"/>
      <c r="FG243" s="28"/>
      <c r="FH243" s="28"/>
      <c r="FI243" s="28"/>
      <c r="FJ243" s="28"/>
      <c r="FK243" s="28"/>
      <c r="FL243" s="28"/>
      <c r="FM243" s="28"/>
      <c r="FN243" s="30"/>
      <c r="FO243" s="30"/>
      <c r="FP243" s="30"/>
      <c r="FQ243" s="30"/>
      <c r="FR243" s="30"/>
      <c r="FS243" s="30"/>
      <c r="FT243" s="30"/>
      <c r="FU243" s="30"/>
      <c r="FV243" s="30"/>
      <c r="FW243" s="30"/>
      <c r="FX243" s="30"/>
      <c r="FY243" s="30"/>
      <c r="FZ243" s="30"/>
      <c r="GA243" s="30"/>
      <c r="GB243" s="30"/>
      <c r="GC243" s="23"/>
      <c r="GD243" s="23"/>
      <c r="GE243" s="23"/>
      <c r="GF243" s="23"/>
      <c r="GG243" s="23"/>
      <c r="GH243" s="23"/>
    </row>
    <row r="244" spans="1:190" s="25" customFormat="1" ht="57.75" customHeight="1" x14ac:dyDescent="0.25">
      <c r="A244" s="103">
        <f t="shared" si="1387"/>
        <v>237</v>
      </c>
      <c r="B244" s="103"/>
      <c r="C244" s="104"/>
      <c r="D244" s="105"/>
      <c r="E244" s="105"/>
      <c r="F244" s="105"/>
      <c r="G244" s="105"/>
      <c r="H244" s="105"/>
      <c r="I244" s="105"/>
      <c r="J244" s="105"/>
      <c r="K244" s="106"/>
      <c r="L244" s="138"/>
      <c r="M244" s="138"/>
      <c r="N244" s="138"/>
      <c r="O244" s="138"/>
      <c r="P244" s="138"/>
      <c r="Q244" s="138"/>
      <c r="R244" s="138"/>
      <c r="S244" s="137"/>
      <c r="T244" s="137"/>
      <c r="U244" s="137"/>
      <c r="V244" s="137"/>
      <c r="W244" s="137"/>
      <c r="X244" s="79"/>
      <c r="Y244" s="80"/>
      <c r="Z244" s="80"/>
      <c r="AA244" s="80"/>
      <c r="AB244" s="11" t="str">
        <f t="shared" si="1375"/>
        <v/>
      </c>
      <c r="AC244" s="12"/>
      <c r="AD244" s="13">
        <f t="shared" si="1367"/>
        <v>0</v>
      </c>
      <c r="AE244" s="14" t="str">
        <f t="shared" ref="AE244" si="1682">IF(ISBLANK(C244),"",IF(BL244=SX1_LS,SX1_PD,IF(BL244=SX2_LS,SX2_PD,IF(BL244=SX3_LS,SX3_PD,IF(BL244=SX4_LS,SX4_PD,IF(BL244=SX5_LS,SX5_PD,IF(BL244=SX6_LS,SX6_PD,IF(BL244=SX7_LS,SX7_PD,IF(BL244=SX8_LS,SX8_PD,IF(BL244=SX9_LS,SX9_PD,IF(BL244=SX10_LS,SX10_PD,IF(BL244=SX11_LS,SX11_PD,IF(BL244=SX12_LS,SX12_PD)))))))))))))</f>
        <v/>
      </c>
      <c r="AF244" s="15" t="str">
        <f t="shared" si="1377"/>
        <v>!</v>
      </c>
      <c r="AG244" s="16" t="str">
        <f t="shared" ref="AG244" si="1683">IF(ISBLANK(AC244),"",IF(AND(BL244=SX1_LS,AC244&gt;=0.5),(ROUND((PI()*AD244*AE244)/12,2)-PI()*SX1_PD),IF(AND(BL244=SX2_LS,AC244&gt;=0.5),(ROUND((PI()*AD244*AE244)/12,2)-PI()*SX2_PD),IF(AND(BL244=SX3_LS,AC244&gt;=0.5),(ROUND((PI()*AD244*AE244)/12,2)-PI()*SX3_PD),IF(AND(BL244=SX4_LS,AC244&gt;=0.5),(ROUND((PI()*AD244*AE244)/12,2)-PI()*SX4_PD),IF(AND(BL244=SX5_LS,AC244&gt;=0.5),(ROUND((PI()*AD244*AE244)/12,2)-PI()*SX5_PD),IF(AND(BL244=SX6_LS,AC244&gt;=0.5),(ROUND((PI()*AD244*AE244)/12,2)-PI()*SX6_PD),IF(AND(BL244=SX7_LS,AC244&gt;=0.5),(ROUND((PI()*AD244*AE244)/12,2)-PI()*SX7_PD),IF(AND(BL244=SX8_LS,AC244&gt;=0.5),(ROUND((PI()*AD244*AE244)/12,2)-PI()*SX8_PD),IF(AND(BL244=SX9_LS,AC244&gt;=0.5),(ROUND((PI()*AD244*AE244)/12,2)-PI()*SX9_PD),IF(AND(BL244=SX10_LS,AC244&gt;=0.5),(ROUND((PI()*AD244*AE244)/12,2)-PI()*SX10_PD),IF(AND(BL244=SX11_LS,AC244&gt;=0.5),(ROUND((PI()*AD244*AE244)/12,2)-PI()*SX11_PD),IF(AND(BL244=SX12_LS,AC244&gt;=0.5),(ROUND((PI()*AD244*AE244)/12,2)-PI()*SX12_PD),ROUND((PI()*AD244*AE244)/12,2))))))))))))))</f>
        <v/>
      </c>
      <c r="AH244" s="81"/>
      <c r="AI244" s="81"/>
      <c r="AJ244" s="81"/>
      <c r="AK244" s="81"/>
      <c r="AL244" s="81"/>
      <c r="AM244" s="81"/>
      <c r="AN244" s="81"/>
      <c r="AO244" s="81"/>
      <c r="AP244" s="17"/>
      <c r="AQ244" s="113"/>
      <c r="AR244" s="113"/>
      <c r="AS244" s="113"/>
      <c r="AT244" s="113"/>
      <c r="AU244" s="113"/>
      <c r="AV244" s="114" t="str">
        <f t="shared" ref="AV244" si="1684">IF(C244=FALSE,"",IF(C244="DNT",(AQ244/(Nominal_Pipe_Diameter*10)),IF(AQ244="NV","NV",IF(AQ244="NA","NA",IF(BE244="","",IF(BL244="SMLS",AQ244*100/BE244,AQ244*100/BD244))))))</f>
        <v/>
      </c>
      <c r="AW244" s="114"/>
      <c r="AX244" s="114"/>
      <c r="AY244" s="114"/>
      <c r="AZ244" s="114"/>
      <c r="BA244" s="114" t="str">
        <f t="shared" ref="BA244" si="1685">IF(C244=FALSE,"",IF(GW_Log_Dist="","NA",GW_Log_Dist+X244))</f>
        <v/>
      </c>
      <c r="BB244" s="114"/>
      <c r="BC244" s="114"/>
      <c r="BD244" s="18" t="str">
        <f t="shared" ref="BD244" si="1686">IF(C244=FALSE,"",IF(AND(SX1_Start&lt;=X244,X244&lt;SX1_End),((SX1_NWT*1000)),IF(AND(SX2_Start&lt;=X244,X244&lt;SX2_End),((SX2_NWT*1000)),IF(AND(SX3_Start&lt;=X244,X244&lt;SX3_End),((SX3_NWT*1000)),IF(AND(SX4_Start&lt;=X244,X244&lt;SX4_End),((SX4_NWT*1000)),IF(AND(SX5_Start&lt;=X244,X244&lt;SX5_End),((SX5_NWT*1000)),IF(AND(SX6_Start&lt;=X244,X244&lt;SX6_End),((SX6_NWT*1000)),IF(AND(SX7_Start&lt;=X244,X244&lt;SX7_End),((SX7_NWT*1000)),IF(AND(SX8_Start&lt;=X244,X244&lt;SX8_End),((SX8_NWT*1000)),IF(AND(SX9_Start&lt;=X244,X244&lt;SX9_End),((SX9_NWT*1000)),IF(AND(SX10_Start&lt;=X244,X244&lt;SX10_End),((SX10_NWT*1000)),IF(AND(SX11_Start&lt;=X244,X244&lt;SX11_End),((SX11_NWT*1000)),IF(AND(SX12_Start&lt;=X244,X244&lt;SX12_End),((SX12_NWT*1000)),IF(AND(SX13_Start&lt;=X244,X244&lt;SX13_End),((SX13_NWT*1000)),IF(AND(SX14_Start&lt;=X244,X244&lt;SX14_End),((SX14_NWT*1000)),IF(AND(SX15_Start&lt;=X244,X244&lt;SX15_End),((SX15_NWT*1000)),IF(AND(SX16_Start&lt;=X244,X244&lt;SX16_End),((SX16_NWT*1000)),IF(AND(SX17_Start&lt;=X244,X244&lt;SX17_End),((SX17_NWT*1000)),IF(AND(SX18_Start&lt;=X244,X244&lt;SX18_End),((SX18_NWT*1000)),IF(AND(SX19_Start&lt;=X244,X244&lt;SX19_End),((SX19_NWT*1000)),IF(AND(SX20_Start&lt;=X244,X244&lt;SX20_End),((SX20_NWT*1000)),IF(AND(SX21_Start&lt;=X244,X244&lt;SX21_End),((SX21_NWT*1000)),IF(AND(SX22_Start&lt;=X244,X244&lt;SX22_End),((SX22_NWT*1000)),IF(AND(SX23_Start&lt;=X244,X244&lt;SX23_End),((SX23_NWT*1000)),IF(AND(SX24_Start&lt;=X244,X244&lt;SX24_End),((SX24_NWT*1000)),IF(AND(SX25_Start&lt;=X244,X244&lt;SX25_End),((SX25_NWT*1000))))))))))))))))))))))))))))</f>
        <v/>
      </c>
      <c r="BE244" s="113"/>
      <c r="BF244" s="113"/>
      <c r="BG244" s="113"/>
      <c r="BH244" s="113"/>
      <c r="BI244" s="113"/>
      <c r="BJ244" s="113"/>
      <c r="BK244" s="113"/>
      <c r="BL244" s="19" t="str" cm="1">
        <f t="array" ref="BL244">IF(C244=FALSE,"",IF(AND(SX1_Start&lt;=X244,X244&lt;SX1_End),SX1_LS,IF(AND(SX2_Start&lt;=X244,X244&lt;SX2_End),SX2_LS,IF(AND(SX3_Start&lt;=X244,X244&lt;SX3_End),SX3_LS,IF(AND(SX4_Start&lt;=X244,X244&lt;SX4_End),SX4_LS,IF(AND(SX5_Start&lt;=X244,X244&lt;SX5_End),SX5_LS,IF(AND(SX6_Start&lt;=X244,X244&lt;SX6_End),SX6_LS,IF(AND(SX7_Start&lt;=X244,X244&lt;SX7_End),SX7_LS,IF(AND(SX8_Start&lt;=X244,X244&lt;SX8_End),SX8_LS,IF(AND(SX9_Start&lt;=X244,X244&lt;SX9_End),SX9_LS,IF(AND(SX10_Start&lt;=X244,X244&lt;SX10_End),SX10_LS,IF(AND(SX11_Start&lt;=X244,X244&lt;SX11_End),SX11_LS,IF(AND(SX12_Start&lt;=X244,X244&lt;SX12_End),SX12_LS,IF(AND(SX13_Start&lt;=X244,X244&lt;SX13_End),SX13_LS,IF(AND(SX14_Start&lt;=X244,X244&lt;SX14_End),SX14_LS,IF(AND(SX15_Start&lt;=X244,X244&lt;SX15_End),SX15_LS,IF(AND(SX16_Start&lt;=X244,X244&lt;SX16_End),SX16_LS,IF(AND(SX17_Start&lt;=X244,X244&lt;SX17_End),SX17_LS,IF(AND(SX18_Start&lt;=X244,X244&lt;SX18_End),SX18_LS,IF(AND(SX19_Start&lt;=X244,X244&lt;SX19_End),SX19_LS,IF(AND(SX20_Start&lt;=X244,X244&lt;SX20_End),SX20_LS,IF(AND(SX21_Start&lt;=X244,X244&lt;SX21_End),SX21_LS,IF(AND(SX22_Start&lt;=X244,X244&lt;SX22_End),SX22_LS,IF(AND(SX23_Start&lt;=X244,X244&lt;SX23_End),SX23_LS,IF(AND(SX24_Start&lt;=X244,X244&lt;SX24_End),SX24_LS)*IF(AND(SX25_Start&lt;=X244,X244&lt;SX25End),SX25_LS)))))))))))))))))))))))))</f>
        <v/>
      </c>
      <c r="BM244" s="129" t="str">
        <f t="shared" ref="BM244" si="1687">IF(ISBLANK(C244),"",IF(BL244=SX1_LS,SX1_LSD,IF(BL244=SX2_LS,SX2_LSD,IF(BL244=SX3_LS,SX3_LSD,IF(BL244=SX4_LS,SX4_LSD,IF(BL244=SX5_LS,SX5_LSD,IF(BL244=SX6_LS,SX6_LSD,IF(BL244=SX7_LS,SX7_LSD,IF(BL244=SX8_LS,SX8_LSD,IF(BL244=SX9_LS,SX9_LSD,IF(BL244=SX10_LS,SX10_LSD,IF(BL244=SX11_LS,SX11_LSD,IF(BL244=SX12_LS,SX12_LSD)))))))))))))</f>
        <v/>
      </c>
      <c r="BN244" s="130"/>
      <c r="BO244" s="130"/>
      <c r="BP244" s="130"/>
      <c r="BQ244" s="130"/>
      <c r="BR244" s="131"/>
      <c r="BS244" s="119" t="str">
        <f t="shared" ref="BS244" si="1688">IF(ISBLANK(C244),"",IF(NOT(ISNUMBER(station_number)),"NA",IF(MOD(station_number,1)=0,TEXT(station_number+X244,"0+00"),IF(NOT(MOD(station_number,1)=0),TEXT(station_number+X244,"0+00.00")))))</f>
        <v/>
      </c>
      <c r="BT244" s="119"/>
      <c r="BU244" s="119"/>
      <c r="BV244" s="119"/>
      <c r="BW244" s="119"/>
      <c r="BX244" s="120" t="str" cm="1">
        <f t="array" ref="BX244">IF(C244=FALSE,"",IF(AND(SX1_Start&lt;=X244,X244&lt;SX1_End),"Section 1",IF(AND(SX2_Start&lt;=X244,X244&lt;SX2_End),"Section 2",IF(AND(SX3_Start&lt;=X244,X244&lt;SX3_End),"Section 3",IF(AND(SX4_Start&lt;=X244,X244&lt;SX4_End),"Section 4",IF(AND(SX5_Start&lt;=X244,X244&lt;SX5_End),"Section 5",IF(AND(SX6_Start&lt;=X244,X244&lt;SX6_End),"Section 6",IF(AND(SX7_Start&lt;=X244,X244&lt;SX7_End),"Section 7",IF(AND(SX8_Start&lt;=X244,X244&lt;SX8_End),"Section 8",IF(AND(SX9_Start&lt;=X244,X244&lt;SX9_End),"Section 9",IF(AND(SX10_Start&lt;=X244,X244&lt;SX10_End),"Section 10",IF(AND(SX11_Start&lt;=X244,X244&lt;SX11_End),"Section 11",IF(AND(SX12_Start&lt;=X244,X244&lt;SX12_End),"Section 12",IF(AND(SX13_Start&lt;=X244,X244&lt;SX13_End),"Section 13",IF(AND(SX14_Start&lt;=X244,X244&lt;SX14_End),"Section 14",IF(AND(SX15_Start&lt;=X244,X244&lt;SX15_End),"Section 15",IF(AND(SX16_Start&lt;=X244,X244&lt;SX16_End),"Section 16",IF(AND(SX17_Start&lt;=X244,X244&lt;SX17_End),"Section 17",IF(AND(SX18_Start&lt;=X244,X244&lt;SX18_End),"Section 18",IF(AND(SX19_Start&lt;=X244,X244&lt;SX19_End),"Section 19",IF(AND(SX20_Start&lt;=X244,X244&lt;SX20_End),"Section 20",IF(AND(SX21_Start&lt;=X244,X244&lt;SX21_End),"Section 21",IF(AND(SX22_Start&lt;=X244,X244&lt;SX22_End),"Section 22",IF(AND(SX23_Start&lt;=X244,X244&lt;SX23_End),"Section 23",IF(AND(SX24_Start&lt;=X244,X244&lt;SX24_End),"Section 24")*IF(AND(SX25_Start&lt;=X244,X244&lt;SX25End),"Section 25")))))))))))))))))))))))))</f>
        <v/>
      </c>
      <c r="BY244" s="121"/>
      <c r="BZ244" s="121"/>
      <c r="CA244" s="121"/>
      <c r="CB244" s="121"/>
      <c r="CC244" s="121"/>
      <c r="CD244" s="121"/>
      <c r="CE244" s="121"/>
      <c r="CF244" s="121"/>
      <c r="CG244" s="121"/>
      <c r="CH244" s="122"/>
      <c r="CI244" s="123"/>
      <c r="CJ244" s="124"/>
      <c r="CK244" s="124"/>
      <c r="CL244" s="124"/>
      <c r="CM244" s="124"/>
      <c r="CN244" s="124"/>
      <c r="CO244" s="124"/>
      <c r="CP244" s="124"/>
      <c r="CQ244" s="124"/>
      <c r="CR244" s="124"/>
      <c r="CS244" s="125"/>
      <c r="CT244" s="123"/>
      <c r="CU244" s="124"/>
      <c r="CV244" s="124"/>
      <c r="CW244" s="124"/>
      <c r="CX244" s="124"/>
      <c r="CY244" s="124"/>
      <c r="CZ244" s="124"/>
      <c r="DA244" s="124"/>
      <c r="DB244" s="124"/>
      <c r="DC244" s="124"/>
      <c r="DD244" s="125"/>
      <c r="DE244" s="123"/>
      <c r="DF244" s="124"/>
      <c r="DG244" s="124"/>
      <c r="DH244" s="124"/>
      <c r="DI244" s="124"/>
      <c r="DJ244" s="124"/>
      <c r="DK244" s="124"/>
      <c r="DL244" s="124"/>
      <c r="DM244" s="124"/>
      <c r="DN244" s="125"/>
      <c r="DO244" s="126"/>
      <c r="DP244" s="127"/>
      <c r="DQ244" s="127"/>
      <c r="DR244" s="127"/>
      <c r="DS244" s="127"/>
      <c r="DT244" s="127"/>
      <c r="DU244" s="127"/>
      <c r="DV244" s="128"/>
      <c r="DW244" s="102"/>
      <c r="DX244" s="102"/>
      <c r="DY244" s="102"/>
      <c r="DZ244" s="115"/>
      <c r="EA244" s="115"/>
      <c r="EB244" s="115"/>
      <c r="EC244" s="115"/>
      <c r="ED244" s="115"/>
      <c r="EE244" s="132"/>
      <c r="EF244" s="132"/>
      <c r="EG244" s="132"/>
      <c r="EH244" s="102"/>
      <c r="EI244" s="102"/>
      <c r="EJ244" s="102"/>
      <c r="EK244" s="117" t="str">
        <f t="shared" si="1384"/>
        <v/>
      </c>
      <c r="EL244" s="117"/>
      <c r="EM244" s="117"/>
      <c r="EN244" s="118"/>
      <c r="EO244" s="118"/>
      <c r="EP244" s="118"/>
      <c r="EQ244" s="102"/>
      <c r="ER244" s="102"/>
      <c r="ES244" s="102"/>
      <c r="ET244" s="102"/>
      <c r="EU244" s="20" t="str">
        <f t="shared" si="1385"/>
        <v/>
      </c>
      <c r="EV244" s="26" t="str">
        <f t="shared" si="1386"/>
        <v/>
      </c>
      <c r="EW244" s="22"/>
      <c r="EX244" s="22"/>
      <c r="EY244" s="23"/>
      <c r="EZ244" s="23"/>
      <c r="FA244" s="23"/>
      <c r="FB244" s="23"/>
      <c r="FC244" s="28"/>
      <c r="FD244" s="33"/>
      <c r="FE244" s="28"/>
      <c r="FF244" s="28"/>
      <c r="FG244" s="28"/>
      <c r="FH244" s="28"/>
      <c r="FI244" s="28"/>
      <c r="FJ244" s="28"/>
      <c r="FK244" s="28"/>
      <c r="FL244" s="28"/>
      <c r="FM244" s="28"/>
      <c r="FN244" s="30"/>
      <c r="FO244" s="30"/>
      <c r="FP244" s="30"/>
      <c r="FQ244" s="30"/>
      <c r="FR244" s="30"/>
      <c r="FS244" s="30"/>
      <c r="FT244" s="30"/>
      <c r="FU244" s="30"/>
      <c r="FV244" s="30"/>
      <c r="FW244" s="30"/>
      <c r="FX244" s="30"/>
      <c r="FY244" s="30"/>
      <c r="FZ244" s="30"/>
      <c r="GA244" s="30"/>
      <c r="GB244" s="30"/>
      <c r="GC244" s="23"/>
      <c r="GD244" s="23"/>
      <c r="GE244" s="23"/>
      <c r="GF244" s="23"/>
      <c r="GG244" s="23"/>
      <c r="GH244" s="23"/>
    </row>
    <row r="245" spans="1:190" s="25" customFormat="1" ht="57.75" customHeight="1" x14ac:dyDescent="0.25">
      <c r="A245" s="103">
        <f t="shared" si="1387"/>
        <v>238</v>
      </c>
      <c r="B245" s="103"/>
      <c r="C245" s="104"/>
      <c r="D245" s="105"/>
      <c r="E245" s="105"/>
      <c r="F245" s="105"/>
      <c r="G245" s="105"/>
      <c r="H245" s="105"/>
      <c r="I245" s="105"/>
      <c r="J245" s="105"/>
      <c r="K245" s="106"/>
      <c r="L245" s="138"/>
      <c r="M245" s="138"/>
      <c r="N245" s="138"/>
      <c r="O245" s="138"/>
      <c r="P245" s="138"/>
      <c r="Q245" s="138"/>
      <c r="R245" s="138"/>
      <c r="S245" s="137"/>
      <c r="T245" s="137"/>
      <c r="U245" s="137"/>
      <c r="V245" s="137"/>
      <c r="W245" s="137"/>
      <c r="X245" s="79"/>
      <c r="Y245" s="80"/>
      <c r="Z245" s="80"/>
      <c r="AA245" s="80"/>
      <c r="AB245" s="11" t="str">
        <f t="shared" si="1375"/>
        <v/>
      </c>
      <c r="AC245" s="12"/>
      <c r="AD245" s="13">
        <f t="shared" si="1367"/>
        <v>0</v>
      </c>
      <c r="AE245" s="14" t="str">
        <f t="shared" ref="AE245" si="1689">IF(ISBLANK(C245),"",IF(BL245=SX1_LS,SX1_PD,IF(BL245=SX2_LS,SX2_PD,IF(BL245=SX3_LS,SX3_PD,IF(BL245=SX4_LS,SX4_PD,IF(BL245=SX5_LS,SX5_PD,IF(BL245=SX6_LS,SX6_PD,IF(BL245=SX7_LS,SX7_PD,IF(BL245=SX8_LS,SX8_PD,IF(BL245=SX9_LS,SX9_PD,IF(BL245=SX10_LS,SX10_PD,IF(BL245=SX11_LS,SX11_PD,IF(BL245=SX12_LS,SX12_PD)))))))))))))</f>
        <v/>
      </c>
      <c r="AF245" s="15" t="str">
        <f t="shared" si="1377"/>
        <v>!</v>
      </c>
      <c r="AG245" s="16" t="str">
        <f t="shared" ref="AG245" si="1690">IF(ISBLANK(AC245),"",IF(AND(BL245=SX1_LS,AC245&gt;=0.5),(ROUND((PI()*AD245*AE245)/12,2)-PI()*SX1_PD),IF(AND(BL245=SX2_LS,AC245&gt;=0.5),(ROUND((PI()*AD245*AE245)/12,2)-PI()*SX2_PD),IF(AND(BL245=SX3_LS,AC245&gt;=0.5),(ROUND((PI()*AD245*AE245)/12,2)-PI()*SX3_PD),IF(AND(BL245=SX4_LS,AC245&gt;=0.5),(ROUND((PI()*AD245*AE245)/12,2)-PI()*SX4_PD),IF(AND(BL245=SX5_LS,AC245&gt;=0.5),(ROUND((PI()*AD245*AE245)/12,2)-PI()*SX5_PD),IF(AND(BL245=SX6_LS,AC245&gt;=0.5),(ROUND((PI()*AD245*AE245)/12,2)-PI()*SX6_PD),IF(AND(BL245=SX7_LS,AC245&gt;=0.5),(ROUND((PI()*AD245*AE245)/12,2)-PI()*SX7_PD),IF(AND(BL245=SX8_LS,AC245&gt;=0.5),(ROUND((PI()*AD245*AE245)/12,2)-PI()*SX8_PD),IF(AND(BL245=SX9_LS,AC245&gt;=0.5),(ROUND((PI()*AD245*AE245)/12,2)-PI()*SX9_PD),IF(AND(BL245=SX10_LS,AC245&gt;=0.5),(ROUND((PI()*AD245*AE245)/12,2)-PI()*SX10_PD),IF(AND(BL245=SX11_LS,AC245&gt;=0.5),(ROUND((PI()*AD245*AE245)/12,2)-PI()*SX11_PD),IF(AND(BL245=SX12_LS,AC245&gt;=0.5),(ROUND((PI()*AD245*AE245)/12,2)-PI()*SX12_PD),ROUND((PI()*AD245*AE245)/12,2))))))))))))))</f>
        <v/>
      </c>
      <c r="AH245" s="81"/>
      <c r="AI245" s="81"/>
      <c r="AJ245" s="81"/>
      <c r="AK245" s="81"/>
      <c r="AL245" s="81"/>
      <c r="AM245" s="81"/>
      <c r="AN245" s="81"/>
      <c r="AO245" s="81"/>
      <c r="AP245" s="17"/>
      <c r="AQ245" s="113"/>
      <c r="AR245" s="113"/>
      <c r="AS245" s="113"/>
      <c r="AT245" s="113"/>
      <c r="AU245" s="113"/>
      <c r="AV245" s="114" t="str">
        <f t="shared" ref="AV245" si="1691">IF(C245=FALSE,"",IF(C245="DNT",(AQ245/(Nominal_Pipe_Diameter*10)),IF(AQ245="NV","NV",IF(AQ245="NA","NA",IF(BE245="","",IF(BL245="SMLS",AQ245*100/BE245,AQ245*100/BD245))))))</f>
        <v/>
      </c>
      <c r="AW245" s="114"/>
      <c r="AX245" s="114"/>
      <c r="AY245" s="114"/>
      <c r="AZ245" s="114"/>
      <c r="BA245" s="114" t="str">
        <f t="shared" ref="BA245" si="1692">IF(C245=FALSE,"",IF(GW_Log_Dist="","NA",GW_Log_Dist+X245))</f>
        <v/>
      </c>
      <c r="BB245" s="114"/>
      <c r="BC245" s="114"/>
      <c r="BD245" s="18" t="str">
        <f t="shared" ref="BD245" si="1693">IF(C245=FALSE,"",IF(AND(SX1_Start&lt;=X245,X245&lt;SX1_End),((SX1_NWT*1000)),IF(AND(SX2_Start&lt;=X245,X245&lt;SX2_End),((SX2_NWT*1000)),IF(AND(SX3_Start&lt;=X245,X245&lt;SX3_End),((SX3_NWT*1000)),IF(AND(SX4_Start&lt;=X245,X245&lt;SX4_End),((SX4_NWT*1000)),IF(AND(SX5_Start&lt;=X245,X245&lt;SX5_End),((SX5_NWT*1000)),IF(AND(SX6_Start&lt;=X245,X245&lt;SX6_End),((SX6_NWT*1000)),IF(AND(SX7_Start&lt;=X245,X245&lt;SX7_End),((SX7_NWT*1000)),IF(AND(SX8_Start&lt;=X245,X245&lt;SX8_End),((SX8_NWT*1000)),IF(AND(SX9_Start&lt;=X245,X245&lt;SX9_End),((SX9_NWT*1000)),IF(AND(SX10_Start&lt;=X245,X245&lt;SX10_End),((SX10_NWT*1000)),IF(AND(SX11_Start&lt;=X245,X245&lt;SX11_End),((SX11_NWT*1000)),IF(AND(SX12_Start&lt;=X245,X245&lt;SX12_End),((SX12_NWT*1000)),IF(AND(SX13_Start&lt;=X245,X245&lt;SX13_End),((SX13_NWT*1000)),IF(AND(SX14_Start&lt;=X245,X245&lt;SX14_End),((SX14_NWT*1000)),IF(AND(SX15_Start&lt;=X245,X245&lt;SX15_End),((SX15_NWT*1000)),IF(AND(SX16_Start&lt;=X245,X245&lt;SX16_End),((SX16_NWT*1000)),IF(AND(SX17_Start&lt;=X245,X245&lt;SX17_End),((SX17_NWT*1000)),IF(AND(SX18_Start&lt;=X245,X245&lt;SX18_End),((SX18_NWT*1000)),IF(AND(SX19_Start&lt;=X245,X245&lt;SX19_End),((SX19_NWT*1000)),IF(AND(SX20_Start&lt;=X245,X245&lt;SX20_End),((SX20_NWT*1000)),IF(AND(SX21_Start&lt;=X245,X245&lt;SX21_End),((SX21_NWT*1000)),IF(AND(SX22_Start&lt;=X245,X245&lt;SX22_End),((SX22_NWT*1000)),IF(AND(SX23_Start&lt;=X245,X245&lt;SX23_End),((SX23_NWT*1000)),IF(AND(SX24_Start&lt;=X245,X245&lt;SX24_End),((SX24_NWT*1000)),IF(AND(SX25_Start&lt;=X245,X245&lt;SX25_End),((SX25_NWT*1000))))))))))))))))))))))))))))</f>
        <v/>
      </c>
      <c r="BE245" s="113"/>
      <c r="BF245" s="113"/>
      <c r="BG245" s="113"/>
      <c r="BH245" s="113"/>
      <c r="BI245" s="113"/>
      <c r="BJ245" s="113"/>
      <c r="BK245" s="113"/>
      <c r="BL245" s="19" t="str" cm="1">
        <f t="array" ref="BL245">IF(C245=FALSE,"",IF(AND(SX1_Start&lt;=X245,X245&lt;SX1_End),SX1_LS,IF(AND(SX2_Start&lt;=X245,X245&lt;SX2_End),SX2_LS,IF(AND(SX3_Start&lt;=X245,X245&lt;SX3_End),SX3_LS,IF(AND(SX4_Start&lt;=X245,X245&lt;SX4_End),SX4_LS,IF(AND(SX5_Start&lt;=X245,X245&lt;SX5_End),SX5_LS,IF(AND(SX6_Start&lt;=X245,X245&lt;SX6_End),SX6_LS,IF(AND(SX7_Start&lt;=X245,X245&lt;SX7_End),SX7_LS,IF(AND(SX8_Start&lt;=X245,X245&lt;SX8_End),SX8_LS,IF(AND(SX9_Start&lt;=X245,X245&lt;SX9_End),SX9_LS,IF(AND(SX10_Start&lt;=X245,X245&lt;SX10_End),SX10_LS,IF(AND(SX11_Start&lt;=X245,X245&lt;SX11_End),SX11_LS,IF(AND(SX12_Start&lt;=X245,X245&lt;SX12_End),SX12_LS,IF(AND(SX13_Start&lt;=X245,X245&lt;SX13_End),SX13_LS,IF(AND(SX14_Start&lt;=X245,X245&lt;SX14_End),SX14_LS,IF(AND(SX15_Start&lt;=X245,X245&lt;SX15_End),SX15_LS,IF(AND(SX16_Start&lt;=X245,X245&lt;SX16_End),SX16_LS,IF(AND(SX17_Start&lt;=X245,X245&lt;SX17_End),SX17_LS,IF(AND(SX18_Start&lt;=X245,X245&lt;SX18_End),SX18_LS,IF(AND(SX19_Start&lt;=X245,X245&lt;SX19_End),SX19_LS,IF(AND(SX20_Start&lt;=X245,X245&lt;SX20_End),SX20_LS,IF(AND(SX21_Start&lt;=X245,X245&lt;SX21_End),SX21_LS,IF(AND(SX22_Start&lt;=X245,X245&lt;SX22_End),SX22_LS,IF(AND(SX23_Start&lt;=X245,X245&lt;SX23_End),SX23_LS,IF(AND(SX24_Start&lt;=X245,X245&lt;SX24_End),SX24_LS)*IF(AND(SX25_Start&lt;=X245,X245&lt;SX25End),SX25_LS)))))))))))))))))))))))))</f>
        <v/>
      </c>
      <c r="BM245" s="129" t="str">
        <f t="shared" ref="BM245" si="1694">IF(ISBLANK(C245),"",IF(BL245=SX1_LS,SX1_LSD,IF(BL245=SX2_LS,SX2_LSD,IF(BL245=SX3_LS,SX3_LSD,IF(BL245=SX4_LS,SX4_LSD,IF(BL245=SX5_LS,SX5_LSD,IF(BL245=SX6_LS,SX6_LSD,IF(BL245=SX7_LS,SX7_LSD,IF(BL245=SX8_LS,SX8_LSD,IF(BL245=SX9_LS,SX9_LSD,IF(BL245=SX10_LS,SX10_LSD,IF(BL245=SX11_LS,SX11_LSD,IF(BL245=SX12_LS,SX12_LSD)))))))))))))</f>
        <v/>
      </c>
      <c r="BN245" s="130"/>
      <c r="BO245" s="130"/>
      <c r="BP245" s="130"/>
      <c r="BQ245" s="130"/>
      <c r="BR245" s="131"/>
      <c r="BS245" s="119" t="str">
        <f t="shared" ref="BS245" si="1695">IF(ISBLANK(C245),"",IF(NOT(ISNUMBER(station_number)),"NA",IF(MOD(station_number,1)=0,TEXT(station_number+X245,"0+00"),IF(NOT(MOD(station_number,1)=0),TEXT(station_number+X245,"0+00.00")))))</f>
        <v/>
      </c>
      <c r="BT245" s="119"/>
      <c r="BU245" s="119"/>
      <c r="BV245" s="119"/>
      <c r="BW245" s="119"/>
      <c r="BX245" s="120" t="str" cm="1">
        <f t="array" ref="BX245">IF(C245=FALSE,"",IF(AND(SX1_Start&lt;=X245,X245&lt;SX1_End),"Section 1",IF(AND(SX2_Start&lt;=X245,X245&lt;SX2_End),"Section 2",IF(AND(SX3_Start&lt;=X245,X245&lt;SX3_End),"Section 3",IF(AND(SX4_Start&lt;=X245,X245&lt;SX4_End),"Section 4",IF(AND(SX5_Start&lt;=X245,X245&lt;SX5_End),"Section 5",IF(AND(SX6_Start&lt;=X245,X245&lt;SX6_End),"Section 6",IF(AND(SX7_Start&lt;=X245,X245&lt;SX7_End),"Section 7",IF(AND(SX8_Start&lt;=X245,X245&lt;SX8_End),"Section 8",IF(AND(SX9_Start&lt;=X245,X245&lt;SX9_End),"Section 9",IF(AND(SX10_Start&lt;=X245,X245&lt;SX10_End),"Section 10",IF(AND(SX11_Start&lt;=X245,X245&lt;SX11_End),"Section 11",IF(AND(SX12_Start&lt;=X245,X245&lt;SX12_End),"Section 12",IF(AND(SX13_Start&lt;=X245,X245&lt;SX13_End),"Section 13",IF(AND(SX14_Start&lt;=X245,X245&lt;SX14_End),"Section 14",IF(AND(SX15_Start&lt;=X245,X245&lt;SX15_End),"Section 15",IF(AND(SX16_Start&lt;=X245,X245&lt;SX16_End),"Section 16",IF(AND(SX17_Start&lt;=X245,X245&lt;SX17_End),"Section 17",IF(AND(SX18_Start&lt;=X245,X245&lt;SX18_End),"Section 18",IF(AND(SX19_Start&lt;=X245,X245&lt;SX19_End),"Section 19",IF(AND(SX20_Start&lt;=X245,X245&lt;SX20_End),"Section 20",IF(AND(SX21_Start&lt;=X245,X245&lt;SX21_End),"Section 21",IF(AND(SX22_Start&lt;=X245,X245&lt;SX22_End),"Section 22",IF(AND(SX23_Start&lt;=X245,X245&lt;SX23_End),"Section 23",IF(AND(SX24_Start&lt;=X245,X245&lt;SX24_End),"Section 24")*IF(AND(SX25_Start&lt;=X245,X245&lt;SX25End),"Section 25")))))))))))))))))))))))))</f>
        <v/>
      </c>
      <c r="BY245" s="121"/>
      <c r="BZ245" s="121"/>
      <c r="CA245" s="121"/>
      <c r="CB245" s="121"/>
      <c r="CC245" s="121"/>
      <c r="CD245" s="121"/>
      <c r="CE245" s="121"/>
      <c r="CF245" s="121"/>
      <c r="CG245" s="121"/>
      <c r="CH245" s="122"/>
      <c r="CI245" s="123"/>
      <c r="CJ245" s="124"/>
      <c r="CK245" s="124"/>
      <c r="CL245" s="124"/>
      <c r="CM245" s="124"/>
      <c r="CN245" s="124"/>
      <c r="CO245" s="124"/>
      <c r="CP245" s="124"/>
      <c r="CQ245" s="124"/>
      <c r="CR245" s="124"/>
      <c r="CS245" s="125"/>
      <c r="CT245" s="123"/>
      <c r="CU245" s="124"/>
      <c r="CV245" s="124"/>
      <c r="CW245" s="124"/>
      <c r="CX245" s="124"/>
      <c r="CY245" s="124"/>
      <c r="CZ245" s="124"/>
      <c r="DA245" s="124"/>
      <c r="DB245" s="124"/>
      <c r="DC245" s="124"/>
      <c r="DD245" s="125"/>
      <c r="DE245" s="123"/>
      <c r="DF245" s="124"/>
      <c r="DG245" s="124"/>
      <c r="DH245" s="124"/>
      <c r="DI245" s="124"/>
      <c r="DJ245" s="124"/>
      <c r="DK245" s="124"/>
      <c r="DL245" s="124"/>
      <c r="DM245" s="124"/>
      <c r="DN245" s="125"/>
      <c r="DO245" s="126"/>
      <c r="DP245" s="127"/>
      <c r="DQ245" s="127"/>
      <c r="DR245" s="127"/>
      <c r="DS245" s="127"/>
      <c r="DT245" s="127"/>
      <c r="DU245" s="127"/>
      <c r="DV245" s="128"/>
      <c r="DW245" s="102"/>
      <c r="DX245" s="102"/>
      <c r="DY245" s="102"/>
      <c r="DZ245" s="115"/>
      <c r="EA245" s="115"/>
      <c r="EB245" s="115"/>
      <c r="EC245" s="115"/>
      <c r="ED245" s="115"/>
      <c r="EE245" s="132"/>
      <c r="EF245" s="132"/>
      <c r="EG245" s="132"/>
      <c r="EH245" s="102"/>
      <c r="EI245" s="102"/>
      <c r="EJ245" s="102"/>
      <c r="EK245" s="117" t="str">
        <f t="shared" si="1384"/>
        <v/>
      </c>
      <c r="EL245" s="117"/>
      <c r="EM245" s="117"/>
      <c r="EN245" s="118"/>
      <c r="EO245" s="118"/>
      <c r="EP245" s="118"/>
      <c r="EQ245" s="102"/>
      <c r="ER245" s="102"/>
      <c r="ES245" s="102"/>
      <c r="ET245" s="102"/>
      <c r="EU245" s="20" t="str">
        <f t="shared" si="1385"/>
        <v/>
      </c>
      <c r="EV245" s="26" t="str">
        <f t="shared" si="1386"/>
        <v/>
      </c>
      <c r="EW245" s="22"/>
      <c r="EX245" s="22"/>
      <c r="EY245" s="23"/>
      <c r="EZ245" s="23"/>
      <c r="FA245" s="23"/>
      <c r="FB245" s="23"/>
      <c r="FC245" s="24"/>
      <c r="FD245" s="24"/>
      <c r="FE245" s="24"/>
      <c r="FF245" s="24"/>
      <c r="FG245" s="24"/>
      <c r="FH245" s="24"/>
      <c r="FI245" s="24"/>
      <c r="FJ245" s="24"/>
      <c r="FK245" s="24"/>
      <c r="FL245" s="24"/>
      <c r="FM245" s="24"/>
      <c r="FN245" s="24"/>
      <c r="FO245" s="24"/>
      <c r="FP245" s="24"/>
      <c r="FQ245" s="24"/>
      <c r="FR245" s="24"/>
      <c r="FS245" s="24"/>
      <c r="FT245" s="24"/>
      <c r="FU245" s="24"/>
      <c r="FV245" s="24"/>
      <c r="FW245" s="24"/>
      <c r="FX245" s="24"/>
      <c r="FY245" s="24"/>
      <c r="FZ245" s="24"/>
      <c r="GA245" s="24"/>
      <c r="GB245" s="24"/>
      <c r="GC245" s="24"/>
      <c r="GD245" s="23"/>
      <c r="GE245" s="23"/>
      <c r="GF245" s="23"/>
      <c r="GG245" s="23"/>
      <c r="GH245" s="23"/>
    </row>
    <row r="246" spans="1:190" s="25" customFormat="1" ht="57.75" customHeight="1" x14ac:dyDescent="0.25">
      <c r="A246" s="103">
        <f t="shared" si="1387"/>
        <v>239</v>
      </c>
      <c r="B246" s="103"/>
      <c r="C246" s="104"/>
      <c r="D246" s="105"/>
      <c r="E246" s="105"/>
      <c r="F246" s="105"/>
      <c r="G246" s="105"/>
      <c r="H246" s="105"/>
      <c r="I246" s="105"/>
      <c r="J246" s="105"/>
      <c r="K246" s="106"/>
      <c r="L246" s="138"/>
      <c r="M246" s="138"/>
      <c r="N246" s="138"/>
      <c r="O246" s="138"/>
      <c r="P246" s="138"/>
      <c r="Q246" s="138"/>
      <c r="R246" s="138"/>
      <c r="S246" s="137"/>
      <c r="T246" s="137"/>
      <c r="U246" s="137"/>
      <c r="V246" s="137"/>
      <c r="W246" s="137"/>
      <c r="X246" s="79"/>
      <c r="Y246" s="80"/>
      <c r="Z246" s="80"/>
      <c r="AA246" s="80"/>
      <c r="AB246" s="11" t="str">
        <f t="shared" si="1375"/>
        <v/>
      </c>
      <c r="AC246" s="12"/>
      <c r="AD246" s="13">
        <f t="shared" si="1367"/>
        <v>0</v>
      </c>
      <c r="AE246" s="14" t="str">
        <f t="shared" ref="AE246" si="1696">IF(ISBLANK(C246),"",IF(BL246=SX1_LS,SX1_PD,IF(BL246=SX2_LS,SX2_PD,IF(BL246=SX3_LS,SX3_PD,IF(BL246=SX4_LS,SX4_PD,IF(BL246=SX5_LS,SX5_PD,IF(BL246=SX6_LS,SX6_PD,IF(BL246=SX7_LS,SX7_PD,IF(BL246=SX8_LS,SX8_PD,IF(BL246=SX9_LS,SX9_PD,IF(BL246=SX10_LS,SX10_PD,IF(BL246=SX11_LS,SX11_PD,IF(BL246=SX12_LS,SX12_PD)))))))))))))</f>
        <v/>
      </c>
      <c r="AF246" s="15" t="str">
        <f t="shared" si="1377"/>
        <v>!</v>
      </c>
      <c r="AG246" s="16" t="str">
        <f t="shared" ref="AG246" si="1697">IF(ISBLANK(AC246),"",IF(AND(BL246=SX1_LS,AC246&gt;=0.5),(ROUND((PI()*AD246*AE246)/12,2)-PI()*SX1_PD),IF(AND(BL246=SX2_LS,AC246&gt;=0.5),(ROUND((PI()*AD246*AE246)/12,2)-PI()*SX2_PD),IF(AND(BL246=SX3_LS,AC246&gt;=0.5),(ROUND((PI()*AD246*AE246)/12,2)-PI()*SX3_PD),IF(AND(BL246=SX4_LS,AC246&gt;=0.5),(ROUND((PI()*AD246*AE246)/12,2)-PI()*SX4_PD),IF(AND(BL246=SX5_LS,AC246&gt;=0.5),(ROUND((PI()*AD246*AE246)/12,2)-PI()*SX5_PD),IF(AND(BL246=SX6_LS,AC246&gt;=0.5),(ROUND((PI()*AD246*AE246)/12,2)-PI()*SX6_PD),IF(AND(BL246=SX7_LS,AC246&gt;=0.5),(ROUND((PI()*AD246*AE246)/12,2)-PI()*SX7_PD),IF(AND(BL246=SX8_LS,AC246&gt;=0.5),(ROUND((PI()*AD246*AE246)/12,2)-PI()*SX8_PD),IF(AND(BL246=SX9_LS,AC246&gt;=0.5),(ROUND((PI()*AD246*AE246)/12,2)-PI()*SX9_PD),IF(AND(BL246=SX10_LS,AC246&gt;=0.5),(ROUND((PI()*AD246*AE246)/12,2)-PI()*SX10_PD),IF(AND(BL246=SX11_LS,AC246&gt;=0.5),(ROUND((PI()*AD246*AE246)/12,2)-PI()*SX11_PD),IF(AND(BL246=SX12_LS,AC246&gt;=0.5),(ROUND((PI()*AD246*AE246)/12,2)-PI()*SX12_PD),ROUND((PI()*AD246*AE246)/12,2))))))))))))))</f>
        <v/>
      </c>
      <c r="AH246" s="81"/>
      <c r="AI246" s="81"/>
      <c r="AJ246" s="81"/>
      <c r="AK246" s="81"/>
      <c r="AL246" s="81"/>
      <c r="AM246" s="81"/>
      <c r="AN246" s="81"/>
      <c r="AO246" s="81"/>
      <c r="AP246" s="17"/>
      <c r="AQ246" s="113"/>
      <c r="AR246" s="113"/>
      <c r="AS246" s="113"/>
      <c r="AT246" s="113"/>
      <c r="AU246" s="113"/>
      <c r="AV246" s="114" t="str">
        <f t="shared" ref="AV246" si="1698">IF(C246=FALSE,"",IF(C246="DNT",(AQ246/(Nominal_Pipe_Diameter*10)),IF(AQ246="NV","NV",IF(AQ246="NA","NA",IF(BE246="","",IF(BL246="SMLS",AQ246*100/BE246,AQ246*100/BD246))))))</f>
        <v/>
      </c>
      <c r="AW246" s="114"/>
      <c r="AX246" s="114"/>
      <c r="AY246" s="114"/>
      <c r="AZ246" s="114"/>
      <c r="BA246" s="114" t="str">
        <f t="shared" ref="BA246" si="1699">IF(C246=FALSE,"",IF(GW_Log_Dist="","NA",GW_Log_Dist+X246))</f>
        <v/>
      </c>
      <c r="BB246" s="114"/>
      <c r="BC246" s="114"/>
      <c r="BD246" s="18" t="str">
        <f t="shared" ref="BD246" si="1700">IF(C246=FALSE,"",IF(AND(SX1_Start&lt;=X246,X246&lt;SX1_End),((SX1_NWT*1000)),IF(AND(SX2_Start&lt;=X246,X246&lt;SX2_End),((SX2_NWT*1000)),IF(AND(SX3_Start&lt;=X246,X246&lt;SX3_End),((SX3_NWT*1000)),IF(AND(SX4_Start&lt;=X246,X246&lt;SX4_End),((SX4_NWT*1000)),IF(AND(SX5_Start&lt;=X246,X246&lt;SX5_End),((SX5_NWT*1000)),IF(AND(SX6_Start&lt;=X246,X246&lt;SX6_End),((SX6_NWT*1000)),IF(AND(SX7_Start&lt;=X246,X246&lt;SX7_End),((SX7_NWT*1000)),IF(AND(SX8_Start&lt;=X246,X246&lt;SX8_End),((SX8_NWT*1000)),IF(AND(SX9_Start&lt;=X246,X246&lt;SX9_End),((SX9_NWT*1000)),IF(AND(SX10_Start&lt;=X246,X246&lt;SX10_End),((SX10_NWT*1000)),IF(AND(SX11_Start&lt;=X246,X246&lt;SX11_End),((SX11_NWT*1000)),IF(AND(SX12_Start&lt;=X246,X246&lt;SX12_End),((SX12_NWT*1000)),IF(AND(SX13_Start&lt;=X246,X246&lt;SX13_End),((SX13_NWT*1000)),IF(AND(SX14_Start&lt;=X246,X246&lt;SX14_End),((SX14_NWT*1000)),IF(AND(SX15_Start&lt;=X246,X246&lt;SX15_End),((SX15_NWT*1000)),IF(AND(SX16_Start&lt;=X246,X246&lt;SX16_End),((SX16_NWT*1000)),IF(AND(SX17_Start&lt;=X246,X246&lt;SX17_End),((SX17_NWT*1000)),IF(AND(SX18_Start&lt;=X246,X246&lt;SX18_End),((SX18_NWT*1000)),IF(AND(SX19_Start&lt;=X246,X246&lt;SX19_End),((SX19_NWT*1000)),IF(AND(SX20_Start&lt;=X246,X246&lt;SX20_End),((SX20_NWT*1000)),IF(AND(SX21_Start&lt;=X246,X246&lt;SX21_End),((SX21_NWT*1000)),IF(AND(SX22_Start&lt;=X246,X246&lt;SX22_End),((SX22_NWT*1000)),IF(AND(SX23_Start&lt;=X246,X246&lt;SX23_End),((SX23_NWT*1000)),IF(AND(SX24_Start&lt;=X246,X246&lt;SX24_End),((SX24_NWT*1000)),IF(AND(SX25_Start&lt;=X246,X246&lt;SX25_End),((SX25_NWT*1000))))))))))))))))))))))))))))</f>
        <v/>
      </c>
      <c r="BE246" s="113"/>
      <c r="BF246" s="113"/>
      <c r="BG246" s="113"/>
      <c r="BH246" s="113"/>
      <c r="BI246" s="113"/>
      <c r="BJ246" s="113"/>
      <c r="BK246" s="113"/>
      <c r="BL246" s="19" t="str" cm="1">
        <f t="array" ref="BL246">IF(C246=FALSE,"",IF(AND(SX1_Start&lt;=X246,X246&lt;SX1_End),SX1_LS,IF(AND(SX2_Start&lt;=X246,X246&lt;SX2_End),SX2_LS,IF(AND(SX3_Start&lt;=X246,X246&lt;SX3_End),SX3_LS,IF(AND(SX4_Start&lt;=X246,X246&lt;SX4_End),SX4_LS,IF(AND(SX5_Start&lt;=X246,X246&lt;SX5_End),SX5_LS,IF(AND(SX6_Start&lt;=X246,X246&lt;SX6_End),SX6_LS,IF(AND(SX7_Start&lt;=X246,X246&lt;SX7_End),SX7_LS,IF(AND(SX8_Start&lt;=X246,X246&lt;SX8_End),SX8_LS,IF(AND(SX9_Start&lt;=X246,X246&lt;SX9_End),SX9_LS,IF(AND(SX10_Start&lt;=X246,X246&lt;SX10_End),SX10_LS,IF(AND(SX11_Start&lt;=X246,X246&lt;SX11_End),SX11_LS,IF(AND(SX12_Start&lt;=X246,X246&lt;SX12_End),SX12_LS,IF(AND(SX13_Start&lt;=X246,X246&lt;SX13_End),SX13_LS,IF(AND(SX14_Start&lt;=X246,X246&lt;SX14_End),SX14_LS,IF(AND(SX15_Start&lt;=X246,X246&lt;SX15_End),SX15_LS,IF(AND(SX16_Start&lt;=X246,X246&lt;SX16_End),SX16_LS,IF(AND(SX17_Start&lt;=X246,X246&lt;SX17_End),SX17_LS,IF(AND(SX18_Start&lt;=X246,X246&lt;SX18_End),SX18_LS,IF(AND(SX19_Start&lt;=X246,X246&lt;SX19_End),SX19_LS,IF(AND(SX20_Start&lt;=X246,X246&lt;SX20_End),SX20_LS,IF(AND(SX21_Start&lt;=X246,X246&lt;SX21_End),SX21_LS,IF(AND(SX22_Start&lt;=X246,X246&lt;SX22_End),SX22_LS,IF(AND(SX23_Start&lt;=X246,X246&lt;SX23_End),SX23_LS,IF(AND(SX24_Start&lt;=X246,X246&lt;SX24_End),SX24_LS)*IF(AND(SX25_Start&lt;=X246,X246&lt;SX25End),SX25_LS)))))))))))))))))))))))))</f>
        <v/>
      </c>
      <c r="BM246" s="129" t="str">
        <f t="shared" ref="BM246" si="1701">IF(ISBLANK(C246),"",IF(BL246=SX1_LS,SX1_LSD,IF(BL246=SX2_LS,SX2_LSD,IF(BL246=SX3_LS,SX3_LSD,IF(BL246=SX4_LS,SX4_LSD,IF(BL246=SX5_LS,SX5_LSD,IF(BL246=SX6_LS,SX6_LSD,IF(BL246=SX7_LS,SX7_LSD,IF(BL246=SX8_LS,SX8_LSD,IF(BL246=SX9_LS,SX9_LSD,IF(BL246=SX10_LS,SX10_LSD,IF(BL246=SX11_LS,SX11_LSD,IF(BL246=SX12_LS,SX12_LSD)))))))))))))</f>
        <v/>
      </c>
      <c r="BN246" s="130"/>
      <c r="BO246" s="130"/>
      <c r="BP246" s="130"/>
      <c r="BQ246" s="130"/>
      <c r="BR246" s="131"/>
      <c r="BS246" s="119" t="str">
        <f t="shared" ref="BS246" si="1702">IF(ISBLANK(C246),"",IF(NOT(ISNUMBER(station_number)),"NA",IF(MOD(station_number,1)=0,TEXT(station_number+X246,"0+00"),IF(NOT(MOD(station_number,1)=0),TEXT(station_number+X246,"0+00.00")))))</f>
        <v/>
      </c>
      <c r="BT246" s="119"/>
      <c r="BU246" s="119"/>
      <c r="BV246" s="119"/>
      <c r="BW246" s="119"/>
      <c r="BX246" s="120" t="str" cm="1">
        <f t="array" ref="BX246">IF(C246=FALSE,"",IF(AND(SX1_Start&lt;=X246,X246&lt;SX1_End),"Section 1",IF(AND(SX2_Start&lt;=X246,X246&lt;SX2_End),"Section 2",IF(AND(SX3_Start&lt;=X246,X246&lt;SX3_End),"Section 3",IF(AND(SX4_Start&lt;=X246,X246&lt;SX4_End),"Section 4",IF(AND(SX5_Start&lt;=X246,X246&lt;SX5_End),"Section 5",IF(AND(SX6_Start&lt;=X246,X246&lt;SX6_End),"Section 6",IF(AND(SX7_Start&lt;=X246,X246&lt;SX7_End),"Section 7",IF(AND(SX8_Start&lt;=X246,X246&lt;SX8_End),"Section 8",IF(AND(SX9_Start&lt;=X246,X246&lt;SX9_End),"Section 9",IF(AND(SX10_Start&lt;=X246,X246&lt;SX10_End),"Section 10",IF(AND(SX11_Start&lt;=X246,X246&lt;SX11_End),"Section 11",IF(AND(SX12_Start&lt;=X246,X246&lt;SX12_End),"Section 12",IF(AND(SX13_Start&lt;=X246,X246&lt;SX13_End),"Section 13",IF(AND(SX14_Start&lt;=X246,X246&lt;SX14_End),"Section 14",IF(AND(SX15_Start&lt;=X246,X246&lt;SX15_End),"Section 15",IF(AND(SX16_Start&lt;=X246,X246&lt;SX16_End),"Section 16",IF(AND(SX17_Start&lt;=X246,X246&lt;SX17_End),"Section 17",IF(AND(SX18_Start&lt;=X246,X246&lt;SX18_End),"Section 18",IF(AND(SX19_Start&lt;=X246,X246&lt;SX19_End),"Section 19",IF(AND(SX20_Start&lt;=X246,X246&lt;SX20_End),"Section 20",IF(AND(SX21_Start&lt;=X246,X246&lt;SX21_End),"Section 21",IF(AND(SX22_Start&lt;=X246,X246&lt;SX22_End),"Section 22",IF(AND(SX23_Start&lt;=X246,X246&lt;SX23_End),"Section 23",IF(AND(SX24_Start&lt;=X246,X246&lt;SX24_End),"Section 24")*IF(AND(SX25_Start&lt;=X246,X246&lt;SX25End),"Section 25")))))))))))))))))))))))))</f>
        <v/>
      </c>
      <c r="BY246" s="121"/>
      <c r="BZ246" s="121"/>
      <c r="CA246" s="121"/>
      <c r="CB246" s="121"/>
      <c r="CC246" s="121"/>
      <c r="CD246" s="121"/>
      <c r="CE246" s="121"/>
      <c r="CF246" s="121"/>
      <c r="CG246" s="121"/>
      <c r="CH246" s="122"/>
      <c r="CI246" s="123"/>
      <c r="CJ246" s="124"/>
      <c r="CK246" s="124"/>
      <c r="CL246" s="124"/>
      <c r="CM246" s="124"/>
      <c r="CN246" s="124"/>
      <c r="CO246" s="124"/>
      <c r="CP246" s="124"/>
      <c r="CQ246" s="124"/>
      <c r="CR246" s="124"/>
      <c r="CS246" s="125"/>
      <c r="CT246" s="123"/>
      <c r="CU246" s="124"/>
      <c r="CV246" s="124"/>
      <c r="CW246" s="124"/>
      <c r="CX246" s="124"/>
      <c r="CY246" s="124"/>
      <c r="CZ246" s="124"/>
      <c r="DA246" s="124"/>
      <c r="DB246" s="124"/>
      <c r="DC246" s="124"/>
      <c r="DD246" s="125"/>
      <c r="DE246" s="123"/>
      <c r="DF246" s="124"/>
      <c r="DG246" s="124"/>
      <c r="DH246" s="124"/>
      <c r="DI246" s="124"/>
      <c r="DJ246" s="124"/>
      <c r="DK246" s="124"/>
      <c r="DL246" s="124"/>
      <c r="DM246" s="124"/>
      <c r="DN246" s="125"/>
      <c r="DO246" s="126"/>
      <c r="DP246" s="127"/>
      <c r="DQ246" s="127"/>
      <c r="DR246" s="127"/>
      <c r="DS246" s="127"/>
      <c r="DT246" s="127"/>
      <c r="DU246" s="127"/>
      <c r="DV246" s="128"/>
      <c r="DW246" s="102"/>
      <c r="DX246" s="102"/>
      <c r="DY246" s="102"/>
      <c r="DZ246" s="115"/>
      <c r="EA246" s="115"/>
      <c r="EB246" s="115"/>
      <c r="EC246" s="115"/>
      <c r="ED246" s="115"/>
      <c r="EE246" s="132"/>
      <c r="EF246" s="132"/>
      <c r="EG246" s="132"/>
      <c r="EH246" s="102"/>
      <c r="EI246" s="102"/>
      <c r="EJ246" s="102"/>
      <c r="EK246" s="117" t="str">
        <f t="shared" si="1384"/>
        <v/>
      </c>
      <c r="EL246" s="117"/>
      <c r="EM246" s="117"/>
      <c r="EN246" s="118"/>
      <c r="EO246" s="118"/>
      <c r="EP246" s="118"/>
      <c r="EQ246" s="102"/>
      <c r="ER246" s="102"/>
      <c r="ES246" s="102"/>
      <c r="ET246" s="102"/>
      <c r="EU246" s="20" t="str">
        <f t="shared" si="1385"/>
        <v/>
      </c>
      <c r="EV246" s="26" t="str">
        <f t="shared" si="1386"/>
        <v/>
      </c>
      <c r="EW246" s="22"/>
      <c r="EX246" s="22"/>
      <c r="EY246" s="23"/>
      <c r="EZ246" s="23"/>
      <c r="FA246" s="23"/>
      <c r="FB246" s="23"/>
      <c r="FC246" s="24"/>
      <c r="FD246" s="29"/>
      <c r="FE246" s="24"/>
      <c r="FF246" s="24"/>
      <c r="FG246" s="24"/>
      <c r="FH246" s="24"/>
      <c r="FI246" s="24"/>
      <c r="FJ246" s="24"/>
      <c r="FK246" s="24"/>
      <c r="FL246" s="24"/>
      <c r="FM246" s="24"/>
      <c r="FN246" s="24"/>
      <c r="FO246" s="24"/>
      <c r="FP246" s="24"/>
      <c r="FQ246" s="24"/>
      <c r="FR246" s="24"/>
      <c r="FS246" s="24"/>
      <c r="FT246" s="24"/>
      <c r="FU246" s="24"/>
      <c r="FV246" s="24"/>
      <c r="FW246" s="24"/>
      <c r="FX246" s="24"/>
      <c r="FY246" s="24"/>
      <c r="FZ246" s="24"/>
      <c r="GA246" s="24"/>
      <c r="GB246" s="24"/>
      <c r="GC246" s="24"/>
      <c r="GD246" s="23"/>
      <c r="GE246" s="23"/>
      <c r="GF246" s="23"/>
      <c r="GG246" s="23"/>
      <c r="GH246" s="23"/>
    </row>
    <row r="247" spans="1:190" s="25" customFormat="1" ht="57.75" customHeight="1" x14ac:dyDescent="0.25">
      <c r="A247" s="103">
        <f t="shared" si="1387"/>
        <v>240</v>
      </c>
      <c r="B247" s="103"/>
      <c r="C247" s="104"/>
      <c r="D247" s="105"/>
      <c r="E247" s="105"/>
      <c r="F247" s="105"/>
      <c r="G247" s="105"/>
      <c r="H247" s="105"/>
      <c r="I247" s="105"/>
      <c r="J247" s="105"/>
      <c r="K247" s="106"/>
      <c r="L247" s="138"/>
      <c r="M247" s="138"/>
      <c r="N247" s="138"/>
      <c r="O247" s="138"/>
      <c r="P247" s="138"/>
      <c r="Q247" s="138"/>
      <c r="R247" s="138"/>
      <c r="S247" s="137"/>
      <c r="T247" s="137"/>
      <c r="U247" s="137"/>
      <c r="V247" s="137"/>
      <c r="W247" s="137"/>
      <c r="X247" s="79"/>
      <c r="Y247" s="80"/>
      <c r="Z247" s="80"/>
      <c r="AA247" s="80"/>
      <c r="AB247" s="11" t="str">
        <f t="shared" si="1375"/>
        <v/>
      </c>
      <c r="AC247" s="12"/>
      <c r="AD247" s="13">
        <f t="shared" si="1367"/>
        <v>0</v>
      </c>
      <c r="AE247" s="14" t="str">
        <f t="shared" ref="AE247" si="1703">IF(ISBLANK(C247),"",IF(BL247=SX1_LS,SX1_PD,IF(BL247=SX2_LS,SX2_PD,IF(BL247=SX3_LS,SX3_PD,IF(BL247=SX4_LS,SX4_PD,IF(BL247=SX5_LS,SX5_PD,IF(BL247=SX6_LS,SX6_PD,IF(BL247=SX7_LS,SX7_PD,IF(BL247=SX8_LS,SX8_PD,IF(BL247=SX9_LS,SX9_PD,IF(BL247=SX10_LS,SX10_PD,IF(BL247=SX11_LS,SX11_PD,IF(BL247=SX12_LS,SX12_PD)))))))))))))</f>
        <v/>
      </c>
      <c r="AF247" s="15" t="str">
        <f t="shared" si="1377"/>
        <v>!</v>
      </c>
      <c r="AG247" s="16" t="str">
        <f t="shared" ref="AG247" si="1704">IF(ISBLANK(AC247),"",IF(AND(BL247=SX1_LS,AC247&gt;=0.5),(ROUND((PI()*AD247*AE247)/12,2)-PI()*SX1_PD),IF(AND(BL247=SX2_LS,AC247&gt;=0.5),(ROUND((PI()*AD247*AE247)/12,2)-PI()*SX2_PD),IF(AND(BL247=SX3_LS,AC247&gt;=0.5),(ROUND((PI()*AD247*AE247)/12,2)-PI()*SX3_PD),IF(AND(BL247=SX4_LS,AC247&gt;=0.5),(ROUND((PI()*AD247*AE247)/12,2)-PI()*SX4_PD),IF(AND(BL247=SX5_LS,AC247&gt;=0.5),(ROUND((PI()*AD247*AE247)/12,2)-PI()*SX5_PD),IF(AND(BL247=SX6_LS,AC247&gt;=0.5),(ROUND((PI()*AD247*AE247)/12,2)-PI()*SX6_PD),IF(AND(BL247=SX7_LS,AC247&gt;=0.5),(ROUND((PI()*AD247*AE247)/12,2)-PI()*SX7_PD),IF(AND(BL247=SX8_LS,AC247&gt;=0.5),(ROUND((PI()*AD247*AE247)/12,2)-PI()*SX8_PD),IF(AND(BL247=SX9_LS,AC247&gt;=0.5),(ROUND((PI()*AD247*AE247)/12,2)-PI()*SX9_PD),IF(AND(BL247=SX10_LS,AC247&gt;=0.5),(ROUND((PI()*AD247*AE247)/12,2)-PI()*SX10_PD),IF(AND(BL247=SX11_LS,AC247&gt;=0.5),(ROUND((PI()*AD247*AE247)/12,2)-PI()*SX11_PD),IF(AND(BL247=SX12_LS,AC247&gt;=0.5),(ROUND((PI()*AD247*AE247)/12,2)-PI()*SX12_PD),ROUND((PI()*AD247*AE247)/12,2))))))))))))))</f>
        <v/>
      </c>
      <c r="AH247" s="81"/>
      <c r="AI247" s="81"/>
      <c r="AJ247" s="81"/>
      <c r="AK247" s="81"/>
      <c r="AL247" s="81"/>
      <c r="AM247" s="81"/>
      <c r="AN247" s="81"/>
      <c r="AO247" s="81"/>
      <c r="AP247" s="17"/>
      <c r="AQ247" s="113"/>
      <c r="AR247" s="113"/>
      <c r="AS247" s="113"/>
      <c r="AT247" s="113"/>
      <c r="AU247" s="113"/>
      <c r="AV247" s="114" t="str">
        <f t="shared" ref="AV247" si="1705">IF(C247=FALSE,"",IF(C247="DNT",(AQ247/(Nominal_Pipe_Diameter*10)),IF(AQ247="NV","NV",IF(AQ247="NA","NA",IF(BE247="","",IF(BL247="SMLS",AQ247*100/BE247,AQ247*100/BD247))))))</f>
        <v/>
      </c>
      <c r="AW247" s="114"/>
      <c r="AX247" s="114"/>
      <c r="AY247" s="114"/>
      <c r="AZ247" s="114"/>
      <c r="BA247" s="114" t="str">
        <f t="shared" ref="BA247" si="1706">IF(C247=FALSE,"",IF(GW_Log_Dist="","NA",GW_Log_Dist+X247))</f>
        <v/>
      </c>
      <c r="BB247" s="114"/>
      <c r="BC247" s="114"/>
      <c r="BD247" s="18" t="str">
        <f t="shared" ref="BD247" si="1707">IF(C247=FALSE,"",IF(AND(SX1_Start&lt;=X247,X247&lt;SX1_End),((SX1_NWT*1000)),IF(AND(SX2_Start&lt;=X247,X247&lt;SX2_End),((SX2_NWT*1000)),IF(AND(SX3_Start&lt;=X247,X247&lt;SX3_End),((SX3_NWT*1000)),IF(AND(SX4_Start&lt;=X247,X247&lt;SX4_End),((SX4_NWT*1000)),IF(AND(SX5_Start&lt;=X247,X247&lt;SX5_End),((SX5_NWT*1000)),IF(AND(SX6_Start&lt;=X247,X247&lt;SX6_End),((SX6_NWT*1000)),IF(AND(SX7_Start&lt;=X247,X247&lt;SX7_End),((SX7_NWT*1000)),IF(AND(SX8_Start&lt;=X247,X247&lt;SX8_End),((SX8_NWT*1000)),IF(AND(SX9_Start&lt;=X247,X247&lt;SX9_End),((SX9_NWT*1000)),IF(AND(SX10_Start&lt;=X247,X247&lt;SX10_End),((SX10_NWT*1000)),IF(AND(SX11_Start&lt;=X247,X247&lt;SX11_End),((SX11_NWT*1000)),IF(AND(SX12_Start&lt;=X247,X247&lt;SX12_End),((SX12_NWT*1000)),IF(AND(SX13_Start&lt;=X247,X247&lt;SX13_End),((SX13_NWT*1000)),IF(AND(SX14_Start&lt;=X247,X247&lt;SX14_End),((SX14_NWT*1000)),IF(AND(SX15_Start&lt;=X247,X247&lt;SX15_End),((SX15_NWT*1000)),IF(AND(SX16_Start&lt;=X247,X247&lt;SX16_End),((SX16_NWT*1000)),IF(AND(SX17_Start&lt;=X247,X247&lt;SX17_End),((SX17_NWT*1000)),IF(AND(SX18_Start&lt;=X247,X247&lt;SX18_End),((SX18_NWT*1000)),IF(AND(SX19_Start&lt;=X247,X247&lt;SX19_End),((SX19_NWT*1000)),IF(AND(SX20_Start&lt;=X247,X247&lt;SX20_End),((SX20_NWT*1000)),IF(AND(SX21_Start&lt;=X247,X247&lt;SX21_End),((SX21_NWT*1000)),IF(AND(SX22_Start&lt;=X247,X247&lt;SX22_End),((SX22_NWT*1000)),IF(AND(SX23_Start&lt;=X247,X247&lt;SX23_End),((SX23_NWT*1000)),IF(AND(SX24_Start&lt;=X247,X247&lt;SX24_End),((SX24_NWT*1000)),IF(AND(SX25_Start&lt;=X247,X247&lt;SX25_End),((SX25_NWT*1000))))))))))))))))))))))))))))</f>
        <v/>
      </c>
      <c r="BE247" s="113"/>
      <c r="BF247" s="113"/>
      <c r="BG247" s="113"/>
      <c r="BH247" s="113"/>
      <c r="BI247" s="113"/>
      <c r="BJ247" s="113"/>
      <c r="BK247" s="113"/>
      <c r="BL247" s="19" t="str" cm="1">
        <f t="array" ref="BL247">IF(C247=FALSE,"",IF(AND(SX1_Start&lt;=X247,X247&lt;SX1_End),SX1_LS,IF(AND(SX2_Start&lt;=X247,X247&lt;SX2_End),SX2_LS,IF(AND(SX3_Start&lt;=X247,X247&lt;SX3_End),SX3_LS,IF(AND(SX4_Start&lt;=X247,X247&lt;SX4_End),SX4_LS,IF(AND(SX5_Start&lt;=X247,X247&lt;SX5_End),SX5_LS,IF(AND(SX6_Start&lt;=X247,X247&lt;SX6_End),SX6_LS,IF(AND(SX7_Start&lt;=X247,X247&lt;SX7_End),SX7_LS,IF(AND(SX8_Start&lt;=X247,X247&lt;SX8_End),SX8_LS,IF(AND(SX9_Start&lt;=X247,X247&lt;SX9_End),SX9_LS,IF(AND(SX10_Start&lt;=X247,X247&lt;SX10_End),SX10_LS,IF(AND(SX11_Start&lt;=X247,X247&lt;SX11_End),SX11_LS,IF(AND(SX12_Start&lt;=X247,X247&lt;SX12_End),SX12_LS,IF(AND(SX13_Start&lt;=X247,X247&lt;SX13_End),SX13_LS,IF(AND(SX14_Start&lt;=X247,X247&lt;SX14_End),SX14_LS,IF(AND(SX15_Start&lt;=X247,X247&lt;SX15_End),SX15_LS,IF(AND(SX16_Start&lt;=X247,X247&lt;SX16_End),SX16_LS,IF(AND(SX17_Start&lt;=X247,X247&lt;SX17_End),SX17_LS,IF(AND(SX18_Start&lt;=X247,X247&lt;SX18_End),SX18_LS,IF(AND(SX19_Start&lt;=X247,X247&lt;SX19_End),SX19_LS,IF(AND(SX20_Start&lt;=X247,X247&lt;SX20_End),SX20_LS,IF(AND(SX21_Start&lt;=X247,X247&lt;SX21_End),SX21_LS,IF(AND(SX22_Start&lt;=X247,X247&lt;SX22_End),SX22_LS,IF(AND(SX23_Start&lt;=X247,X247&lt;SX23_End),SX23_LS,IF(AND(SX24_Start&lt;=X247,X247&lt;SX24_End),SX24_LS)*IF(AND(SX25_Start&lt;=X247,X247&lt;SX25End),SX25_LS)))))))))))))))))))))))))</f>
        <v/>
      </c>
      <c r="BM247" s="129" t="str">
        <f t="shared" ref="BM247" si="1708">IF(ISBLANK(C247),"",IF(BL247=SX1_LS,SX1_LSD,IF(BL247=SX2_LS,SX2_LSD,IF(BL247=SX3_LS,SX3_LSD,IF(BL247=SX4_LS,SX4_LSD,IF(BL247=SX5_LS,SX5_LSD,IF(BL247=SX6_LS,SX6_LSD,IF(BL247=SX7_LS,SX7_LSD,IF(BL247=SX8_LS,SX8_LSD,IF(BL247=SX9_LS,SX9_LSD,IF(BL247=SX10_LS,SX10_LSD,IF(BL247=SX11_LS,SX11_LSD,IF(BL247=SX12_LS,SX12_LSD)))))))))))))</f>
        <v/>
      </c>
      <c r="BN247" s="130"/>
      <c r="BO247" s="130"/>
      <c r="BP247" s="130"/>
      <c r="BQ247" s="130"/>
      <c r="BR247" s="131"/>
      <c r="BS247" s="119" t="str">
        <f t="shared" ref="BS247" si="1709">IF(ISBLANK(C247),"",IF(NOT(ISNUMBER(station_number)),"NA",IF(MOD(station_number,1)=0,TEXT(station_number+X247,"0+00"),IF(NOT(MOD(station_number,1)=0),TEXT(station_number+X247,"0+00.00")))))</f>
        <v/>
      </c>
      <c r="BT247" s="119"/>
      <c r="BU247" s="119"/>
      <c r="BV247" s="119"/>
      <c r="BW247" s="119"/>
      <c r="BX247" s="120" t="str" cm="1">
        <f t="array" ref="BX247">IF(C247=FALSE,"",IF(AND(SX1_Start&lt;=X247,X247&lt;SX1_End),"Section 1",IF(AND(SX2_Start&lt;=X247,X247&lt;SX2_End),"Section 2",IF(AND(SX3_Start&lt;=X247,X247&lt;SX3_End),"Section 3",IF(AND(SX4_Start&lt;=X247,X247&lt;SX4_End),"Section 4",IF(AND(SX5_Start&lt;=X247,X247&lt;SX5_End),"Section 5",IF(AND(SX6_Start&lt;=X247,X247&lt;SX6_End),"Section 6",IF(AND(SX7_Start&lt;=X247,X247&lt;SX7_End),"Section 7",IF(AND(SX8_Start&lt;=X247,X247&lt;SX8_End),"Section 8",IF(AND(SX9_Start&lt;=X247,X247&lt;SX9_End),"Section 9",IF(AND(SX10_Start&lt;=X247,X247&lt;SX10_End),"Section 10",IF(AND(SX11_Start&lt;=X247,X247&lt;SX11_End),"Section 11",IF(AND(SX12_Start&lt;=X247,X247&lt;SX12_End),"Section 12",IF(AND(SX13_Start&lt;=X247,X247&lt;SX13_End),"Section 13",IF(AND(SX14_Start&lt;=X247,X247&lt;SX14_End),"Section 14",IF(AND(SX15_Start&lt;=X247,X247&lt;SX15_End),"Section 15",IF(AND(SX16_Start&lt;=X247,X247&lt;SX16_End),"Section 16",IF(AND(SX17_Start&lt;=X247,X247&lt;SX17_End),"Section 17",IF(AND(SX18_Start&lt;=X247,X247&lt;SX18_End),"Section 18",IF(AND(SX19_Start&lt;=X247,X247&lt;SX19_End),"Section 19",IF(AND(SX20_Start&lt;=X247,X247&lt;SX20_End),"Section 20",IF(AND(SX21_Start&lt;=X247,X247&lt;SX21_End),"Section 21",IF(AND(SX22_Start&lt;=X247,X247&lt;SX22_End),"Section 22",IF(AND(SX23_Start&lt;=X247,X247&lt;SX23_End),"Section 23",IF(AND(SX24_Start&lt;=X247,X247&lt;SX24_End),"Section 24")*IF(AND(SX25_Start&lt;=X247,X247&lt;SX25End),"Section 25")))))))))))))))))))))))))</f>
        <v/>
      </c>
      <c r="BY247" s="121"/>
      <c r="BZ247" s="121"/>
      <c r="CA247" s="121"/>
      <c r="CB247" s="121"/>
      <c r="CC247" s="121"/>
      <c r="CD247" s="121"/>
      <c r="CE247" s="121"/>
      <c r="CF247" s="121"/>
      <c r="CG247" s="121"/>
      <c r="CH247" s="122"/>
      <c r="CI247" s="123"/>
      <c r="CJ247" s="124"/>
      <c r="CK247" s="124"/>
      <c r="CL247" s="124"/>
      <c r="CM247" s="124"/>
      <c r="CN247" s="124"/>
      <c r="CO247" s="124"/>
      <c r="CP247" s="124"/>
      <c r="CQ247" s="124"/>
      <c r="CR247" s="124"/>
      <c r="CS247" s="125"/>
      <c r="CT247" s="123"/>
      <c r="CU247" s="124"/>
      <c r="CV247" s="124"/>
      <c r="CW247" s="124"/>
      <c r="CX247" s="124"/>
      <c r="CY247" s="124"/>
      <c r="CZ247" s="124"/>
      <c r="DA247" s="124"/>
      <c r="DB247" s="124"/>
      <c r="DC247" s="124"/>
      <c r="DD247" s="125"/>
      <c r="DE247" s="123"/>
      <c r="DF247" s="124"/>
      <c r="DG247" s="124"/>
      <c r="DH247" s="124"/>
      <c r="DI247" s="124"/>
      <c r="DJ247" s="124"/>
      <c r="DK247" s="124"/>
      <c r="DL247" s="124"/>
      <c r="DM247" s="124"/>
      <c r="DN247" s="125"/>
      <c r="DO247" s="126"/>
      <c r="DP247" s="127"/>
      <c r="DQ247" s="127"/>
      <c r="DR247" s="127"/>
      <c r="DS247" s="127"/>
      <c r="DT247" s="127"/>
      <c r="DU247" s="127"/>
      <c r="DV247" s="128"/>
      <c r="DW247" s="102"/>
      <c r="DX247" s="102"/>
      <c r="DY247" s="102"/>
      <c r="DZ247" s="115"/>
      <c r="EA247" s="115"/>
      <c r="EB247" s="115"/>
      <c r="EC247" s="115"/>
      <c r="ED247" s="115"/>
      <c r="EE247" s="132"/>
      <c r="EF247" s="132"/>
      <c r="EG247" s="132"/>
      <c r="EH247" s="102"/>
      <c r="EI247" s="102"/>
      <c r="EJ247" s="102"/>
      <c r="EK247" s="117" t="str">
        <f t="shared" si="1384"/>
        <v/>
      </c>
      <c r="EL247" s="117"/>
      <c r="EM247" s="117"/>
      <c r="EN247" s="118"/>
      <c r="EO247" s="118"/>
      <c r="EP247" s="118"/>
      <c r="EQ247" s="102"/>
      <c r="ER247" s="102"/>
      <c r="ES247" s="102"/>
      <c r="ET247" s="102"/>
      <c r="EU247" s="20" t="str">
        <f t="shared" si="1385"/>
        <v/>
      </c>
      <c r="EV247" s="26" t="str">
        <f t="shared" si="1386"/>
        <v/>
      </c>
      <c r="EW247" s="22"/>
      <c r="EX247" s="22"/>
      <c r="EY247" s="23"/>
      <c r="EZ247" s="23"/>
      <c r="FA247" s="27"/>
      <c r="FB247" s="27"/>
      <c r="FC247" s="28"/>
      <c r="FD247" s="28"/>
      <c r="FE247" s="29"/>
      <c r="FF247" s="29"/>
      <c r="FG247" s="29"/>
      <c r="FH247" s="29"/>
      <c r="FI247" s="29"/>
      <c r="FJ247" s="29"/>
      <c r="FK247" s="29"/>
      <c r="FL247" s="29"/>
      <c r="FM247" s="29"/>
      <c r="FN247" s="29"/>
      <c r="FO247" s="29"/>
      <c r="FP247" s="29"/>
      <c r="FQ247" s="29"/>
      <c r="FR247" s="29"/>
      <c r="FS247" s="29"/>
      <c r="FT247" s="29"/>
      <c r="FU247" s="29"/>
      <c r="FV247" s="29"/>
      <c r="FW247" s="29"/>
      <c r="FX247" s="29"/>
      <c r="FY247" s="29"/>
      <c r="FZ247" s="29"/>
      <c r="GA247" s="29"/>
      <c r="GB247" s="29"/>
      <c r="GC247" s="23"/>
      <c r="GD247" s="23"/>
      <c r="GE247" s="23"/>
      <c r="GF247" s="23"/>
      <c r="GG247" s="23"/>
      <c r="GH247" s="23"/>
    </row>
    <row r="248" spans="1:190" s="25" customFormat="1" ht="57.75" customHeight="1" x14ac:dyDescent="0.25">
      <c r="A248" s="103">
        <f t="shared" si="1387"/>
        <v>241</v>
      </c>
      <c r="B248" s="103"/>
      <c r="C248" s="104"/>
      <c r="D248" s="105"/>
      <c r="E248" s="105"/>
      <c r="F248" s="105"/>
      <c r="G248" s="105"/>
      <c r="H248" s="105"/>
      <c r="I248" s="105"/>
      <c r="J248" s="105"/>
      <c r="K248" s="106"/>
      <c r="L248" s="138"/>
      <c r="M248" s="138"/>
      <c r="N248" s="138"/>
      <c r="O248" s="138"/>
      <c r="P248" s="138"/>
      <c r="Q248" s="138"/>
      <c r="R248" s="138"/>
      <c r="S248" s="137"/>
      <c r="T248" s="137"/>
      <c r="U248" s="137"/>
      <c r="V248" s="137"/>
      <c r="W248" s="137"/>
      <c r="X248" s="79"/>
      <c r="Y248" s="80"/>
      <c r="Z248" s="80"/>
      <c r="AA248" s="80"/>
      <c r="AB248" s="11" t="str">
        <f t="shared" si="1375"/>
        <v/>
      </c>
      <c r="AC248" s="12"/>
      <c r="AD248" s="13">
        <f t="shared" si="1367"/>
        <v>0</v>
      </c>
      <c r="AE248" s="14" t="str">
        <f t="shared" ref="AE248" si="1710">IF(ISBLANK(C248),"",IF(BL248=SX1_LS,SX1_PD,IF(BL248=SX2_LS,SX2_PD,IF(BL248=SX3_LS,SX3_PD,IF(BL248=SX4_LS,SX4_PD,IF(BL248=SX5_LS,SX5_PD,IF(BL248=SX6_LS,SX6_PD,IF(BL248=SX7_LS,SX7_PD,IF(BL248=SX8_LS,SX8_PD,IF(BL248=SX9_LS,SX9_PD,IF(BL248=SX10_LS,SX10_PD,IF(BL248=SX11_LS,SX11_PD,IF(BL248=SX12_LS,SX12_PD)))))))))))))</f>
        <v/>
      </c>
      <c r="AF248" s="15" t="str">
        <f t="shared" si="1377"/>
        <v>!</v>
      </c>
      <c r="AG248" s="16" t="str">
        <f t="shared" ref="AG248" si="1711">IF(ISBLANK(AC248),"",IF(AND(BL248=SX1_LS,AC248&gt;=0.5),(ROUND((PI()*AD248*AE248)/12,2)-PI()*SX1_PD),IF(AND(BL248=SX2_LS,AC248&gt;=0.5),(ROUND((PI()*AD248*AE248)/12,2)-PI()*SX2_PD),IF(AND(BL248=SX3_LS,AC248&gt;=0.5),(ROUND((PI()*AD248*AE248)/12,2)-PI()*SX3_PD),IF(AND(BL248=SX4_LS,AC248&gt;=0.5),(ROUND((PI()*AD248*AE248)/12,2)-PI()*SX4_PD),IF(AND(BL248=SX5_LS,AC248&gt;=0.5),(ROUND((PI()*AD248*AE248)/12,2)-PI()*SX5_PD),IF(AND(BL248=SX6_LS,AC248&gt;=0.5),(ROUND((PI()*AD248*AE248)/12,2)-PI()*SX6_PD),IF(AND(BL248=SX7_LS,AC248&gt;=0.5),(ROUND((PI()*AD248*AE248)/12,2)-PI()*SX7_PD),IF(AND(BL248=SX8_LS,AC248&gt;=0.5),(ROUND((PI()*AD248*AE248)/12,2)-PI()*SX8_PD),IF(AND(BL248=SX9_LS,AC248&gt;=0.5),(ROUND((PI()*AD248*AE248)/12,2)-PI()*SX9_PD),IF(AND(BL248=SX10_LS,AC248&gt;=0.5),(ROUND((PI()*AD248*AE248)/12,2)-PI()*SX10_PD),IF(AND(BL248=SX11_LS,AC248&gt;=0.5),(ROUND((PI()*AD248*AE248)/12,2)-PI()*SX11_PD),IF(AND(BL248=SX12_LS,AC248&gt;=0.5),(ROUND((PI()*AD248*AE248)/12,2)-PI()*SX12_PD),ROUND((PI()*AD248*AE248)/12,2))))))))))))))</f>
        <v/>
      </c>
      <c r="AH248" s="81"/>
      <c r="AI248" s="81"/>
      <c r="AJ248" s="81"/>
      <c r="AK248" s="81"/>
      <c r="AL248" s="81"/>
      <c r="AM248" s="81"/>
      <c r="AN248" s="81"/>
      <c r="AO248" s="81"/>
      <c r="AP248" s="17"/>
      <c r="AQ248" s="133"/>
      <c r="AR248" s="134"/>
      <c r="AS248" s="134"/>
      <c r="AT248" s="134"/>
      <c r="AU248" s="135"/>
      <c r="AV248" s="114" t="str">
        <f t="shared" ref="AV248" si="1712">IF(C248=FALSE,"",IF(C248="DNT",(AQ248/(Nominal_Pipe_Diameter*10)),IF(AQ248="NV","NV",IF(AQ248="NA","NA",IF(BE248="","",IF(BL248="SMLS",AQ248*100/BE248,AQ248*100/BD248))))))</f>
        <v/>
      </c>
      <c r="AW248" s="114"/>
      <c r="AX248" s="114"/>
      <c r="AY248" s="114"/>
      <c r="AZ248" s="114"/>
      <c r="BA248" s="114" t="str">
        <f t="shared" ref="BA248" si="1713">IF(C248=FALSE,"",IF(GW_Log_Dist="","NA",GW_Log_Dist+X248))</f>
        <v/>
      </c>
      <c r="BB248" s="114"/>
      <c r="BC248" s="114"/>
      <c r="BD248" s="18" t="str">
        <f t="shared" ref="BD248" si="1714">IF(C248=FALSE,"",IF(AND(SX1_Start&lt;=X248,X248&lt;SX1_End),((SX1_NWT*1000)),IF(AND(SX2_Start&lt;=X248,X248&lt;SX2_End),((SX2_NWT*1000)),IF(AND(SX3_Start&lt;=X248,X248&lt;SX3_End),((SX3_NWT*1000)),IF(AND(SX4_Start&lt;=X248,X248&lt;SX4_End),((SX4_NWT*1000)),IF(AND(SX5_Start&lt;=X248,X248&lt;SX5_End),((SX5_NWT*1000)),IF(AND(SX6_Start&lt;=X248,X248&lt;SX6_End),((SX6_NWT*1000)),IF(AND(SX7_Start&lt;=X248,X248&lt;SX7_End),((SX7_NWT*1000)),IF(AND(SX8_Start&lt;=X248,X248&lt;SX8_End),((SX8_NWT*1000)),IF(AND(SX9_Start&lt;=X248,X248&lt;SX9_End),((SX9_NWT*1000)),IF(AND(SX10_Start&lt;=X248,X248&lt;SX10_End),((SX10_NWT*1000)),IF(AND(SX11_Start&lt;=X248,X248&lt;SX11_End),((SX11_NWT*1000)),IF(AND(SX12_Start&lt;=X248,X248&lt;SX12_End),((SX12_NWT*1000)),IF(AND(SX13_Start&lt;=X248,X248&lt;SX13_End),((SX13_NWT*1000)),IF(AND(SX14_Start&lt;=X248,X248&lt;SX14_End),((SX14_NWT*1000)),IF(AND(SX15_Start&lt;=X248,X248&lt;SX15_End),((SX15_NWT*1000)),IF(AND(SX16_Start&lt;=X248,X248&lt;SX16_End),((SX16_NWT*1000)),IF(AND(SX17_Start&lt;=X248,X248&lt;SX17_End),((SX17_NWT*1000)),IF(AND(SX18_Start&lt;=X248,X248&lt;SX18_End),((SX18_NWT*1000)),IF(AND(SX19_Start&lt;=X248,X248&lt;SX19_End),((SX19_NWT*1000)),IF(AND(SX20_Start&lt;=X248,X248&lt;SX20_End),((SX20_NWT*1000)),IF(AND(SX21_Start&lt;=X248,X248&lt;SX21_End),((SX21_NWT*1000)),IF(AND(SX22_Start&lt;=X248,X248&lt;SX22_End),((SX22_NWT*1000)),IF(AND(SX23_Start&lt;=X248,X248&lt;SX23_End),((SX23_NWT*1000)),IF(AND(SX24_Start&lt;=X248,X248&lt;SX24_End),((SX24_NWT*1000)),IF(AND(SX25_Start&lt;=X248,X248&lt;SX25_End),((SX25_NWT*1000))))))))))))))))))))))))))))</f>
        <v/>
      </c>
      <c r="BE248" s="133"/>
      <c r="BF248" s="134"/>
      <c r="BG248" s="134"/>
      <c r="BH248" s="134"/>
      <c r="BI248" s="134"/>
      <c r="BJ248" s="134"/>
      <c r="BK248" s="135"/>
      <c r="BL248" s="19" t="str" cm="1">
        <f t="array" ref="BL248">IF(C248=FALSE,"",IF(AND(SX1_Start&lt;=X248,X248&lt;SX1_End),SX1_LS,IF(AND(SX2_Start&lt;=X248,X248&lt;SX2_End),SX2_LS,IF(AND(SX3_Start&lt;=X248,X248&lt;SX3_End),SX3_LS,IF(AND(SX4_Start&lt;=X248,X248&lt;SX4_End),SX4_LS,IF(AND(SX5_Start&lt;=X248,X248&lt;SX5_End),SX5_LS,IF(AND(SX6_Start&lt;=X248,X248&lt;SX6_End),SX6_LS,IF(AND(SX7_Start&lt;=X248,X248&lt;SX7_End),SX7_LS,IF(AND(SX8_Start&lt;=X248,X248&lt;SX8_End),SX8_LS,IF(AND(SX9_Start&lt;=X248,X248&lt;SX9_End),SX9_LS,IF(AND(SX10_Start&lt;=X248,X248&lt;SX10_End),SX10_LS,IF(AND(SX11_Start&lt;=X248,X248&lt;SX11_End),SX11_LS,IF(AND(SX12_Start&lt;=X248,X248&lt;SX12_End),SX12_LS,IF(AND(SX13_Start&lt;=X248,X248&lt;SX13_End),SX13_LS,IF(AND(SX14_Start&lt;=X248,X248&lt;SX14_End),SX14_LS,IF(AND(SX15_Start&lt;=X248,X248&lt;SX15_End),SX15_LS,IF(AND(SX16_Start&lt;=X248,X248&lt;SX16_End),SX16_LS,IF(AND(SX17_Start&lt;=X248,X248&lt;SX17_End),SX17_LS,IF(AND(SX18_Start&lt;=X248,X248&lt;SX18_End),SX18_LS,IF(AND(SX19_Start&lt;=X248,X248&lt;SX19_End),SX19_LS,IF(AND(SX20_Start&lt;=X248,X248&lt;SX20_End),SX20_LS,IF(AND(SX21_Start&lt;=X248,X248&lt;SX21_End),SX21_LS,IF(AND(SX22_Start&lt;=X248,X248&lt;SX22_End),SX22_LS,IF(AND(SX23_Start&lt;=X248,X248&lt;SX23_End),SX23_LS,IF(AND(SX24_Start&lt;=X248,X248&lt;SX24_End),SX24_LS)*IF(AND(SX25_Start&lt;=X248,X248&lt;SX25End),SX25_LS)))))))))))))))))))))))))</f>
        <v/>
      </c>
      <c r="BM248" s="129" t="str">
        <f t="shared" ref="BM248" si="1715">IF(ISBLANK(C248),"",IF(BL248=SX1_LS,SX1_LSD,IF(BL248=SX2_LS,SX2_LSD,IF(BL248=SX3_LS,SX3_LSD,IF(BL248=SX4_LS,SX4_LSD,IF(BL248=SX5_LS,SX5_LSD,IF(BL248=SX6_LS,SX6_LSD,IF(BL248=SX7_LS,SX7_LSD,IF(BL248=SX8_LS,SX8_LSD,IF(BL248=SX9_LS,SX9_LSD,IF(BL248=SX10_LS,SX10_LSD,IF(BL248=SX11_LS,SX11_LSD,IF(BL248=SX12_LS,SX12_LSD)))))))))))))</f>
        <v/>
      </c>
      <c r="BN248" s="130"/>
      <c r="BO248" s="130"/>
      <c r="BP248" s="130"/>
      <c r="BQ248" s="130"/>
      <c r="BR248" s="131"/>
      <c r="BS248" s="119" t="str">
        <f t="shared" ref="BS248" si="1716">IF(ISBLANK(C248),"",IF(NOT(ISNUMBER(station_number)),"NA",IF(MOD(station_number,1)=0,TEXT(station_number+X248,"0+00"),IF(NOT(MOD(station_number,1)=0),TEXT(station_number+X248,"0+00.00")))))</f>
        <v/>
      </c>
      <c r="BT248" s="119"/>
      <c r="BU248" s="119"/>
      <c r="BV248" s="119"/>
      <c r="BW248" s="119"/>
      <c r="BX248" s="120" t="str" cm="1">
        <f t="array" ref="BX248">IF(C248=FALSE,"",IF(AND(SX1_Start&lt;=X248,X248&lt;SX1_End),"Section 1",IF(AND(SX2_Start&lt;=X248,X248&lt;SX2_End),"Section 2",IF(AND(SX3_Start&lt;=X248,X248&lt;SX3_End),"Section 3",IF(AND(SX4_Start&lt;=X248,X248&lt;SX4_End),"Section 4",IF(AND(SX5_Start&lt;=X248,X248&lt;SX5_End),"Section 5",IF(AND(SX6_Start&lt;=X248,X248&lt;SX6_End),"Section 6",IF(AND(SX7_Start&lt;=X248,X248&lt;SX7_End),"Section 7",IF(AND(SX8_Start&lt;=X248,X248&lt;SX8_End),"Section 8",IF(AND(SX9_Start&lt;=X248,X248&lt;SX9_End),"Section 9",IF(AND(SX10_Start&lt;=X248,X248&lt;SX10_End),"Section 10",IF(AND(SX11_Start&lt;=X248,X248&lt;SX11_End),"Section 11",IF(AND(SX12_Start&lt;=X248,X248&lt;SX12_End),"Section 12",IF(AND(SX13_Start&lt;=X248,X248&lt;SX13_End),"Section 13",IF(AND(SX14_Start&lt;=X248,X248&lt;SX14_End),"Section 14",IF(AND(SX15_Start&lt;=X248,X248&lt;SX15_End),"Section 15",IF(AND(SX16_Start&lt;=X248,X248&lt;SX16_End),"Section 16",IF(AND(SX17_Start&lt;=X248,X248&lt;SX17_End),"Section 17",IF(AND(SX18_Start&lt;=X248,X248&lt;SX18_End),"Section 18",IF(AND(SX19_Start&lt;=X248,X248&lt;SX19_End),"Section 19",IF(AND(SX20_Start&lt;=X248,X248&lt;SX20_End),"Section 20",IF(AND(SX21_Start&lt;=X248,X248&lt;SX21_End),"Section 21",IF(AND(SX22_Start&lt;=X248,X248&lt;SX22_End),"Section 22",IF(AND(SX23_Start&lt;=X248,X248&lt;SX23_End),"Section 23",IF(AND(SX24_Start&lt;=X248,X248&lt;SX24_End),"Section 24")*IF(AND(SX25_Start&lt;=X248,X248&lt;SX25End),"Section 25")))))))))))))))))))))))))</f>
        <v/>
      </c>
      <c r="BY248" s="121"/>
      <c r="BZ248" s="121"/>
      <c r="CA248" s="121"/>
      <c r="CB248" s="121"/>
      <c r="CC248" s="121"/>
      <c r="CD248" s="121"/>
      <c r="CE248" s="121"/>
      <c r="CF248" s="121"/>
      <c r="CG248" s="121"/>
      <c r="CH248" s="122"/>
      <c r="CI248" s="123"/>
      <c r="CJ248" s="124"/>
      <c r="CK248" s="124"/>
      <c r="CL248" s="124"/>
      <c r="CM248" s="124"/>
      <c r="CN248" s="124"/>
      <c r="CO248" s="124"/>
      <c r="CP248" s="124"/>
      <c r="CQ248" s="124"/>
      <c r="CR248" s="124"/>
      <c r="CS248" s="125"/>
      <c r="CT248" s="123"/>
      <c r="CU248" s="124"/>
      <c r="CV248" s="124"/>
      <c r="CW248" s="124"/>
      <c r="CX248" s="124"/>
      <c r="CY248" s="124"/>
      <c r="CZ248" s="124"/>
      <c r="DA248" s="124"/>
      <c r="DB248" s="124"/>
      <c r="DC248" s="124"/>
      <c r="DD248" s="125"/>
      <c r="DE248" s="123"/>
      <c r="DF248" s="124"/>
      <c r="DG248" s="124"/>
      <c r="DH248" s="124"/>
      <c r="DI248" s="124"/>
      <c r="DJ248" s="124"/>
      <c r="DK248" s="124"/>
      <c r="DL248" s="124"/>
      <c r="DM248" s="124"/>
      <c r="DN248" s="125"/>
      <c r="DO248" s="126"/>
      <c r="DP248" s="127"/>
      <c r="DQ248" s="127"/>
      <c r="DR248" s="127"/>
      <c r="DS248" s="127"/>
      <c r="DT248" s="127"/>
      <c r="DU248" s="127"/>
      <c r="DV248" s="128"/>
      <c r="DW248" s="102"/>
      <c r="DX248" s="102"/>
      <c r="DY248" s="102"/>
      <c r="DZ248" s="115"/>
      <c r="EA248" s="115"/>
      <c r="EB248" s="115"/>
      <c r="EC248" s="115"/>
      <c r="ED248" s="115"/>
      <c r="EE248" s="132"/>
      <c r="EF248" s="132"/>
      <c r="EG248" s="132"/>
      <c r="EH248" s="102"/>
      <c r="EI248" s="102"/>
      <c r="EJ248" s="102"/>
      <c r="EK248" s="117" t="str">
        <f t="shared" si="1384"/>
        <v/>
      </c>
      <c r="EL248" s="117"/>
      <c r="EM248" s="117"/>
      <c r="EN248" s="118"/>
      <c r="EO248" s="118"/>
      <c r="EP248" s="118"/>
      <c r="EQ248" s="102"/>
      <c r="ER248" s="102"/>
      <c r="ES248" s="102"/>
      <c r="ET248" s="102"/>
      <c r="EU248" s="20" t="str">
        <f t="shared" si="1385"/>
        <v/>
      </c>
      <c r="EV248" s="26" t="str">
        <f t="shared" si="1386"/>
        <v/>
      </c>
      <c r="EW248" s="22"/>
      <c r="EX248" s="22"/>
      <c r="EY248" s="23"/>
      <c r="EZ248" s="23"/>
      <c r="FA248" s="27"/>
      <c r="FB248" s="27"/>
      <c r="FC248" s="28"/>
      <c r="FD248" s="28"/>
      <c r="FE248" s="28"/>
      <c r="FF248" s="28"/>
      <c r="FG248" s="28"/>
      <c r="FH248" s="28"/>
      <c r="FI248" s="28"/>
      <c r="FJ248" s="28"/>
      <c r="FK248" s="28"/>
      <c r="FL248" s="28"/>
      <c r="FM248" s="28"/>
      <c r="FN248" s="29"/>
      <c r="FO248" s="29"/>
      <c r="FP248" s="29"/>
      <c r="FQ248" s="29"/>
      <c r="FR248" s="29"/>
      <c r="FS248" s="29"/>
      <c r="FT248" s="29"/>
      <c r="FU248" s="29"/>
      <c r="FV248" s="29"/>
      <c r="FW248" s="29"/>
      <c r="FX248" s="29"/>
      <c r="FY248" s="29"/>
      <c r="FZ248" s="29"/>
      <c r="GA248" s="29"/>
      <c r="GB248" s="29"/>
      <c r="GC248" s="23"/>
      <c r="GD248" s="23"/>
      <c r="GE248" s="23"/>
      <c r="GF248" s="23"/>
      <c r="GG248" s="23"/>
      <c r="GH248" s="23"/>
    </row>
    <row r="249" spans="1:190" s="25" customFormat="1" ht="57.75" customHeight="1" x14ac:dyDescent="0.25">
      <c r="A249" s="103">
        <f t="shared" si="1387"/>
        <v>242</v>
      </c>
      <c r="B249" s="103"/>
      <c r="C249" s="104"/>
      <c r="D249" s="105"/>
      <c r="E249" s="105"/>
      <c r="F249" s="105"/>
      <c r="G249" s="105"/>
      <c r="H249" s="105"/>
      <c r="I249" s="105"/>
      <c r="J249" s="105"/>
      <c r="K249" s="106"/>
      <c r="L249" s="138"/>
      <c r="M249" s="138"/>
      <c r="N249" s="138"/>
      <c r="O249" s="138"/>
      <c r="P249" s="138"/>
      <c r="Q249" s="138"/>
      <c r="R249" s="138"/>
      <c r="S249" s="137"/>
      <c r="T249" s="137"/>
      <c r="U249" s="137"/>
      <c r="V249" s="137"/>
      <c r="W249" s="137"/>
      <c r="X249" s="79"/>
      <c r="Y249" s="80"/>
      <c r="Z249" s="80"/>
      <c r="AA249" s="80"/>
      <c r="AB249" s="11" t="str">
        <f t="shared" si="1375"/>
        <v/>
      </c>
      <c r="AC249" s="12"/>
      <c r="AD249" s="13">
        <f t="shared" si="1367"/>
        <v>0</v>
      </c>
      <c r="AE249" s="14" t="str">
        <f t="shared" ref="AE249" si="1717">IF(ISBLANK(C249),"",IF(BL249=SX1_LS,SX1_PD,IF(BL249=SX2_LS,SX2_PD,IF(BL249=SX3_LS,SX3_PD,IF(BL249=SX4_LS,SX4_PD,IF(BL249=SX5_LS,SX5_PD,IF(BL249=SX6_LS,SX6_PD,IF(BL249=SX7_LS,SX7_PD,IF(BL249=SX8_LS,SX8_PD,IF(BL249=SX9_LS,SX9_PD,IF(BL249=SX10_LS,SX10_PD,IF(BL249=SX11_LS,SX11_PD,IF(BL249=SX12_LS,SX12_PD)))))))))))))</f>
        <v/>
      </c>
      <c r="AF249" s="15" t="str">
        <f t="shared" si="1377"/>
        <v>!</v>
      </c>
      <c r="AG249" s="16" t="str">
        <f t="shared" ref="AG249" si="1718">IF(ISBLANK(AC249),"",IF(AND(BL249=SX1_LS,AC249&gt;=0.5),(ROUND((PI()*AD249*AE249)/12,2)-PI()*SX1_PD),IF(AND(BL249=SX2_LS,AC249&gt;=0.5),(ROUND((PI()*AD249*AE249)/12,2)-PI()*SX2_PD),IF(AND(BL249=SX3_LS,AC249&gt;=0.5),(ROUND((PI()*AD249*AE249)/12,2)-PI()*SX3_PD),IF(AND(BL249=SX4_LS,AC249&gt;=0.5),(ROUND((PI()*AD249*AE249)/12,2)-PI()*SX4_PD),IF(AND(BL249=SX5_LS,AC249&gt;=0.5),(ROUND((PI()*AD249*AE249)/12,2)-PI()*SX5_PD),IF(AND(BL249=SX6_LS,AC249&gt;=0.5),(ROUND((PI()*AD249*AE249)/12,2)-PI()*SX6_PD),IF(AND(BL249=SX7_LS,AC249&gt;=0.5),(ROUND((PI()*AD249*AE249)/12,2)-PI()*SX7_PD),IF(AND(BL249=SX8_LS,AC249&gt;=0.5),(ROUND((PI()*AD249*AE249)/12,2)-PI()*SX8_PD),IF(AND(BL249=SX9_LS,AC249&gt;=0.5),(ROUND((PI()*AD249*AE249)/12,2)-PI()*SX9_PD),IF(AND(BL249=SX10_LS,AC249&gt;=0.5),(ROUND((PI()*AD249*AE249)/12,2)-PI()*SX10_PD),IF(AND(BL249=SX11_LS,AC249&gt;=0.5),(ROUND((PI()*AD249*AE249)/12,2)-PI()*SX11_PD),IF(AND(BL249=SX12_LS,AC249&gt;=0.5),(ROUND((PI()*AD249*AE249)/12,2)-PI()*SX12_PD),ROUND((PI()*AD249*AE249)/12,2))))))))))))))</f>
        <v/>
      </c>
      <c r="AH249" s="81"/>
      <c r="AI249" s="81"/>
      <c r="AJ249" s="81"/>
      <c r="AK249" s="81"/>
      <c r="AL249" s="81"/>
      <c r="AM249" s="81"/>
      <c r="AN249" s="81"/>
      <c r="AO249" s="81"/>
      <c r="AP249" s="17"/>
      <c r="AQ249" s="113"/>
      <c r="AR249" s="113"/>
      <c r="AS249" s="113"/>
      <c r="AT249" s="113"/>
      <c r="AU249" s="113"/>
      <c r="AV249" s="114" t="str">
        <f t="shared" ref="AV249" si="1719">IF(C249=FALSE,"",IF(C249="DNT",(AQ249/(Nominal_Pipe_Diameter*10)),IF(AQ249="NV","NV",IF(AQ249="NA","NA",IF(BE249="","",IF(BL249="SMLS",AQ249*100/BE249,AQ249*100/BD249))))))</f>
        <v/>
      </c>
      <c r="AW249" s="114"/>
      <c r="AX249" s="114"/>
      <c r="AY249" s="114"/>
      <c r="AZ249" s="114"/>
      <c r="BA249" s="114" t="str">
        <f t="shared" ref="BA249" si="1720">IF(C249=FALSE,"",IF(GW_Log_Dist="","NA",GW_Log_Dist+X249))</f>
        <v/>
      </c>
      <c r="BB249" s="114"/>
      <c r="BC249" s="114"/>
      <c r="BD249" s="18" t="str">
        <f t="shared" ref="BD249" si="1721">IF(C249=FALSE,"",IF(AND(SX1_Start&lt;=X249,X249&lt;SX1_End),((SX1_NWT*1000)),IF(AND(SX2_Start&lt;=X249,X249&lt;SX2_End),((SX2_NWT*1000)),IF(AND(SX3_Start&lt;=X249,X249&lt;SX3_End),((SX3_NWT*1000)),IF(AND(SX4_Start&lt;=X249,X249&lt;SX4_End),((SX4_NWT*1000)),IF(AND(SX5_Start&lt;=X249,X249&lt;SX5_End),((SX5_NWT*1000)),IF(AND(SX6_Start&lt;=X249,X249&lt;SX6_End),((SX6_NWT*1000)),IF(AND(SX7_Start&lt;=X249,X249&lt;SX7_End),((SX7_NWT*1000)),IF(AND(SX8_Start&lt;=X249,X249&lt;SX8_End),((SX8_NWT*1000)),IF(AND(SX9_Start&lt;=X249,X249&lt;SX9_End),((SX9_NWT*1000)),IF(AND(SX10_Start&lt;=X249,X249&lt;SX10_End),((SX10_NWT*1000)),IF(AND(SX11_Start&lt;=X249,X249&lt;SX11_End),((SX11_NWT*1000)),IF(AND(SX12_Start&lt;=X249,X249&lt;SX12_End),((SX12_NWT*1000)),IF(AND(SX13_Start&lt;=X249,X249&lt;SX13_End),((SX13_NWT*1000)),IF(AND(SX14_Start&lt;=X249,X249&lt;SX14_End),((SX14_NWT*1000)),IF(AND(SX15_Start&lt;=X249,X249&lt;SX15_End),((SX15_NWT*1000)),IF(AND(SX16_Start&lt;=X249,X249&lt;SX16_End),((SX16_NWT*1000)),IF(AND(SX17_Start&lt;=X249,X249&lt;SX17_End),((SX17_NWT*1000)),IF(AND(SX18_Start&lt;=X249,X249&lt;SX18_End),((SX18_NWT*1000)),IF(AND(SX19_Start&lt;=X249,X249&lt;SX19_End),((SX19_NWT*1000)),IF(AND(SX20_Start&lt;=X249,X249&lt;SX20_End),((SX20_NWT*1000)),IF(AND(SX21_Start&lt;=X249,X249&lt;SX21_End),((SX21_NWT*1000)),IF(AND(SX22_Start&lt;=X249,X249&lt;SX22_End),((SX22_NWT*1000)),IF(AND(SX23_Start&lt;=X249,X249&lt;SX23_End),((SX23_NWT*1000)),IF(AND(SX24_Start&lt;=X249,X249&lt;SX24_End),((SX24_NWT*1000)),IF(AND(SX25_Start&lt;=X249,X249&lt;SX25_End),((SX25_NWT*1000))))))))))))))))))))))))))))</f>
        <v/>
      </c>
      <c r="BE249" s="113"/>
      <c r="BF249" s="113"/>
      <c r="BG249" s="113"/>
      <c r="BH249" s="113"/>
      <c r="BI249" s="113"/>
      <c r="BJ249" s="113"/>
      <c r="BK249" s="113"/>
      <c r="BL249" s="19" t="str" cm="1">
        <f t="array" ref="BL249">IF(C249=FALSE,"",IF(AND(SX1_Start&lt;=X249,X249&lt;SX1_End),SX1_LS,IF(AND(SX2_Start&lt;=X249,X249&lt;SX2_End),SX2_LS,IF(AND(SX3_Start&lt;=X249,X249&lt;SX3_End),SX3_LS,IF(AND(SX4_Start&lt;=X249,X249&lt;SX4_End),SX4_LS,IF(AND(SX5_Start&lt;=X249,X249&lt;SX5_End),SX5_LS,IF(AND(SX6_Start&lt;=X249,X249&lt;SX6_End),SX6_LS,IF(AND(SX7_Start&lt;=X249,X249&lt;SX7_End),SX7_LS,IF(AND(SX8_Start&lt;=X249,X249&lt;SX8_End),SX8_LS,IF(AND(SX9_Start&lt;=X249,X249&lt;SX9_End),SX9_LS,IF(AND(SX10_Start&lt;=X249,X249&lt;SX10_End),SX10_LS,IF(AND(SX11_Start&lt;=X249,X249&lt;SX11_End),SX11_LS,IF(AND(SX12_Start&lt;=X249,X249&lt;SX12_End),SX12_LS,IF(AND(SX13_Start&lt;=X249,X249&lt;SX13_End),SX13_LS,IF(AND(SX14_Start&lt;=X249,X249&lt;SX14_End),SX14_LS,IF(AND(SX15_Start&lt;=X249,X249&lt;SX15_End),SX15_LS,IF(AND(SX16_Start&lt;=X249,X249&lt;SX16_End),SX16_LS,IF(AND(SX17_Start&lt;=X249,X249&lt;SX17_End),SX17_LS,IF(AND(SX18_Start&lt;=X249,X249&lt;SX18_End),SX18_LS,IF(AND(SX19_Start&lt;=X249,X249&lt;SX19_End),SX19_LS,IF(AND(SX20_Start&lt;=X249,X249&lt;SX20_End),SX20_LS,IF(AND(SX21_Start&lt;=X249,X249&lt;SX21_End),SX21_LS,IF(AND(SX22_Start&lt;=X249,X249&lt;SX22_End),SX22_LS,IF(AND(SX23_Start&lt;=X249,X249&lt;SX23_End),SX23_LS,IF(AND(SX24_Start&lt;=X249,X249&lt;SX24_End),SX24_LS)*IF(AND(SX25_Start&lt;=X249,X249&lt;SX25End),SX25_LS)))))))))))))))))))))))))</f>
        <v/>
      </c>
      <c r="BM249" s="129" t="str">
        <f t="shared" ref="BM249" si="1722">IF(ISBLANK(C249),"",IF(BL249=SX1_LS,SX1_LSD,IF(BL249=SX2_LS,SX2_LSD,IF(BL249=SX3_LS,SX3_LSD,IF(BL249=SX4_LS,SX4_LSD,IF(BL249=SX5_LS,SX5_LSD,IF(BL249=SX6_LS,SX6_LSD,IF(BL249=SX7_LS,SX7_LSD,IF(BL249=SX8_LS,SX8_LSD,IF(BL249=SX9_LS,SX9_LSD,IF(BL249=SX10_LS,SX10_LSD,IF(BL249=SX11_LS,SX11_LSD,IF(BL249=SX12_LS,SX12_LSD)))))))))))))</f>
        <v/>
      </c>
      <c r="BN249" s="130"/>
      <c r="BO249" s="130"/>
      <c r="BP249" s="130"/>
      <c r="BQ249" s="130"/>
      <c r="BR249" s="131"/>
      <c r="BS249" s="119" t="str">
        <f t="shared" ref="BS249" si="1723">IF(ISBLANK(C249),"",IF(NOT(ISNUMBER(station_number)),"NA",IF(MOD(station_number,1)=0,TEXT(station_number+X249,"0+00"),IF(NOT(MOD(station_number,1)=0),TEXT(station_number+X249,"0+00.00")))))</f>
        <v/>
      </c>
      <c r="BT249" s="119"/>
      <c r="BU249" s="119"/>
      <c r="BV249" s="119"/>
      <c r="BW249" s="119"/>
      <c r="BX249" s="120" t="str" cm="1">
        <f t="array" ref="BX249">IF(C249=FALSE,"",IF(AND(SX1_Start&lt;=X249,X249&lt;SX1_End),"Section 1",IF(AND(SX2_Start&lt;=X249,X249&lt;SX2_End),"Section 2",IF(AND(SX3_Start&lt;=X249,X249&lt;SX3_End),"Section 3",IF(AND(SX4_Start&lt;=X249,X249&lt;SX4_End),"Section 4",IF(AND(SX5_Start&lt;=X249,X249&lt;SX5_End),"Section 5",IF(AND(SX6_Start&lt;=X249,X249&lt;SX6_End),"Section 6",IF(AND(SX7_Start&lt;=X249,X249&lt;SX7_End),"Section 7",IF(AND(SX8_Start&lt;=X249,X249&lt;SX8_End),"Section 8",IF(AND(SX9_Start&lt;=X249,X249&lt;SX9_End),"Section 9",IF(AND(SX10_Start&lt;=X249,X249&lt;SX10_End),"Section 10",IF(AND(SX11_Start&lt;=X249,X249&lt;SX11_End),"Section 11",IF(AND(SX12_Start&lt;=X249,X249&lt;SX12_End),"Section 12",IF(AND(SX13_Start&lt;=X249,X249&lt;SX13_End),"Section 13",IF(AND(SX14_Start&lt;=X249,X249&lt;SX14_End),"Section 14",IF(AND(SX15_Start&lt;=X249,X249&lt;SX15_End),"Section 15",IF(AND(SX16_Start&lt;=X249,X249&lt;SX16_End),"Section 16",IF(AND(SX17_Start&lt;=X249,X249&lt;SX17_End),"Section 17",IF(AND(SX18_Start&lt;=X249,X249&lt;SX18_End),"Section 18",IF(AND(SX19_Start&lt;=X249,X249&lt;SX19_End),"Section 19",IF(AND(SX20_Start&lt;=X249,X249&lt;SX20_End),"Section 20",IF(AND(SX21_Start&lt;=X249,X249&lt;SX21_End),"Section 21",IF(AND(SX22_Start&lt;=X249,X249&lt;SX22_End),"Section 22",IF(AND(SX23_Start&lt;=X249,X249&lt;SX23_End),"Section 23",IF(AND(SX24_Start&lt;=X249,X249&lt;SX24_End),"Section 24")*IF(AND(SX25_Start&lt;=X249,X249&lt;SX25End),"Section 25")))))))))))))))))))))))))</f>
        <v/>
      </c>
      <c r="BY249" s="121"/>
      <c r="BZ249" s="121"/>
      <c r="CA249" s="121"/>
      <c r="CB249" s="121"/>
      <c r="CC249" s="121"/>
      <c r="CD249" s="121"/>
      <c r="CE249" s="121"/>
      <c r="CF249" s="121"/>
      <c r="CG249" s="121"/>
      <c r="CH249" s="122"/>
      <c r="CI249" s="123"/>
      <c r="CJ249" s="124"/>
      <c r="CK249" s="124"/>
      <c r="CL249" s="124"/>
      <c r="CM249" s="124"/>
      <c r="CN249" s="124"/>
      <c r="CO249" s="124"/>
      <c r="CP249" s="124"/>
      <c r="CQ249" s="124"/>
      <c r="CR249" s="124"/>
      <c r="CS249" s="125"/>
      <c r="CT249" s="123"/>
      <c r="CU249" s="124"/>
      <c r="CV249" s="124"/>
      <c r="CW249" s="124"/>
      <c r="CX249" s="124"/>
      <c r="CY249" s="124"/>
      <c r="CZ249" s="124"/>
      <c r="DA249" s="124"/>
      <c r="DB249" s="124"/>
      <c r="DC249" s="124"/>
      <c r="DD249" s="125"/>
      <c r="DE249" s="123"/>
      <c r="DF249" s="124"/>
      <c r="DG249" s="124"/>
      <c r="DH249" s="124"/>
      <c r="DI249" s="124"/>
      <c r="DJ249" s="124"/>
      <c r="DK249" s="124"/>
      <c r="DL249" s="124"/>
      <c r="DM249" s="124"/>
      <c r="DN249" s="125"/>
      <c r="DO249" s="126"/>
      <c r="DP249" s="127"/>
      <c r="DQ249" s="127"/>
      <c r="DR249" s="127"/>
      <c r="DS249" s="127"/>
      <c r="DT249" s="127"/>
      <c r="DU249" s="127"/>
      <c r="DV249" s="128"/>
      <c r="DW249" s="102"/>
      <c r="DX249" s="102"/>
      <c r="DY249" s="102"/>
      <c r="DZ249" s="115"/>
      <c r="EA249" s="115"/>
      <c r="EB249" s="115"/>
      <c r="EC249" s="115"/>
      <c r="ED249" s="115"/>
      <c r="EE249" s="132"/>
      <c r="EF249" s="132"/>
      <c r="EG249" s="132"/>
      <c r="EH249" s="102"/>
      <c r="EI249" s="102"/>
      <c r="EJ249" s="102"/>
      <c r="EK249" s="117" t="str">
        <f t="shared" si="1384"/>
        <v/>
      </c>
      <c r="EL249" s="117"/>
      <c r="EM249" s="117"/>
      <c r="EN249" s="118"/>
      <c r="EO249" s="118"/>
      <c r="EP249" s="118"/>
      <c r="EQ249" s="102"/>
      <c r="ER249" s="102"/>
      <c r="ES249" s="102"/>
      <c r="ET249" s="102"/>
      <c r="EU249" s="20" t="str">
        <f t="shared" si="1385"/>
        <v/>
      </c>
      <c r="EV249" s="26" t="str">
        <f t="shared" si="1386"/>
        <v/>
      </c>
      <c r="EW249" s="22"/>
      <c r="EX249" s="22"/>
      <c r="EY249" s="23"/>
      <c r="EZ249" s="23"/>
      <c r="FA249" s="27"/>
      <c r="FB249" s="27"/>
      <c r="FC249" s="28"/>
      <c r="FD249" s="28"/>
      <c r="FE249" s="28"/>
      <c r="FF249" s="28"/>
      <c r="FG249" s="28"/>
      <c r="FH249" s="28"/>
      <c r="FI249" s="28"/>
      <c r="FJ249" s="28"/>
      <c r="FK249" s="28"/>
      <c r="FL249" s="28"/>
      <c r="FM249" s="28"/>
      <c r="FN249" s="29"/>
      <c r="FO249" s="29"/>
      <c r="FP249" s="29"/>
      <c r="FQ249" s="29"/>
      <c r="FR249" s="29"/>
      <c r="FS249" s="29"/>
      <c r="FT249" s="29"/>
      <c r="FU249" s="29"/>
      <c r="FV249" s="29"/>
      <c r="FW249" s="29"/>
      <c r="FX249" s="29"/>
      <c r="FY249" s="29"/>
      <c r="FZ249" s="29"/>
      <c r="GA249" s="29"/>
      <c r="GB249" s="29"/>
      <c r="GC249" s="23"/>
      <c r="GD249" s="23"/>
      <c r="GE249" s="23"/>
      <c r="GF249" s="23"/>
      <c r="GG249" s="23"/>
      <c r="GH249" s="23"/>
    </row>
    <row r="250" spans="1:190" s="25" customFormat="1" ht="57.75" customHeight="1" x14ac:dyDescent="0.25">
      <c r="A250" s="103">
        <f t="shared" si="1387"/>
        <v>243</v>
      </c>
      <c r="B250" s="103"/>
      <c r="C250" s="104"/>
      <c r="D250" s="105"/>
      <c r="E250" s="105"/>
      <c r="F250" s="105"/>
      <c r="G250" s="105"/>
      <c r="H250" s="105"/>
      <c r="I250" s="105"/>
      <c r="J250" s="105"/>
      <c r="K250" s="106"/>
      <c r="L250" s="138"/>
      <c r="M250" s="138"/>
      <c r="N250" s="138"/>
      <c r="O250" s="138"/>
      <c r="P250" s="138"/>
      <c r="Q250" s="138"/>
      <c r="R250" s="138"/>
      <c r="S250" s="137"/>
      <c r="T250" s="137"/>
      <c r="U250" s="137"/>
      <c r="V250" s="137"/>
      <c r="W250" s="137"/>
      <c r="X250" s="79"/>
      <c r="Y250" s="80"/>
      <c r="Z250" s="80"/>
      <c r="AA250" s="80"/>
      <c r="AB250" s="11" t="str">
        <f t="shared" si="1375"/>
        <v/>
      </c>
      <c r="AC250" s="12"/>
      <c r="AD250" s="13">
        <f t="shared" si="1367"/>
        <v>0</v>
      </c>
      <c r="AE250" s="14" t="str">
        <f t="shared" ref="AE250" si="1724">IF(ISBLANK(C250),"",IF(BL250=SX1_LS,SX1_PD,IF(BL250=SX2_LS,SX2_PD,IF(BL250=SX3_LS,SX3_PD,IF(BL250=SX4_LS,SX4_PD,IF(BL250=SX5_LS,SX5_PD,IF(BL250=SX6_LS,SX6_PD,IF(BL250=SX7_LS,SX7_PD,IF(BL250=SX8_LS,SX8_PD,IF(BL250=SX9_LS,SX9_PD,IF(BL250=SX10_LS,SX10_PD,IF(BL250=SX11_LS,SX11_PD,IF(BL250=SX12_LS,SX12_PD)))))))))))))</f>
        <v/>
      </c>
      <c r="AF250" s="15" t="str">
        <f t="shared" si="1377"/>
        <v>!</v>
      </c>
      <c r="AG250" s="16" t="str">
        <f t="shared" ref="AG250" si="1725">IF(ISBLANK(AC250),"",IF(AND(BL250=SX1_LS,AC250&gt;=0.5),(ROUND((PI()*AD250*AE250)/12,2)-PI()*SX1_PD),IF(AND(BL250=SX2_LS,AC250&gt;=0.5),(ROUND((PI()*AD250*AE250)/12,2)-PI()*SX2_PD),IF(AND(BL250=SX3_LS,AC250&gt;=0.5),(ROUND((PI()*AD250*AE250)/12,2)-PI()*SX3_PD),IF(AND(BL250=SX4_LS,AC250&gt;=0.5),(ROUND((PI()*AD250*AE250)/12,2)-PI()*SX4_PD),IF(AND(BL250=SX5_LS,AC250&gt;=0.5),(ROUND((PI()*AD250*AE250)/12,2)-PI()*SX5_PD),IF(AND(BL250=SX6_LS,AC250&gt;=0.5),(ROUND((PI()*AD250*AE250)/12,2)-PI()*SX6_PD),IF(AND(BL250=SX7_LS,AC250&gt;=0.5),(ROUND((PI()*AD250*AE250)/12,2)-PI()*SX7_PD),IF(AND(BL250=SX8_LS,AC250&gt;=0.5),(ROUND((PI()*AD250*AE250)/12,2)-PI()*SX8_PD),IF(AND(BL250=SX9_LS,AC250&gt;=0.5),(ROUND((PI()*AD250*AE250)/12,2)-PI()*SX9_PD),IF(AND(BL250=SX10_LS,AC250&gt;=0.5),(ROUND((PI()*AD250*AE250)/12,2)-PI()*SX10_PD),IF(AND(BL250=SX11_LS,AC250&gt;=0.5),(ROUND((PI()*AD250*AE250)/12,2)-PI()*SX11_PD),IF(AND(BL250=SX12_LS,AC250&gt;=0.5),(ROUND((PI()*AD250*AE250)/12,2)-PI()*SX12_PD),ROUND((PI()*AD250*AE250)/12,2))))))))))))))</f>
        <v/>
      </c>
      <c r="AH250" s="81"/>
      <c r="AI250" s="81"/>
      <c r="AJ250" s="81"/>
      <c r="AK250" s="81"/>
      <c r="AL250" s="81"/>
      <c r="AM250" s="81"/>
      <c r="AN250" s="81"/>
      <c r="AO250" s="81"/>
      <c r="AP250" s="17"/>
      <c r="AQ250" s="113"/>
      <c r="AR250" s="113"/>
      <c r="AS250" s="113"/>
      <c r="AT250" s="113"/>
      <c r="AU250" s="113"/>
      <c r="AV250" s="114" t="str">
        <f t="shared" ref="AV250" si="1726">IF(C250=FALSE,"",IF(C250="DNT",(AQ250/(Nominal_Pipe_Diameter*10)),IF(AQ250="NV","NV",IF(AQ250="NA","NA",IF(BE250="","",IF(BL250="SMLS",AQ250*100/BE250,AQ250*100/BD250))))))</f>
        <v/>
      </c>
      <c r="AW250" s="114"/>
      <c r="AX250" s="114"/>
      <c r="AY250" s="114"/>
      <c r="AZ250" s="114"/>
      <c r="BA250" s="114" t="str">
        <f t="shared" ref="BA250" si="1727">IF(C250=FALSE,"",IF(GW_Log_Dist="","NA",GW_Log_Dist+X250))</f>
        <v/>
      </c>
      <c r="BB250" s="114"/>
      <c r="BC250" s="114"/>
      <c r="BD250" s="18" t="str">
        <f t="shared" ref="BD250" si="1728">IF(C250=FALSE,"",IF(AND(SX1_Start&lt;=X250,X250&lt;SX1_End),((SX1_NWT*1000)),IF(AND(SX2_Start&lt;=X250,X250&lt;SX2_End),((SX2_NWT*1000)),IF(AND(SX3_Start&lt;=X250,X250&lt;SX3_End),((SX3_NWT*1000)),IF(AND(SX4_Start&lt;=X250,X250&lt;SX4_End),((SX4_NWT*1000)),IF(AND(SX5_Start&lt;=X250,X250&lt;SX5_End),((SX5_NWT*1000)),IF(AND(SX6_Start&lt;=X250,X250&lt;SX6_End),((SX6_NWT*1000)),IF(AND(SX7_Start&lt;=X250,X250&lt;SX7_End),((SX7_NWT*1000)),IF(AND(SX8_Start&lt;=X250,X250&lt;SX8_End),((SX8_NWT*1000)),IF(AND(SX9_Start&lt;=X250,X250&lt;SX9_End),((SX9_NWT*1000)),IF(AND(SX10_Start&lt;=X250,X250&lt;SX10_End),((SX10_NWT*1000)),IF(AND(SX11_Start&lt;=X250,X250&lt;SX11_End),((SX11_NWT*1000)),IF(AND(SX12_Start&lt;=X250,X250&lt;SX12_End),((SX12_NWT*1000)),IF(AND(SX13_Start&lt;=X250,X250&lt;SX13_End),((SX13_NWT*1000)),IF(AND(SX14_Start&lt;=X250,X250&lt;SX14_End),((SX14_NWT*1000)),IF(AND(SX15_Start&lt;=X250,X250&lt;SX15_End),((SX15_NWT*1000)),IF(AND(SX16_Start&lt;=X250,X250&lt;SX16_End),((SX16_NWT*1000)),IF(AND(SX17_Start&lt;=X250,X250&lt;SX17_End),((SX17_NWT*1000)),IF(AND(SX18_Start&lt;=X250,X250&lt;SX18_End),((SX18_NWT*1000)),IF(AND(SX19_Start&lt;=X250,X250&lt;SX19_End),((SX19_NWT*1000)),IF(AND(SX20_Start&lt;=X250,X250&lt;SX20_End),((SX20_NWT*1000)),IF(AND(SX21_Start&lt;=X250,X250&lt;SX21_End),((SX21_NWT*1000)),IF(AND(SX22_Start&lt;=X250,X250&lt;SX22_End),((SX22_NWT*1000)),IF(AND(SX23_Start&lt;=X250,X250&lt;SX23_End),((SX23_NWT*1000)),IF(AND(SX24_Start&lt;=X250,X250&lt;SX24_End),((SX24_NWT*1000)),IF(AND(SX25_Start&lt;=X250,X250&lt;SX25_End),((SX25_NWT*1000))))))))))))))))))))))))))))</f>
        <v/>
      </c>
      <c r="BE250" s="113"/>
      <c r="BF250" s="113"/>
      <c r="BG250" s="113"/>
      <c r="BH250" s="113"/>
      <c r="BI250" s="113"/>
      <c r="BJ250" s="113"/>
      <c r="BK250" s="113"/>
      <c r="BL250" s="19" t="str" cm="1">
        <f t="array" ref="BL250">IF(C250=FALSE,"",IF(AND(SX1_Start&lt;=X250,X250&lt;SX1_End),SX1_LS,IF(AND(SX2_Start&lt;=X250,X250&lt;SX2_End),SX2_LS,IF(AND(SX3_Start&lt;=X250,X250&lt;SX3_End),SX3_LS,IF(AND(SX4_Start&lt;=X250,X250&lt;SX4_End),SX4_LS,IF(AND(SX5_Start&lt;=X250,X250&lt;SX5_End),SX5_LS,IF(AND(SX6_Start&lt;=X250,X250&lt;SX6_End),SX6_LS,IF(AND(SX7_Start&lt;=X250,X250&lt;SX7_End),SX7_LS,IF(AND(SX8_Start&lt;=X250,X250&lt;SX8_End),SX8_LS,IF(AND(SX9_Start&lt;=X250,X250&lt;SX9_End),SX9_LS,IF(AND(SX10_Start&lt;=X250,X250&lt;SX10_End),SX10_LS,IF(AND(SX11_Start&lt;=X250,X250&lt;SX11_End),SX11_LS,IF(AND(SX12_Start&lt;=X250,X250&lt;SX12_End),SX12_LS,IF(AND(SX13_Start&lt;=X250,X250&lt;SX13_End),SX13_LS,IF(AND(SX14_Start&lt;=X250,X250&lt;SX14_End),SX14_LS,IF(AND(SX15_Start&lt;=X250,X250&lt;SX15_End),SX15_LS,IF(AND(SX16_Start&lt;=X250,X250&lt;SX16_End),SX16_LS,IF(AND(SX17_Start&lt;=X250,X250&lt;SX17_End),SX17_LS,IF(AND(SX18_Start&lt;=X250,X250&lt;SX18_End),SX18_LS,IF(AND(SX19_Start&lt;=X250,X250&lt;SX19_End),SX19_LS,IF(AND(SX20_Start&lt;=X250,X250&lt;SX20_End),SX20_LS,IF(AND(SX21_Start&lt;=X250,X250&lt;SX21_End),SX21_LS,IF(AND(SX22_Start&lt;=X250,X250&lt;SX22_End),SX22_LS,IF(AND(SX23_Start&lt;=X250,X250&lt;SX23_End),SX23_LS,IF(AND(SX24_Start&lt;=X250,X250&lt;SX24_End),SX24_LS)*IF(AND(SX25_Start&lt;=X250,X250&lt;SX25End),SX25_LS)))))))))))))))))))))))))</f>
        <v/>
      </c>
      <c r="BM250" s="129" t="str">
        <f t="shared" ref="BM250" si="1729">IF(ISBLANK(C250),"",IF(BL250=SX1_LS,SX1_LSD,IF(BL250=SX2_LS,SX2_LSD,IF(BL250=SX3_LS,SX3_LSD,IF(BL250=SX4_LS,SX4_LSD,IF(BL250=SX5_LS,SX5_LSD,IF(BL250=SX6_LS,SX6_LSD,IF(BL250=SX7_LS,SX7_LSD,IF(BL250=SX8_LS,SX8_LSD,IF(BL250=SX9_LS,SX9_LSD,IF(BL250=SX10_LS,SX10_LSD,IF(BL250=SX11_LS,SX11_LSD,IF(BL250=SX12_LS,SX12_LSD)))))))))))))</f>
        <v/>
      </c>
      <c r="BN250" s="130"/>
      <c r="BO250" s="130"/>
      <c r="BP250" s="130"/>
      <c r="BQ250" s="130"/>
      <c r="BR250" s="131"/>
      <c r="BS250" s="119" t="str">
        <f t="shared" ref="BS250" si="1730">IF(ISBLANK(C250),"",IF(NOT(ISNUMBER(station_number)),"NA",IF(MOD(station_number,1)=0,TEXT(station_number+X250,"0+00"),IF(NOT(MOD(station_number,1)=0),TEXT(station_number+X250,"0+00.00")))))</f>
        <v/>
      </c>
      <c r="BT250" s="119"/>
      <c r="BU250" s="119"/>
      <c r="BV250" s="119"/>
      <c r="BW250" s="119"/>
      <c r="BX250" s="120" t="str" cm="1">
        <f t="array" ref="BX250">IF(C250=FALSE,"",IF(AND(SX1_Start&lt;=X250,X250&lt;SX1_End),"Section 1",IF(AND(SX2_Start&lt;=X250,X250&lt;SX2_End),"Section 2",IF(AND(SX3_Start&lt;=X250,X250&lt;SX3_End),"Section 3",IF(AND(SX4_Start&lt;=X250,X250&lt;SX4_End),"Section 4",IF(AND(SX5_Start&lt;=X250,X250&lt;SX5_End),"Section 5",IF(AND(SX6_Start&lt;=X250,X250&lt;SX6_End),"Section 6",IF(AND(SX7_Start&lt;=X250,X250&lt;SX7_End),"Section 7",IF(AND(SX8_Start&lt;=X250,X250&lt;SX8_End),"Section 8",IF(AND(SX9_Start&lt;=X250,X250&lt;SX9_End),"Section 9",IF(AND(SX10_Start&lt;=X250,X250&lt;SX10_End),"Section 10",IF(AND(SX11_Start&lt;=X250,X250&lt;SX11_End),"Section 11",IF(AND(SX12_Start&lt;=X250,X250&lt;SX12_End),"Section 12",IF(AND(SX13_Start&lt;=X250,X250&lt;SX13_End),"Section 13",IF(AND(SX14_Start&lt;=X250,X250&lt;SX14_End),"Section 14",IF(AND(SX15_Start&lt;=X250,X250&lt;SX15_End),"Section 15",IF(AND(SX16_Start&lt;=X250,X250&lt;SX16_End),"Section 16",IF(AND(SX17_Start&lt;=X250,X250&lt;SX17_End),"Section 17",IF(AND(SX18_Start&lt;=X250,X250&lt;SX18_End),"Section 18",IF(AND(SX19_Start&lt;=X250,X250&lt;SX19_End),"Section 19",IF(AND(SX20_Start&lt;=X250,X250&lt;SX20_End),"Section 20",IF(AND(SX21_Start&lt;=X250,X250&lt;SX21_End),"Section 21",IF(AND(SX22_Start&lt;=X250,X250&lt;SX22_End),"Section 22",IF(AND(SX23_Start&lt;=X250,X250&lt;SX23_End),"Section 23",IF(AND(SX24_Start&lt;=X250,X250&lt;SX24_End),"Section 24")*IF(AND(SX25_Start&lt;=X250,X250&lt;SX25End),"Section 25")))))))))))))))))))))))))</f>
        <v/>
      </c>
      <c r="BY250" s="121"/>
      <c r="BZ250" s="121"/>
      <c r="CA250" s="121"/>
      <c r="CB250" s="121"/>
      <c r="CC250" s="121"/>
      <c r="CD250" s="121"/>
      <c r="CE250" s="121"/>
      <c r="CF250" s="121"/>
      <c r="CG250" s="121"/>
      <c r="CH250" s="122"/>
      <c r="CI250" s="123"/>
      <c r="CJ250" s="124"/>
      <c r="CK250" s="124"/>
      <c r="CL250" s="124"/>
      <c r="CM250" s="124"/>
      <c r="CN250" s="124"/>
      <c r="CO250" s="124"/>
      <c r="CP250" s="124"/>
      <c r="CQ250" s="124"/>
      <c r="CR250" s="124"/>
      <c r="CS250" s="125"/>
      <c r="CT250" s="123"/>
      <c r="CU250" s="124"/>
      <c r="CV250" s="124"/>
      <c r="CW250" s="124"/>
      <c r="CX250" s="124"/>
      <c r="CY250" s="124"/>
      <c r="CZ250" s="124"/>
      <c r="DA250" s="124"/>
      <c r="DB250" s="124"/>
      <c r="DC250" s="124"/>
      <c r="DD250" s="125"/>
      <c r="DE250" s="123"/>
      <c r="DF250" s="124"/>
      <c r="DG250" s="124"/>
      <c r="DH250" s="124"/>
      <c r="DI250" s="124"/>
      <c r="DJ250" s="124"/>
      <c r="DK250" s="124"/>
      <c r="DL250" s="124"/>
      <c r="DM250" s="124"/>
      <c r="DN250" s="125"/>
      <c r="DO250" s="126"/>
      <c r="DP250" s="127"/>
      <c r="DQ250" s="127"/>
      <c r="DR250" s="127"/>
      <c r="DS250" s="127"/>
      <c r="DT250" s="127"/>
      <c r="DU250" s="127"/>
      <c r="DV250" s="128"/>
      <c r="DW250" s="102"/>
      <c r="DX250" s="102"/>
      <c r="DY250" s="102"/>
      <c r="DZ250" s="115"/>
      <c r="EA250" s="115"/>
      <c r="EB250" s="115"/>
      <c r="EC250" s="115"/>
      <c r="ED250" s="115"/>
      <c r="EE250" s="132"/>
      <c r="EF250" s="132"/>
      <c r="EG250" s="132"/>
      <c r="EH250" s="102"/>
      <c r="EI250" s="102"/>
      <c r="EJ250" s="102"/>
      <c r="EK250" s="117" t="str">
        <f t="shared" si="1384"/>
        <v/>
      </c>
      <c r="EL250" s="117"/>
      <c r="EM250" s="117"/>
      <c r="EN250" s="118"/>
      <c r="EO250" s="118"/>
      <c r="EP250" s="118"/>
      <c r="EQ250" s="102"/>
      <c r="ER250" s="102"/>
      <c r="ES250" s="102"/>
      <c r="ET250" s="102"/>
      <c r="EU250" s="20" t="str">
        <f t="shared" si="1385"/>
        <v/>
      </c>
      <c r="EV250" s="26" t="str">
        <f t="shared" si="1386"/>
        <v/>
      </c>
      <c r="EW250" s="22"/>
      <c r="EX250" s="22"/>
      <c r="EY250" s="23"/>
      <c r="EZ250" s="23"/>
      <c r="FA250" s="27"/>
      <c r="FB250" s="27"/>
      <c r="FC250" s="29"/>
      <c r="FD250" s="28"/>
      <c r="FE250" s="28"/>
      <c r="FF250" s="28"/>
      <c r="FG250" s="28"/>
      <c r="FH250" s="28"/>
      <c r="FI250" s="28"/>
      <c r="FJ250" s="28"/>
      <c r="FK250" s="28"/>
      <c r="FL250" s="28"/>
      <c r="FM250" s="28"/>
      <c r="FN250" s="29"/>
      <c r="FO250" s="29"/>
      <c r="FP250" s="29"/>
      <c r="FQ250" s="29"/>
      <c r="FR250" s="29"/>
      <c r="FS250" s="29"/>
      <c r="FT250" s="29"/>
      <c r="FU250" s="29"/>
      <c r="FV250" s="29"/>
      <c r="FW250" s="29"/>
      <c r="FX250" s="29"/>
      <c r="FY250" s="29"/>
      <c r="FZ250" s="29"/>
      <c r="GA250" s="29"/>
      <c r="GB250" s="29"/>
      <c r="GC250" s="23"/>
      <c r="GD250" s="23"/>
      <c r="GE250" s="23"/>
      <c r="GF250" s="23"/>
      <c r="GG250" s="23"/>
      <c r="GH250" s="23"/>
    </row>
    <row r="251" spans="1:190" s="25" customFormat="1" ht="57.75" customHeight="1" x14ac:dyDescent="0.25">
      <c r="A251" s="103">
        <f t="shared" si="1387"/>
        <v>244</v>
      </c>
      <c r="B251" s="103"/>
      <c r="C251" s="104"/>
      <c r="D251" s="105"/>
      <c r="E251" s="105"/>
      <c r="F251" s="105"/>
      <c r="G251" s="105"/>
      <c r="H251" s="105"/>
      <c r="I251" s="105"/>
      <c r="J251" s="105"/>
      <c r="K251" s="106"/>
      <c r="L251" s="138"/>
      <c r="M251" s="138"/>
      <c r="N251" s="138"/>
      <c r="O251" s="138"/>
      <c r="P251" s="138"/>
      <c r="Q251" s="138"/>
      <c r="R251" s="138"/>
      <c r="S251" s="137"/>
      <c r="T251" s="137"/>
      <c r="U251" s="137"/>
      <c r="V251" s="137"/>
      <c r="W251" s="137"/>
      <c r="X251" s="79"/>
      <c r="Y251" s="80"/>
      <c r="Z251" s="80"/>
      <c r="AA251" s="80"/>
      <c r="AB251" s="11" t="str">
        <f t="shared" si="1375"/>
        <v/>
      </c>
      <c r="AC251" s="12"/>
      <c r="AD251" s="13">
        <f t="shared" si="1367"/>
        <v>0</v>
      </c>
      <c r="AE251" s="14" t="str">
        <f t="shared" ref="AE251" si="1731">IF(ISBLANK(C251),"",IF(BL251=SX1_LS,SX1_PD,IF(BL251=SX2_LS,SX2_PD,IF(BL251=SX3_LS,SX3_PD,IF(BL251=SX4_LS,SX4_PD,IF(BL251=SX5_LS,SX5_PD,IF(BL251=SX6_LS,SX6_PD,IF(BL251=SX7_LS,SX7_PD,IF(BL251=SX8_LS,SX8_PD,IF(BL251=SX9_LS,SX9_PD,IF(BL251=SX10_LS,SX10_PD,IF(BL251=SX11_LS,SX11_PD,IF(BL251=SX12_LS,SX12_PD)))))))))))))</f>
        <v/>
      </c>
      <c r="AF251" s="15" t="str">
        <f t="shared" si="1377"/>
        <v>!</v>
      </c>
      <c r="AG251" s="16" t="str">
        <f t="shared" ref="AG251" si="1732">IF(ISBLANK(AC251),"",IF(AND(BL251=SX1_LS,AC251&gt;=0.5),(ROUND((PI()*AD251*AE251)/12,2)-PI()*SX1_PD),IF(AND(BL251=SX2_LS,AC251&gt;=0.5),(ROUND((PI()*AD251*AE251)/12,2)-PI()*SX2_PD),IF(AND(BL251=SX3_LS,AC251&gt;=0.5),(ROUND((PI()*AD251*AE251)/12,2)-PI()*SX3_PD),IF(AND(BL251=SX4_LS,AC251&gt;=0.5),(ROUND((PI()*AD251*AE251)/12,2)-PI()*SX4_PD),IF(AND(BL251=SX5_LS,AC251&gt;=0.5),(ROUND((PI()*AD251*AE251)/12,2)-PI()*SX5_PD),IF(AND(BL251=SX6_LS,AC251&gt;=0.5),(ROUND((PI()*AD251*AE251)/12,2)-PI()*SX6_PD),IF(AND(BL251=SX7_LS,AC251&gt;=0.5),(ROUND((PI()*AD251*AE251)/12,2)-PI()*SX7_PD),IF(AND(BL251=SX8_LS,AC251&gt;=0.5),(ROUND((PI()*AD251*AE251)/12,2)-PI()*SX8_PD),IF(AND(BL251=SX9_LS,AC251&gt;=0.5),(ROUND((PI()*AD251*AE251)/12,2)-PI()*SX9_PD),IF(AND(BL251=SX10_LS,AC251&gt;=0.5),(ROUND((PI()*AD251*AE251)/12,2)-PI()*SX10_PD),IF(AND(BL251=SX11_LS,AC251&gt;=0.5),(ROUND((PI()*AD251*AE251)/12,2)-PI()*SX11_PD),IF(AND(BL251=SX12_LS,AC251&gt;=0.5),(ROUND((PI()*AD251*AE251)/12,2)-PI()*SX12_PD),ROUND((PI()*AD251*AE251)/12,2))))))))))))))</f>
        <v/>
      </c>
      <c r="AH251" s="81"/>
      <c r="AI251" s="81"/>
      <c r="AJ251" s="81"/>
      <c r="AK251" s="81"/>
      <c r="AL251" s="81"/>
      <c r="AM251" s="81"/>
      <c r="AN251" s="81"/>
      <c r="AO251" s="81"/>
      <c r="AP251" s="17"/>
      <c r="AQ251" s="113"/>
      <c r="AR251" s="113"/>
      <c r="AS251" s="113"/>
      <c r="AT251" s="113"/>
      <c r="AU251" s="113"/>
      <c r="AV251" s="114" t="str">
        <f t="shared" ref="AV251" si="1733">IF(C251=FALSE,"",IF(C251="DNT",(AQ251/(Nominal_Pipe_Diameter*10)),IF(AQ251="NV","NV",IF(AQ251="NA","NA",IF(BE251="","",IF(BL251="SMLS",AQ251*100/BE251,AQ251*100/BD251))))))</f>
        <v/>
      </c>
      <c r="AW251" s="114"/>
      <c r="AX251" s="114"/>
      <c r="AY251" s="114"/>
      <c r="AZ251" s="114"/>
      <c r="BA251" s="114" t="str">
        <f t="shared" ref="BA251" si="1734">IF(C251=FALSE,"",IF(GW_Log_Dist="","NA",GW_Log_Dist+X251))</f>
        <v/>
      </c>
      <c r="BB251" s="114"/>
      <c r="BC251" s="114"/>
      <c r="BD251" s="18" t="str">
        <f t="shared" ref="BD251" si="1735">IF(C251=FALSE,"",IF(AND(SX1_Start&lt;=X251,X251&lt;SX1_End),((SX1_NWT*1000)),IF(AND(SX2_Start&lt;=X251,X251&lt;SX2_End),((SX2_NWT*1000)),IF(AND(SX3_Start&lt;=X251,X251&lt;SX3_End),((SX3_NWT*1000)),IF(AND(SX4_Start&lt;=X251,X251&lt;SX4_End),((SX4_NWT*1000)),IF(AND(SX5_Start&lt;=X251,X251&lt;SX5_End),((SX5_NWT*1000)),IF(AND(SX6_Start&lt;=X251,X251&lt;SX6_End),((SX6_NWT*1000)),IF(AND(SX7_Start&lt;=X251,X251&lt;SX7_End),((SX7_NWT*1000)),IF(AND(SX8_Start&lt;=X251,X251&lt;SX8_End),((SX8_NWT*1000)),IF(AND(SX9_Start&lt;=X251,X251&lt;SX9_End),((SX9_NWT*1000)),IF(AND(SX10_Start&lt;=X251,X251&lt;SX10_End),((SX10_NWT*1000)),IF(AND(SX11_Start&lt;=X251,X251&lt;SX11_End),((SX11_NWT*1000)),IF(AND(SX12_Start&lt;=X251,X251&lt;SX12_End),((SX12_NWT*1000)),IF(AND(SX13_Start&lt;=X251,X251&lt;SX13_End),((SX13_NWT*1000)),IF(AND(SX14_Start&lt;=X251,X251&lt;SX14_End),((SX14_NWT*1000)),IF(AND(SX15_Start&lt;=X251,X251&lt;SX15_End),((SX15_NWT*1000)),IF(AND(SX16_Start&lt;=X251,X251&lt;SX16_End),((SX16_NWT*1000)),IF(AND(SX17_Start&lt;=X251,X251&lt;SX17_End),((SX17_NWT*1000)),IF(AND(SX18_Start&lt;=X251,X251&lt;SX18_End),((SX18_NWT*1000)),IF(AND(SX19_Start&lt;=X251,X251&lt;SX19_End),((SX19_NWT*1000)),IF(AND(SX20_Start&lt;=X251,X251&lt;SX20_End),((SX20_NWT*1000)),IF(AND(SX21_Start&lt;=X251,X251&lt;SX21_End),((SX21_NWT*1000)),IF(AND(SX22_Start&lt;=X251,X251&lt;SX22_End),((SX22_NWT*1000)),IF(AND(SX23_Start&lt;=X251,X251&lt;SX23_End),((SX23_NWT*1000)),IF(AND(SX24_Start&lt;=X251,X251&lt;SX24_End),((SX24_NWT*1000)),IF(AND(SX25_Start&lt;=X251,X251&lt;SX25_End),((SX25_NWT*1000))))))))))))))))))))))))))))</f>
        <v/>
      </c>
      <c r="BE251" s="113"/>
      <c r="BF251" s="113"/>
      <c r="BG251" s="113"/>
      <c r="BH251" s="113"/>
      <c r="BI251" s="113"/>
      <c r="BJ251" s="113"/>
      <c r="BK251" s="113"/>
      <c r="BL251" s="19" t="str" cm="1">
        <f t="array" ref="BL251">IF(C251=FALSE,"",IF(AND(SX1_Start&lt;=X251,X251&lt;SX1_End),SX1_LS,IF(AND(SX2_Start&lt;=X251,X251&lt;SX2_End),SX2_LS,IF(AND(SX3_Start&lt;=X251,X251&lt;SX3_End),SX3_LS,IF(AND(SX4_Start&lt;=X251,X251&lt;SX4_End),SX4_LS,IF(AND(SX5_Start&lt;=X251,X251&lt;SX5_End),SX5_LS,IF(AND(SX6_Start&lt;=X251,X251&lt;SX6_End),SX6_LS,IF(AND(SX7_Start&lt;=X251,X251&lt;SX7_End),SX7_LS,IF(AND(SX8_Start&lt;=X251,X251&lt;SX8_End),SX8_LS,IF(AND(SX9_Start&lt;=X251,X251&lt;SX9_End),SX9_LS,IF(AND(SX10_Start&lt;=X251,X251&lt;SX10_End),SX10_LS,IF(AND(SX11_Start&lt;=X251,X251&lt;SX11_End),SX11_LS,IF(AND(SX12_Start&lt;=X251,X251&lt;SX12_End),SX12_LS,IF(AND(SX13_Start&lt;=X251,X251&lt;SX13_End),SX13_LS,IF(AND(SX14_Start&lt;=X251,X251&lt;SX14_End),SX14_LS,IF(AND(SX15_Start&lt;=X251,X251&lt;SX15_End),SX15_LS,IF(AND(SX16_Start&lt;=X251,X251&lt;SX16_End),SX16_LS,IF(AND(SX17_Start&lt;=X251,X251&lt;SX17_End),SX17_LS,IF(AND(SX18_Start&lt;=X251,X251&lt;SX18_End),SX18_LS,IF(AND(SX19_Start&lt;=X251,X251&lt;SX19_End),SX19_LS,IF(AND(SX20_Start&lt;=X251,X251&lt;SX20_End),SX20_LS,IF(AND(SX21_Start&lt;=X251,X251&lt;SX21_End),SX21_LS,IF(AND(SX22_Start&lt;=X251,X251&lt;SX22_End),SX22_LS,IF(AND(SX23_Start&lt;=X251,X251&lt;SX23_End),SX23_LS,IF(AND(SX24_Start&lt;=X251,X251&lt;SX24_End),SX24_LS)*IF(AND(SX25_Start&lt;=X251,X251&lt;SX25End),SX25_LS)))))))))))))))))))))))))</f>
        <v/>
      </c>
      <c r="BM251" s="129" t="str">
        <f t="shared" ref="BM251" si="1736">IF(ISBLANK(C251),"",IF(BL251=SX1_LS,SX1_LSD,IF(BL251=SX2_LS,SX2_LSD,IF(BL251=SX3_LS,SX3_LSD,IF(BL251=SX4_LS,SX4_LSD,IF(BL251=SX5_LS,SX5_LSD,IF(BL251=SX6_LS,SX6_LSD,IF(BL251=SX7_LS,SX7_LSD,IF(BL251=SX8_LS,SX8_LSD,IF(BL251=SX9_LS,SX9_LSD,IF(BL251=SX10_LS,SX10_LSD,IF(BL251=SX11_LS,SX11_LSD,IF(BL251=SX12_LS,SX12_LSD)))))))))))))</f>
        <v/>
      </c>
      <c r="BN251" s="130"/>
      <c r="BO251" s="130"/>
      <c r="BP251" s="130"/>
      <c r="BQ251" s="130"/>
      <c r="BR251" s="131"/>
      <c r="BS251" s="119" t="str">
        <f t="shared" ref="BS251" si="1737">IF(ISBLANK(C251),"",IF(NOT(ISNUMBER(station_number)),"NA",IF(MOD(station_number,1)=0,TEXT(station_number+X251,"0+00"),IF(NOT(MOD(station_number,1)=0),TEXT(station_number+X251,"0+00.00")))))</f>
        <v/>
      </c>
      <c r="BT251" s="119"/>
      <c r="BU251" s="119"/>
      <c r="BV251" s="119"/>
      <c r="BW251" s="119"/>
      <c r="BX251" s="120" t="str" cm="1">
        <f t="array" ref="BX251">IF(C251=FALSE,"",IF(AND(SX1_Start&lt;=X251,X251&lt;SX1_End),"Section 1",IF(AND(SX2_Start&lt;=X251,X251&lt;SX2_End),"Section 2",IF(AND(SX3_Start&lt;=X251,X251&lt;SX3_End),"Section 3",IF(AND(SX4_Start&lt;=X251,X251&lt;SX4_End),"Section 4",IF(AND(SX5_Start&lt;=X251,X251&lt;SX5_End),"Section 5",IF(AND(SX6_Start&lt;=X251,X251&lt;SX6_End),"Section 6",IF(AND(SX7_Start&lt;=X251,X251&lt;SX7_End),"Section 7",IF(AND(SX8_Start&lt;=X251,X251&lt;SX8_End),"Section 8",IF(AND(SX9_Start&lt;=X251,X251&lt;SX9_End),"Section 9",IF(AND(SX10_Start&lt;=X251,X251&lt;SX10_End),"Section 10",IF(AND(SX11_Start&lt;=X251,X251&lt;SX11_End),"Section 11",IF(AND(SX12_Start&lt;=X251,X251&lt;SX12_End),"Section 12",IF(AND(SX13_Start&lt;=X251,X251&lt;SX13_End),"Section 13",IF(AND(SX14_Start&lt;=X251,X251&lt;SX14_End),"Section 14",IF(AND(SX15_Start&lt;=X251,X251&lt;SX15_End),"Section 15",IF(AND(SX16_Start&lt;=X251,X251&lt;SX16_End),"Section 16",IF(AND(SX17_Start&lt;=X251,X251&lt;SX17_End),"Section 17",IF(AND(SX18_Start&lt;=X251,X251&lt;SX18_End),"Section 18",IF(AND(SX19_Start&lt;=X251,X251&lt;SX19_End),"Section 19",IF(AND(SX20_Start&lt;=X251,X251&lt;SX20_End),"Section 20",IF(AND(SX21_Start&lt;=X251,X251&lt;SX21_End),"Section 21",IF(AND(SX22_Start&lt;=X251,X251&lt;SX22_End),"Section 22",IF(AND(SX23_Start&lt;=X251,X251&lt;SX23_End),"Section 23",IF(AND(SX24_Start&lt;=X251,X251&lt;SX24_End),"Section 24")*IF(AND(SX25_Start&lt;=X251,X251&lt;SX25End),"Section 25")))))))))))))))))))))))))</f>
        <v/>
      </c>
      <c r="BY251" s="121"/>
      <c r="BZ251" s="121"/>
      <c r="CA251" s="121"/>
      <c r="CB251" s="121"/>
      <c r="CC251" s="121"/>
      <c r="CD251" s="121"/>
      <c r="CE251" s="121"/>
      <c r="CF251" s="121"/>
      <c r="CG251" s="121"/>
      <c r="CH251" s="122"/>
      <c r="CI251" s="123"/>
      <c r="CJ251" s="124"/>
      <c r="CK251" s="124"/>
      <c r="CL251" s="124"/>
      <c r="CM251" s="124"/>
      <c r="CN251" s="124"/>
      <c r="CO251" s="124"/>
      <c r="CP251" s="124"/>
      <c r="CQ251" s="124"/>
      <c r="CR251" s="124"/>
      <c r="CS251" s="125"/>
      <c r="CT251" s="123"/>
      <c r="CU251" s="124"/>
      <c r="CV251" s="124"/>
      <c r="CW251" s="124"/>
      <c r="CX251" s="124"/>
      <c r="CY251" s="124"/>
      <c r="CZ251" s="124"/>
      <c r="DA251" s="124"/>
      <c r="DB251" s="124"/>
      <c r="DC251" s="124"/>
      <c r="DD251" s="125"/>
      <c r="DE251" s="123"/>
      <c r="DF251" s="124"/>
      <c r="DG251" s="124"/>
      <c r="DH251" s="124"/>
      <c r="DI251" s="124"/>
      <c r="DJ251" s="124"/>
      <c r="DK251" s="124"/>
      <c r="DL251" s="124"/>
      <c r="DM251" s="124"/>
      <c r="DN251" s="125"/>
      <c r="DO251" s="126"/>
      <c r="DP251" s="127"/>
      <c r="DQ251" s="127"/>
      <c r="DR251" s="127"/>
      <c r="DS251" s="127"/>
      <c r="DT251" s="127"/>
      <c r="DU251" s="127"/>
      <c r="DV251" s="128"/>
      <c r="DW251" s="102"/>
      <c r="DX251" s="102"/>
      <c r="DY251" s="102"/>
      <c r="DZ251" s="115"/>
      <c r="EA251" s="115"/>
      <c r="EB251" s="115"/>
      <c r="EC251" s="115"/>
      <c r="ED251" s="115"/>
      <c r="EE251" s="132"/>
      <c r="EF251" s="132"/>
      <c r="EG251" s="132"/>
      <c r="EH251" s="102"/>
      <c r="EI251" s="102"/>
      <c r="EJ251" s="102"/>
      <c r="EK251" s="117" t="str">
        <f t="shared" si="1384"/>
        <v/>
      </c>
      <c r="EL251" s="117"/>
      <c r="EM251" s="117"/>
      <c r="EN251" s="118"/>
      <c r="EO251" s="118"/>
      <c r="EP251" s="118"/>
      <c r="EQ251" s="102"/>
      <c r="ER251" s="102"/>
      <c r="ES251" s="102"/>
      <c r="ET251" s="102"/>
      <c r="EU251" s="20" t="str">
        <f t="shared" si="1385"/>
        <v/>
      </c>
      <c r="EV251" s="26" t="str">
        <f t="shared" si="1386"/>
        <v/>
      </c>
      <c r="EW251" s="22"/>
      <c r="EX251" s="22"/>
      <c r="EY251" s="23"/>
      <c r="EZ251" s="23"/>
      <c r="FA251" s="27"/>
      <c r="FB251" s="27"/>
      <c r="FC251" s="28"/>
      <c r="FD251" s="28"/>
      <c r="FE251" s="28"/>
      <c r="FF251" s="28"/>
      <c r="FG251" s="28"/>
      <c r="FH251" s="28"/>
      <c r="FI251" s="28"/>
      <c r="FJ251" s="28"/>
      <c r="FK251" s="28"/>
      <c r="FL251" s="28"/>
      <c r="FM251" s="28"/>
      <c r="FN251" s="29"/>
      <c r="FO251" s="29"/>
      <c r="FP251" s="29"/>
      <c r="FQ251" s="29"/>
      <c r="FR251" s="29"/>
      <c r="FS251" s="29"/>
      <c r="FT251" s="29"/>
      <c r="FU251" s="29"/>
      <c r="FV251" s="29"/>
      <c r="FW251" s="29"/>
      <c r="FX251" s="29"/>
      <c r="FY251" s="29"/>
      <c r="FZ251" s="29"/>
      <c r="GA251" s="29"/>
      <c r="GB251" s="29"/>
      <c r="GC251" s="23"/>
      <c r="GD251" s="23"/>
      <c r="GE251" s="23"/>
      <c r="GF251" s="23"/>
      <c r="GG251" s="23"/>
      <c r="GH251" s="23"/>
    </row>
    <row r="252" spans="1:190" s="25" customFormat="1" ht="57.75" customHeight="1" x14ac:dyDescent="0.25">
      <c r="A252" s="103">
        <f t="shared" si="1387"/>
        <v>245</v>
      </c>
      <c r="B252" s="103"/>
      <c r="C252" s="104"/>
      <c r="D252" s="105"/>
      <c r="E252" s="105"/>
      <c r="F252" s="105"/>
      <c r="G252" s="105"/>
      <c r="H252" s="105"/>
      <c r="I252" s="105"/>
      <c r="J252" s="105"/>
      <c r="K252" s="106"/>
      <c r="L252" s="138"/>
      <c r="M252" s="138"/>
      <c r="N252" s="138"/>
      <c r="O252" s="138"/>
      <c r="P252" s="138"/>
      <c r="Q252" s="138"/>
      <c r="R252" s="138"/>
      <c r="S252" s="137"/>
      <c r="T252" s="137"/>
      <c r="U252" s="137"/>
      <c r="V252" s="137"/>
      <c r="W252" s="137"/>
      <c r="X252" s="79"/>
      <c r="Y252" s="80"/>
      <c r="Z252" s="80"/>
      <c r="AA252" s="80"/>
      <c r="AB252" s="11" t="str">
        <f t="shared" si="1375"/>
        <v/>
      </c>
      <c r="AC252" s="12"/>
      <c r="AD252" s="13">
        <f t="shared" si="1367"/>
        <v>0</v>
      </c>
      <c r="AE252" s="14" t="str">
        <f t="shared" ref="AE252" si="1738">IF(ISBLANK(C252),"",IF(BL252=SX1_LS,SX1_PD,IF(BL252=SX2_LS,SX2_PD,IF(BL252=SX3_LS,SX3_PD,IF(BL252=SX4_LS,SX4_PD,IF(BL252=SX5_LS,SX5_PD,IF(BL252=SX6_LS,SX6_PD,IF(BL252=SX7_LS,SX7_PD,IF(BL252=SX8_LS,SX8_PD,IF(BL252=SX9_LS,SX9_PD,IF(BL252=SX10_LS,SX10_PD,IF(BL252=SX11_LS,SX11_PD,IF(BL252=SX12_LS,SX12_PD)))))))))))))</f>
        <v/>
      </c>
      <c r="AF252" s="15" t="str">
        <f t="shared" si="1377"/>
        <v>!</v>
      </c>
      <c r="AG252" s="16" t="str">
        <f t="shared" ref="AG252" si="1739">IF(ISBLANK(AC252),"",IF(AND(BL252=SX1_LS,AC252&gt;=0.5),(ROUND((PI()*AD252*AE252)/12,2)-PI()*SX1_PD),IF(AND(BL252=SX2_LS,AC252&gt;=0.5),(ROUND((PI()*AD252*AE252)/12,2)-PI()*SX2_PD),IF(AND(BL252=SX3_LS,AC252&gt;=0.5),(ROUND((PI()*AD252*AE252)/12,2)-PI()*SX3_PD),IF(AND(BL252=SX4_LS,AC252&gt;=0.5),(ROUND((PI()*AD252*AE252)/12,2)-PI()*SX4_PD),IF(AND(BL252=SX5_LS,AC252&gt;=0.5),(ROUND((PI()*AD252*AE252)/12,2)-PI()*SX5_PD),IF(AND(BL252=SX6_LS,AC252&gt;=0.5),(ROUND((PI()*AD252*AE252)/12,2)-PI()*SX6_PD),IF(AND(BL252=SX7_LS,AC252&gt;=0.5),(ROUND((PI()*AD252*AE252)/12,2)-PI()*SX7_PD),IF(AND(BL252=SX8_LS,AC252&gt;=0.5),(ROUND((PI()*AD252*AE252)/12,2)-PI()*SX8_PD),IF(AND(BL252=SX9_LS,AC252&gt;=0.5),(ROUND((PI()*AD252*AE252)/12,2)-PI()*SX9_PD),IF(AND(BL252=SX10_LS,AC252&gt;=0.5),(ROUND((PI()*AD252*AE252)/12,2)-PI()*SX10_PD),IF(AND(BL252=SX11_LS,AC252&gt;=0.5),(ROUND((PI()*AD252*AE252)/12,2)-PI()*SX11_PD),IF(AND(BL252=SX12_LS,AC252&gt;=0.5),(ROUND((PI()*AD252*AE252)/12,2)-PI()*SX12_PD),ROUND((PI()*AD252*AE252)/12,2))))))))))))))</f>
        <v/>
      </c>
      <c r="AH252" s="81"/>
      <c r="AI252" s="81"/>
      <c r="AJ252" s="81"/>
      <c r="AK252" s="81"/>
      <c r="AL252" s="81"/>
      <c r="AM252" s="81"/>
      <c r="AN252" s="81"/>
      <c r="AO252" s="81"/>
      <c r="AP252" s="17"/>
      <c r="AQ252" s="133"/>
      <c r="AR252" s="134"/>
      <c r="AS252" s="134"/>
      <c r="AT252" s="134"/>
      <c r="AU252" s="135"/>
      <c r="AV252" s="114" t="str">
        <f t="shared" ref="AV252" si="1740">IF(C252=FALSE,"",IF(C252="DNT",(AQ252/(Nominal_Pipe_Diameter*10)),IF(AQ252="NV","NV",IF(AQ252="NA","NA",IF(BE252="","",IF(BL252="SMLS",AQ252*100/BE252,AQ252*100/BD252))))))</f>
        <v/>
      </c>
      <c r="AW252" s="114"/>
      <c r="AX252" s="114"/>
      <c r="AY252" s="114"/>
      <c r="AZ252" s="114"/>
      <c r="BA252" s="114" t="str">
        <f t="shared" ref="BA252" si="1741">IF(C252=FALSE,"",IF(GW_Log_Dist="","NA",GW_Log_Dist+X252))</f>
        <v/>
      </c>
      <c r="BB252" s="114"/>
      <c r="BC252" s="114"/>
      <c r="BD252" s="18" t="str">
        <f t="shared" ref="BD252" si="1742">IF(C252=FALSE,"",IF(AND(SX1_Start&lt;=X252,X252&lt;SX1_End),((SX1_NWT*1000)),IF(AND(SX2_Start&lt;=X252,X252&lt;SX2_End),((SX2_NWT*1000)),IF(AND(SX3_Start&lt;=X252,X252&lt;SX3_End),((SX3_NWT*1000)),IF(AND(SX4_Start&lt;=X252,X252&lt;SX4_End),((SX4_NWT*1000)),IF(AND(SX5_Start&lt;=X252,X252&lt;SX5_End),((SX5_NWT*1000)),IF(AND(SX6_Start&lt;=X252,X252&lt;SX6_End),((SX6_NWT*1000)),IF(AND(SX7_Start&lt;=X252,X252&lt;SX7_End),((SX7_NWT*1000)),IF(AND(SX8_Start&lt;=X252,X252&lt;SX8_End),((SX8_NWT*1000)),IF(AND(SX9_Start&lt;=X252,X252&lt;SX9_End),((SX9_NWT*1000)),IF(AND(SX10_Start&lt;=X252,X252&lt;SX10_End),((SX10_NWT*1000)),IF(AND(SX11_Start&lt;=X252,X252&lt;SX11_End),((SX11_NWT*1000)),IF(AND(SX12_Start&lt;=X252,X252&lt;SX12_End),((SX12_NWT*1000)),IF(AND(SX13_Start&lt;=X252,X252&lt;SX13_End),((SX13_NWT*1000)),IF(AND(SX14_Start&lt;=X252,X252&lt;SX14_End),((SX14_NWT*1000)),IF(AND(SX15_Start&lt;=X252,X252&lt;SX15_End),((SX15_NWT*1000)),IF(AND(SX16_Start&lt;=X252,X252&lt;SX16_End),((SX16_NWT*1000)),IF(AND(SX17_Start&lt;=X252,X252&lt;SX17_End),((SX17_NWT*1000)),IF(AND(SX18_Start&lt;=X252,X252&lt;SX18_End),((SX18_NWT*1000)),IF(AND(SX19_Start&lt;=X252,X252&lt;SX19_End),((SX19_NWT*1000)),IF(AND(SX20_Start&lt;=X252,X252&lt;SX20_End),((SX20_NWT*1000)),IF(AND(SX21_Start&lt;=X252,X252&lt;SX21_End),((SX21_NWT*1000)),IF(AND(SX22_Start&lt;=X252,X252&lt;SX22_End),((SX22_NWT*1000)),IF(AND(SX23_Start&lt;=X252,X252&lt;SX23_End),((SX23_NWT*1000)),IF(AND(SX24_Start&lt;=X252,X252&lt;SX24_End),((SX24_NWT*1000)),IF(AND(SX25_Start&lt;=X252,X252&lt;SX25_End),((SX25_NWT*1000))))))))))))))))))))))))))))</f>
        <v/>
      </c>
      <c r="BE252" s="113"/>
      <c r="BF252" s="113"/>
      <c r="BG252" s="113"/>
      <c r="BH252" s="113"/>
      <c r="BI252" s="113"/>
      <c r="BJ252" s="113"/>
      <c r="BK252" s="113"/>
      <c r="BL252" s="19" t="str" cm="1">
        <f t="array" ref="BL252">IF(C252=FALSE,"",IF(AND(SX1_Start&lt;=X252,X252&lt;SX1_End),SX1_LS,IF(AND(SX2_Start&lt;=X252,X252&lt;SX2_End),SX2_LS,IF(AND(SX3_Start&lt;=X252,X252&lt;SX3_End),SX3_LS,IF(AND(SX4_Start&lt;=X252,X252&lt;SX4_End),SX4_LS,IF(AND(SX5_Start&lt;=X252,X252&lt;SX5_End),SX5_LS,IF(AND(SX6_Start&lt;=X252,X252&lt;SX6_End),SX6_LS,IF(AND(SX7_Start&lt;=X252,X252&lt;SX7_End),SX7_LS,IF(AND(SX8_Start&lt;=X252,X252&lt;SX8_End),SX8_LS,IF(AND(SX9_Start&lt;=X252,X252&lt;SX9_End),SX9_LS,IF(AND(SX10_Start&lt;=X252,X252&lt;SX10_End),SX10_LS,IF(AND(SX11_Start&lt;=X252,X252&lt;SX11_End),SX11_LS,IF(AND(SX12_Start&lt;=X252,X252&lt;SX12_End),SX12_LS,IF(AND(SX13_Start&lt;=X252,X252&lt;SX13_End),SX13_LS,IF(AND(SX14_Start&lt;=X252,X252&lt;SX14_End),SX14_LS,IF(AND(SX15_Start&lt;=X252,X252&lt;SX15_End),SX15_LS,IF(AND(SX16_Start&lt;=X252,X252&lt;SX16_End),SX16_LS,IF(AND(SX17_Start&lt;=X252,X252&lt;SX17_End),SX17_LS,IF(AND(SX18_Start&lt;=X252,X252&lt;SX18_End),SX18_LS,IF(AND(SX19_Start&lt;=X252,X252&lt;SX19_End),SX19_LS,IF(AND(SX20_Start&lt;=X252,X252&lt;SX20_End),SX20_LS,IF(AND(SX21_Start&lt;=X252,X252&lt;SX21_End),SX21_LS,IF(AND(SX22_Start&lt;=X252,X252&lt;SX22_End),SX22_LS,IF(AND(SX23_Start&lt;=X252,X252&lt;SX23_End),SX23_LS,IF(AND(SX24_Start&lt;=X252,X252&lt;SX24_End),SX24_LS)*IF(AND(SX25_Start&lt;=X252,X252&lt;SX25End),SX25_LS)))))))))))))))))))))))))</f>
        <v/>
      </c>
      <c r="BM252" s="129" t="str">
        <f t="shared" ref="BM252" si="1743">IF(ISBLANK(C252),"",IF(BL252=SX1_LS,SX1_LSD,IF(BL252=SX2_LS,SX2_LSD,IF(BL252=SX3_LS,SX3_LSD,IF(BL252=SX4_LS,SX4_LSD,IF(BL252=SX5_LS,SX5_LSD,IF(BL252=SX6_LS,SX6_LSD,IF(BL252=SX7_LS,SX7_LSD,IF(BL252=SX8_LS,SX8_LSD,IF(BL252=SX9_LS,SX9_LSD,IF(BL252=SX10_LS,SX10_LSD,IF(BL252=SX11_LS,SX11_LSD,IF(BL252=SX12_LS,SX12_LSD)))))))))))))</f>
        <v/>
      </c>
      <c r="BN252" s="130"/>
      <c r="BO252" s="130"/>
      <c r="BP252" s="130"/>
      <c r="BQ252" s="130"/>
      <c r="BR252" s="131"/>
      <c r="BS252" s="119" t="str">
        <f t="shared" ref="BS252" si="1744">IF(ISBLANK(C252),"",IF(NOT(ISNUMBER(station_number)),"NA",IF(MOD(station_number,1)=0,TEXT(station_number+X252,"0+00"),IF(NOT(MOD(station_number,1)=0),TEXT(station_number+X252,"0+00.00")))))</f>
        <v/>
      </c>
      <c r="BT252" s="119"/>
      <c r="BU252" s="119"/>
      <c r="BV252" s="119"/>
      <c r="BW252" s="119"/>
      <c r="BX252" s="120" t="str" cm="1">
        <f t="array" ref="BX252">IF(C252=FALSE,"",IF(AND(SX1_Start&lt;=X252,X252&lt;SX1_End),"Section 1",IF(AND(SX2_Start&lt;=X252,X252&lt;SX2_End),"Section 2",IF(AND(SX3_Start&lt;=X252,X252&lt;SX3_End),"Section 3",IF(AND(SX4_Start&lt;=X252,X252&lt;SX4_End),"Section 4",IF(AND(SX5_Start&lt;=X252,X252&lt;SX5_End),"Section 5",IF(AND(SX6_Start&lt;=X252,X252&lt;SX6_End),"Section 6",IF(AND(SX7_Start&lt;=X252,X252&lt;SX7_End),"Section 7",IF(AND(SX8_Start&lt;=X252,X252&lt;SX8_End),"Section 8",IF(AND(SX9_Start&lt;=X252,X252&lt;SX9_End),"Section 9",IF(AND(SX10_Start&lt;=X252,X252&lt;SX10_End),"Section 10",IF(AND(SX11_Start&lt;=X252,X252&lt;SX11_End),"Section 11",IF(AND(SX12_Start&lt;=X252,X252&lt;SX12_End),"Section 12",IF(AND(SX13_Start&lt;=X252,X252&lt;SX13_End),"Section 13",IF(AND(SX14_Start&lt;=X252,X252&lt;SX14_End),"Section 14",IF(AND(SX15_Start&lt;=X252,X252&lt;SX15_End),"Section 15",IF(AND(SX16_Start&lt;=X252,X252&lt;SX16_End),"Section 16",IF(AND(SX17_Start&lt;=X252,X252&lt;SX17_End),"Section 17",IF(AND(SX18_Start&lt;=X252,X252&lt;SX18_End),"Section 18",IF(AND(SX19_Start&lt;=X252,X252&lt;SX19_End),"Section 19",IF(AND(SX20_Start&lt;=X252,X252&lt;SX20_End),"Section 20",IF(AND(SX21_Start&lt;=X252,X252&lt;SX21_End),"Section 21",IF(AND(SX22_Start&lt;=X252,X252&lt;SX22_End),"Section 22",IF(AND(SX23_Start&lt;=X252,X252&lt;SX23_End),"Section 23",IF(AND(SX24_Start&lt;=X252,X252&lt;SX24_End),"Section 24")*IF(AND(SX25_Start&lt;=X252,X252&lt;SX25End),"Section 25")))))))))))))))))))))))))</f>
        <v/>
      </c>
      <c r="BY252" s="121"/>
      <c r="BZ252" s="121"/>
      <c r="CA252" s="121"/>
      <c r="CB252" s="121"/>
      <c r="CC252" s="121"/>
      <c r="CD252" s="121"/>
      <c r="CE252" s="121"/>
      <c r="CF252" s="121"/>
      <c r="CG252" s="121"/>
      <c r="CH252" s="122"/>
      <c r="CI252" s="123"/>
      <c r="CJ252" s="124"/>
      <c r="CK252" s="124"/>
      <c r="CL252" s="124"/>
      <c r="CM252" s="124"/>
      <c r="CN252" s="124"/>
      <c r="CO252" s="124"/>
      <c r="CP252" s="124"/>
      <c r="CQ252" s="124"/>
      <c r="CR252" s="124"/>
      <c r="CS252" s="125"/>
      <c r="CT252" s="123"/>
      <c r="CU252" s="124"/>
      <c r="CV252" s="124"/>
      <c r="CW252" s="124"/>
      <c r="CX252" s="124"/>
      <c r="CY252" s="124"/>
      <c r="CZ252" s="124"/>
      <c r="DA252" s="124"/>
      <c r="DB252" s="124"/>
      <c r="DC252" s="124"/>
      <c r="DD252" s="125"/>
      <c r="DE252" s="123"/>
      <c r="DF252" s="124"/>
      <c r="DG252" s="124"/>
      <c r="DH252" s="124"/>
      <c r="DI252" s="124"/>
      <c r="DJ252" s="124"/>
      <c r="DK252" s="124"/>
      <c r="DL252" s="124"/>
      <c r="DM252" s="124"/>
      <c r="DN252" s="125"/>
      <c r="DO252" s="126"/>
      <c r="DP252" s="127"/>
      <c r="DQ252" s="127"/>
      <c r="DR252" s="127"/>
      <c r="DS252" s="127"/>
      <c r="DT252" s="127"/>
      <c r="DU252" s="127"/>
      <c r="DV252" s="128"/>
      <c r="DW252" s="102"/>
      <c r="DX252" s="102"/>
      <c r="DY252" s="102"/>
      <c r="DZ252" s="115"/>
      <c r="EA252" s="115"/>
      <c r="EB252" s="115"/>
      <c r="EC252" s="115"/>
      <c r="ED252" s="115"/>
      <c r="EE252" s="132"/>
      <c r="EF252" s="132"/>
      <c r="EG252" s="132"/>
      <c r="EH252" s="102"/>
      <c r="EI252" s="102"/>
      <c r="EJ252" s="102"/>
      <c r="EK252" s="117" t="str">
        <f t="shared" si="1384"/>
        <v/>
      </c>
      <c r="EL252" s="117"/>
      <c r="EM252" s="117"/>
      <c r="EN252" s="118"/>
      <c r="EO252" s="118"/>
      <c r="EP252" s="118"/>
      <c r="EQ252" s="102"/>
      <c r="ER252" s="102"/>
      <c r="ES252" s="102"/>
      <c r="ET252" s="102"/>
      <c r="EU252" s="20" t="str">
        <f t="shared" si="1385"/>
        <v/>
      </c>
      <c r="EV252" s="26" t="str">
        <f t="shared" si="1386"/>
        <v/>
      </c>
      <c r="EW252" s="22"/>
      <c r="EX252" s="22"/>
      <c r="EY252" s="23"/>
      <c r="EZ252" s="23"/>
      <c r="FA252" s="27"/>
      <c r="FB252" s="27"/>
      <c r="FC252" s="28"/>
      <c r="FD252" s="28"/>
      <c r="FE252" s="28"/>
      <c r="FF252" s="28"/>
      <c r="FG252" s="28"/>
      <c r="FH252" s="28"/>
      <c r="FI252" s="28"/>
      <c r="FJ252" s="28"/>
      <c r="FK252" s="28"/>
      <c r="FL252" s="28"/>
      <c r="FM252" s="28"/>
      <c r="FN252" s="29"/>
      <c r="FO252" s="29"/>
      <c r="FP252" s="29"/>
      <c r="FQ252" s="29"/>
      <c r="FR252" s="29"/>
      <c r="FS252" s="29"/>
      <c r="FT252" s="29"/>
      <c r="FU252" s="29"/>
      <c r="FV252" s="29"/>
      <c r="FW252" s="29"/>
      <c r="FX252" s="29"/>
      <c r="FY252" s="29"/>
      <c r="FZ252" s="29"/>
      <c r="GA252" s="29"/>
      <c r="GB252" s="29"/>
      <c r="GC252" s="23"/>
      <c r="GD252" s="23"/>
      <c r="GE252" s="23"/>
      <c r="GF252" s="23"/>
      <c r="GG252" s="23"/>
      <c r="GH252" s="23"/>
    </row>
    <row r="253" spans="1:190" s="25" customFormat="1" ht="57.75" customHeight="1" x14ac:dyDescent="0.25">
      <c r="A253" s="103">
        <f t="shared" si="1387"/>
        <v>246</v>
      </c>
      <c r="B253" s="103"/>
      <c r="C253" s="104"/>
      <c r="D253" s="105"/>
      <c r="E253" s="105"/>
      <c r="F253" s="105"/>
      <c r="G253" s="105"/>
      <c r="H253" s="105"/>
      <c r="I253" s="105"/>
      <c r="J253" s="105"/>
      <c r="K253" s="106"/>
      <c r="L253" s="138"/>
      <c r="M253" s="138"/>
      <c r="N253" s="138"/>
      <c r="O253" s="138"/>
      <c r="P253" s="138"/>
      <c r="Q253" s="138"/>
      <c r="R253" s="138"/>
      <c r="S253" s="137"/>
      <c r="T253" s="137"/>
      <c r="U253" s="137"/>
      <c r="V253" s="137"/>
      <c r="W253" s="137"/>
      <c r="X253" s="79"/>
      <c r="Y253" s="80"/>
      <c r="Z253" s="80"/>
      <c r="AA253" s="80"/>
      <c r="AB253" s="11" t="str">
        <f t="shared" si="1375"/>
        <v/>
      </c>
      <c r="AC253" s="12"/>
      <c r="AD253" s="13">
        <f t="shared" si="1367"/>
        <v>0</v>
      </c>
      <c r="AE253" s="14" t="str">
        <f t="shared" ref="AE253" si="1745">IF(ISBLANK(C253),"",IF(BL253=SX1_LS,SX1_PD,IF(BL253=SX2_LS,SX2_PD,IF(BL253=SX3_LS,SX3_PD,IF(BL253=SX4_LS,SX4_PD,IF(BL253=SX5_LS,SX5_PD,IF(BL253=SX6_LS,SX6_PD,IF(BL253=SX7_LS,SX7_PD,IF(BL253=SX8_LS,SX8_PD,IF(BL253=SX9_LS,SX9_PD,IF(BL253=SX10_LS,SX10_PD,IF(BL253=SX11_LS,SX11_PD,IF(BL253=SX12_LS,SX12_PD)))))))))))))</f>
        <v/>
      </c>
      <c r="AF253" s="15" t="str">
        <f t="shared" si="1377"/>
        <v>!</v>
      </c>
      <c r="AG253" s="16" t="str">
        <f t="shared" ref="AG253" si="1746">IF(ISBLANK(AC253),"",IF(AND(BL253=SX1_LS,AC253&gt;=0.5),(ROUND((PI()*AD253*AE253)/12,2)-PI()*SX1_PD),IF(AND(BL253=SX2_LS,AC253&gt;=0.5),(ROUND((PI()*AD253*AE253)/12,2)-PI()*SX2_PD),IF(AND(BL253=SX3_LS,AC253&gt;=0.5),(ROUND((PI()*AD253*AE253)/12,2)-PI()*SX3_PD),IF(AND(BL253=SX4_LS,AC253&gt;=0.5),(ROUND((PI()*AD253*AE253)/12,2)-PI()*SX4_PD),IF(AND(BL253=SX5_LS,AC253&gt;=0.5),(ROUND((PI()*AD253*AE253)/12,2)-PI()*SX5_PD),IF(AND(BL253=SX6_LS,AC253&gt;=0.5),(ROUND((PI()*AD253*AE253)/12,2)-PI()*SX6_PD),IF(AND(BL253=SX7_LS,AC253&gt;=0.5),(ROUND((PI()*AD253*AE253)/12,2)-PI()*SX7_PD),IF(AND(BL253=SX8_LS,AC253&gt;=0.5),(ROUND((PI()*AD253*AE253)/12,2)-PI()*SX8_PD),IF(AND(BL253=SX9_LS,AC253&gt;=0.5),(ROUND((PI()*AD253*AE253)/12,2)-PI()*SX9_PD),IF(AND(BL253=SX10_LS,AC253&gt;=0.5),(ROUND((PI()*AD253*AE253)/12,2)-PI()*SX10_PD),IF(AND(BL253=SX11_LS,AC253&gt;=0.5),(ROUND((PI()*AD253*AE253)/12,2)-PI()*SX11_PD),IF(AND(BL253=SX12_LS,AC253&gt;=0.5),(ROUND((PI()*AD253*AE253)/12,2)-PI()*SX12_PD),ROUND((PI()*AD253*AE253)/12,2))))))))))))))</f>
        <v/>
      </c>
      <c r="AH253" s="81"/>
      <c r="AI253" s="81"/>
      <c r="AJ253" s="81"/>
      <c r="AK253" s="81"/>
      <c r="AL253" s="81"/>
      <c r="AM253" s="81"/>
      <c r="AN253" s="81"/>
      <c r="AO253" s="81"/>
      <c r="AP253" s="17"/>
      <c r="AQ253" s="113"/>
      <c r="AR253" s="113"/>
      <c r="AS253" s="113"/>
      <c r="AT253" s="113"/>
      <c r="AU253" s="113"/>
      <c r="AV253" s="114" t="str">
        <f t="shared" ref="AV253" si="1747">IF(C253=FALSE,"",IF(C253="DNT",(AQ253/(Nominal_Pipe_Diameter*10)),IF(AQ253="NV","NV",IF(AQ253="NA","NA",IF(BE253="","",IF(BL253="SMLS",AQ253*100/BE253,AQ253*100/BD253))))))</f>
        <v/>
      </c>
      <c r="AW253" s="114"/>
      <c r="AX253" s="114"/>
      <c r="AY253" s="114"/>
      <c r="AZ253" s="114"/>
      <c r="BA253" s="114" t="str">
        <f t="shared" ref="BA253" si="1748">IF(C253=FALSE,"",IF(GW_Log_Dist="","NA",GW_Log_Dist+X253))</f>
        <v/>
      </c>
      <c r="BB253" s="114"/>
      <c r="BC253" s="114"/>
      <c r="BD253" s="18" t="str">
        <f t="shared" ref="BD253" si="1749">IF(C253=FALSE,"",IF(AND(SX1_Start&lt;=X253,X253&lt;SX1_End),((SX1_NWT*1000)),IF(AND(SX2_Start&lt;=X253,X253&lt;SX2_End),((SX2_NWT*1000)),IF(AND(SX3_Start&lt;=X253,X253&lt;SX3_End),((SX3_NWT*1000)),IF(AND(SX4_Start&lt;=X253,X253&lt;SX4_End),((SX4_NWT*1000)),IF(AND(SX5_Start&lt;=X253,X253&lt;SX5_End),((SX5_NWT*1000)),IF(AND(SX6_Start&lt;=X253,X253&lt;SX6_End),((SX6_NWT*1000)),IF(AND(SX7_Start&lt;=X253,X253&lt;SX7_End),((SX7_NWT*1000)),IF(AND(SX8_Start&lt;=X253,X253&lt;SX8_End),((SX8_NWT*1000)),IF(AND(SX9_Start&lt;=X253,X253&lt;SX9_End),((SX9_NWT*1000)),IF(AND(SX10_Start&lt;=X253,X253&lt;SX10_End),((SX10_NWT*1000)),IF(AND(SX11_Start&lt;=X253,X253&lt;SX11_End),((SX11_NWT*1000)),IF(AND(SX12_Start&lt;=X253,X253&lt;SX12_End),((SX12_NWT*1000)),IF(AND(SX13_Start&lt;=X253,X253&lt;SX13_End),((SX13_NWT*1000)),IF(AND(SX14_Start&lt;=X253,X253&lt;SX14_End),((SX14_NWT*1000)),IF(AND(SX15_Start&lt;=X253,X253&lt;SX15_End),((SX15_NWT*1000)),IF(AND(SX16_Start&lt;=X253,X253&lt;SX16_End),((SX16_NWT*1000)),IF(AND(SX17_Start&lt;=X253,X253&lt;SX17_End),((SX17_NWT*1000)),IF(AND(SX18_Start&lt;=X253,X253&lt;SX18_End),((SX18_NWT*1000)),IF(AND(SX19_Start&lt;=X253,X253&lt;SX19_End),((SX19_NWT*1000)),IF(AND(SX20_Start&lt;=X253,X253&lt;SX20_End),((SX20_NWT*1000)),IF(AND(SX21_Start&lt;=X253,X253&lt;SX21_End),((SX21_NWT*1000)),IF(AND(SX22_Start&lt;=X253,X253&lt;SX22_End),((SX22_NWT*1000)),IF(AND(SX23_Start&lt;=X253,X253&lt;SX23_End),((SX23_NWT*1000)),IF(AND(SX24_Start&lt;=X253,X253&lt;SX24_End),((SX24_NWT*1000)),IF(AND(SX25_Start&lt;=X253,X253&lt;SX25_End),((SX25_NWT*1000))))))))))))))))))))))))))))</f>
        <v/>
      </c>
      <c r="BE253" s="113"/>
      <c r="BF253" s="113"/>
      <c r="BG253" s="113"/>
      <c r="BH253" s="113"/>
      <c r="BI253" s="113"/>
      <c r="BJ253" s="113"/>
      <c r="BK253" s="113"/>
      <c r="BL253" s="19" t="str" cm="1">
        <f t="array" ref="BL253">IF(C253=FALSE,"",IF(AND(SX1_Start&lt;=X253,X253&lt;SX1_End),SX1_LS,IF(AND(SX2_Start&lt;=X253,X253&lt;SX2_End),SX2_LS,IF(AND(SX3_Start&lt;=X253,X253&lt;SX3_End),SX3_LS,IF(AND(SX4_Start&lt;=X253,X253&lt;SX4_End),SX4_LS,IF(AND(SX5_Start&lt;=X253,X253&lt;SX5_End),SX5_LS,IF(AND(SX6_Start&lt;=X253,X253&lt;SX6_End),SX6_LS,IF(AND(SX7_Start&lt;=X253,X253&lt;SX7_End),SX7_LS,IF(AND(SX8_Start&lt;=X253,X253&lt;SX8_End),SX8_LS,IF(AND(SX9_Start&lt;=X253,X253&lt;SX9_End),SX9_LS,IF(AND(SX10_Start&lt;=X253,X253&lt;SX10_End),SX10_LS,IF(AND(SX11_Start&lt;=X253,X253&lt;SX11_End),SX11_LS,IF(AND(SX12_Start&lt;=X253,X253&lt;SX12_End),SX12_LS,IF(AND(SX13_Start&lt;=X253,X253&lt;SX13_End),SX13_LS,IF(AND(SX14_Start&lt;=X253,X253&lt;SX14_End),SX14_LS,IF(AND(SX15_Start&lt;=X253,X253&lt;SX15_End),SX15_LS,IF(AND(SX16_Start&lt;=X253,X253&lt;SX16_End),SX16_LS,IF(AND(SX17_Start&lt;=X253,X253&lt;SX17_End),SX17_LS,IF(AND(SX18_Start&lt;=X253,X253&lt;SX18_End),SX18_LS,IF(AND(SX19_Start&lt;=X253,X253&lt;SX19_End),SX19_LS,IF(AND(SX20_Start&lt;=X253,X253&lt;SX20_End),SX20_LS,IF(AND(SX21_Start&lt;=X253,X253&lt;SX21_End),SX21_LS,IF(AND(SX22_Start&lt;=X253,X253&lt;SX22_End),SX22_LS,IF(AND(SX23_Start&lt;=X253,X253&lt;SX23_End),SX23_LS,IF(AND(SX24_Start&lt;=X253,X253&lt;SX24_End),SX24_LS)*IF(AND(SX25_Start&lt;=X253,X253&lt;SX25End),SX25_LS)))))))))))))))))))))))))</f>
        <v/>
      </c>
      <c r="BM253" s="129" t="str">
        <f t="shared" ref="BM253" si="1750">IF(ISBLANK(C253),"",IF(BL253=SX1_LS,SX1_LSD,IF(BL253=SX2_LS,SX2_LSD,IF(BL253=SX3_LS,SX3_LSD,IF(BL253=SX4_LS,SX4_LSD,IF(BL253=SX5_LS,SX5_LSD,IF(BL253=SX6_LS,SX6_LSD,IF(BL253=SX7_LS,SX7_LSD,IF(BL253=SX8_LS,SX8_LSD,IF(BL253=SX9_LS,SX9_LSD,IF(BL253=SX10_LS,SX10_LSD,IF(BL253=SX11_LS,SX11_LSD,IF(BL253=SX12_LS,SX12_LSD)))))))))))))</f>
        <v/>
      </c>
      <c r="BN253" s="130"/>
      <c r="BO253" s="130"/>
      <c r="BP253" s="130"/>
      <c r="BQ253" s="130"/>
      <c r="BR253" s="131"/>
      <c r="BS253" s="119" t="str">
        <f t="shared" ref="BS253" si="1751">IF(ISBLANK(C253),"",IF(NOT(ISNUMBER(station_number)),"NA",IF(MOD(station_number,1)=0,TEXT(station_number+X253,"0+00"),IF(NOT(MOD(station_number,1)=0),TEXT(station_number+X253,"0+00.00")))))</f>
        <v/>
      </c>
      <c r="BT253" s="119"/>
      <c r="BU253" s="119"/>
      <c r="BV253" s="119"/>
      <c r="BW253" s="119"/>
      <c r="BX253" s="120" t="str" cm="1">
        <f t="array" ref="BX253">IF(C253=FALSE,"",IF(AND(SX1_Start&lt;=X253,X253&lt;SX1_End),"Section 1",IF(AND(SX2_Start&lt;=X253,X253&lt;SX2_End),"Section 2",IF(AND(SX3_Start&lt;=X253,X253&lt;SX3_End),"Section 3",IF(AND(SX4_Start&lt;=X253,X253&lt;SX4_End),"Section 4",IF(AND(SX5_Start&lt;=X253,X253&lt;SX5_End),"Section 5",IF(AND(SX6_Start&lt;=X253,X253&lt;SX6_End),"Section 6",IF(AND(SX7_Start&lt;=X253,X253&lt;SX7_End),"Section 7",IF(AND(SX8_Start&lt;=X253,X253&lt;SX8_End),"Section 8",IF(AND(SX9_Start&lt;=X253,X253&lt;SX9_End),"Section 9",IF(AND(SX10_Start&lt;=X253,X253&lt;SX10_End),"Section 10",IF(AND(SX11_Start&lt;=X253,X253&lt;SX11_End),"Section 11",IF(AND(SX12_Start&lt;=X253,X253&lt;SX12_End),"Section 12",IF(AND(SX13_Start&lt;=X253,X253&lt;SX13_End),"Section 13",IF(AND(SX14_Start&lt;=X253,X253&lt;SX14_End),"Section 14",IF(AND(SX15_Start&lt;=X253,X253&lt;SX15_End),"Section 15",IF(AND(SX16_Start&lt;=X253,X253&lt;SX16_End),"Section 16",IF(AND(SX17_Start&lt;=X253,X253&lt;SX17_End),"Section 17",IF(AND(SX18_Start&lt;=X253,X253&lt;SX18_End),"Section 18",IF(AND(SX19_Start&lt;=X253,X253&lt;SX19_End),"Section 19",IF(AND(SX20_Start&lt;=X253,X253&lt;SX20_End),"Section 20",IF(AND(SX21_Start&lt;=X253,X253&lt;SX21_End),"Section 21",IF(AND(SX22_Start&lt;=X253,X253&lt;SX22_End),"Section 22",IF(AND(SX23_Start&lt;=X253,X253&lt;SX23_End),"Section 23",IF(AND(SX24_Start&lt;=X253,X253&lt;SX24_End),"Section 24")*IF(AND(SX25_Start&lt;=X253,X253&lt;SX25End),"Section 25")))))))))))))))))))))))))</f>
        <v/>
      </c>
      <c r="BY253" s="121"/>
      <c r="BZ253" s="121"/>
      <c r="CA253" s="121"/>
      <c r="CB253" s="121"/>
      <c r="CC253" s="121"/>
      <c r="CD253" s="121"/>
      <c r="CE253" s="121"/>
      <c r="CF253" s="121"/>
      <c r="CG253" s="121"/>
      <c r="CH253" s="122"/>
      <c r="CI253" s="123"/>
      <c r="CJ253" s="124"/>
      <c r="CK253" s="124"/>
      <c r="CL253" s="124"/>
      <c r="CM253" s="124"/>
      <c r="CN253" s="124"/>
      <c r="CO253" s="124"/>
      <c r="CP253" s="124"/>
      <c r="CQ253" s="124"/>
      <c r="CR253" s="124"/>
      <c r="CS253" s="125"/>
      <c r="CT253" s="123"/>
      <c r="CU253" s="124"/>
      <c r="CV253" s="124"/>
      <c r="CW253" s="124"/>
      <c r="CX253" s="124"/>
      <c r="CY253" s="124"/>
      <c r="CZ253" s="124"/>
      <c r="DA253" s="124"/>
      <c r="DB253" s="124"/>
      <c r="DC253" s="124"/>
      <c r="DD253" s="125"/>
      <c r="DE253" s="123"/>
      <c r="DF253" s="124"/>
      <c r="DG253" s="124"/>
      <c r="DH253" s="124"/>
      <c r="DI253" s="124"/>
      <c r="DJ253" s="124"/>
      <c r="DK253" s="124"/>
      <c r="DL253" s="124"/>
      <c r="DM253" s="124"/>
      <c r="DN253" s="125"/>
      <c r="DO253" s="126"/>
      <c r="DP253" s="127"/>
      <c r="DQ253" s="127"/>
      <c r="DR253" s="127"/>
      <c r="DS253" s="127"/>
      <c r="DT253" s="127"/>
      <c r="DU253" s="127"/>
      <c r="DV253" s="128"/>
      <c r="DW253" s="102"/>
      <c r="DX253" s="102"/>
      <c r="DY253" s="102"/>
      <c r="DZ253" s="115"/>
      <c r="EA253" s="115"/>
      <c r="EB253" s="115"/>
      <c r="EC253" s="115"/>
      <c r="ED253" s="115"/>
      <c r="EE253" s="132"/>
      <c r="EF253" s="132"/>
      <c r="EG253" s="132"/>
      <c r="EH253" s="102"/>
      <c r="EI253" s="102"/>
      <c r="EJ253" s="102"/>
      <c r="EK253" s="117" t="str">
        <f t="shared" si="1384"/>
        <v/>
      </c>
      <c r="EL253" s="117"/>
      <c r="EM253" s="117"/>
      <c r="EN253" s="118"/>
      <c r="EO253" s="118"/>
      <c r="EP253" s="118"/>
      <c r="EQ253" s="102"/>
      <c r="ER253" s="102"/>
      <c r="ES253" s="102"/>
      <c r="ET253" s="102"/>
      <c r="EU253" s="20" t="str">
        <f t="shared" si="1385"/>
        <v/>
      </c>
      <c r="EV253" s="26" t="str">
        <f t="shared" si="1386"/>
        <v/>
      </c>
      <c r="EW253" s="22"/>
      <c r="EX253" s="22"/>
      <c r="EY253" s="23"/>
      <c r="EZ253" s="23"/>
      <c r="FA253" s="27"/>
      <c r="FB253" s="27"/>
      <c r="FC253" s="28"/>
      <c r="FD253" s="28"/>
      <c r="FE253" s="28"/>
      <c r="FF253" s="28"/>
      <c r="FG253" s="28"/>
      <c r="FH253" s="28"/>
      <c r="FI253" s="28"/>
      <c r="FJ253" s="28"/>
      <c r="FK253" s="28"/>
      <c r="FL253" s="28"/>
      <c r="FM253" s="28"/>
      <c r="FN253" s="29"/>
      <c r="FO253" s="29"/>
      <c r="FP253" s="29"/>
      <c r="FQ253" s="29"/>
      <c r="FR253" s="29"/>
      <c r="FS253" s="29"/>
      <c r="FT253" s="29"/>
      <c r="FU253" s="29"/>
      <c r="FV253" s="29"/>
      <c r="FW253" s="29"/>
      <c r="FX253" s="29"/>
      <c r="FY253" s="29"/>
      <c r="FZ253" s="29"/>
      <c r="GA253" s="29"/>
      <c r="GB253" s="29"/>
      <c r="GC253" s="23"/>
      <c r="GD253" s="23"/>
      <c r="GE253" s="23"/>
      <c r="GF253" s="23"/>
      <c r="GG253" s="23"/>
      <c r="GH253" s="23"/>
    </row>
    <row r="254" spans="1:190" s="25" customFormat="1" ht="57.75" customHeight="1" x14ac:dyDescent="0.25">
      <c r="A254" s="103">
        <f t="shared" si="1387"/>
        <v>247</v>
      </c>
      <c r="B254" s="103"/>
      <c r="C254" s="104"/>
      <c r="D254" s="105"/>
      <c r="E254" s="105"/>
      <c r="F254" s="105"/>
      <c r="G254" s="105"/>
      <c r="H254" s="105"/>
      <c r="I254" s="105"/>
      <c r="J254" s="105"/>
      <c r="K254" s="106"/>
      <c r="L254" s="140"/>
      <c r="M254" s="140"/>
      <c r="N254" s="140"/>
      <c r="O254" s="140"/>
      <c r="P254" s="140"/>
      <c r="Q254" s="140"/>
      <c r="R254" s="140"/>
      <c r="S254" s="141"/>
      <c r="T254" s="141"/>
      <c r="U254" s="141"/>
      <c r="V254" s="141"/>
      <c r="W254" s="141"/>
      <c r="X254" s="79"/>
      <c r="Y254" s="80"/>
      <c r="Z254" s="80"/>
      <c r="AA254" s="80"/>
      <c r="AB254" s="11" t="str">
        <f t="shared" si="1375"/>
        <v/>
      </c>
      <c r="AC254" s="12"/>
      <c r="AD254" s="13">
        <f t="shared" si="1367"/>
        <v>0</v>
      </c>
      <c r="AE254" s="14" t="str">
        <f t="shared" ref="AE254" si="1752">IF(ISBLANK(C254),"",IF(BL254=SX1_LS,SX1_PD,IF(BL254=SX2_LS,SX2_PD,IF(BL254=SX3_LS,SX3_PD,IF(BL254=SX4_LS,SX4_PD,IF(BL254=SX5_LS,SX5_PD,IF(BL254=SX6_LS,SX6_PD,IF(BL254=SX7_LS,SX7_PD,IF(BL254=SX8_LS,SX8_PD,IF(BL254=SX9_LS,SX9_PD,IF(BL254=SX10_LS,SX10_PD,IF(BL254=SX11_LS,SX11_PD,IF(BL254=SX12_LS,SX12_PD)))))))))))))</f>
        <v/>
      </c>
      <c r="AF254" s="15" t="str">
        <f t="shared" si="1377"/>
        <v>!</v>
      </c>
      <c r="AG254" s="16" t="str">
        <f t="shared" ref="AG254" si="1753">IF(ISBLANK(AC254),"",IF(AND(BL254=SX1_LS,AC254&gt;=0.5),(ROUND((PI()*AD254*AE254)/12,2)-PI()*SX1_PD),IF(AND(BL254=SX2_LS,AC254&gt;=0.5),(ROUND((PI()*AD254*AE254)/12,2)-PI()*SX2_PD),IF(AND(BL254=SX3_LS,AC254&gt;=0.5),(ROUND((PI()*AD254*AE254)/12,2)-PI()*SX3_PD),IF(AND(BL254=SX4_LS,AC254&gt;=0.5),(ROUND((PI()*AD254*AE254)/12,2)-PI()*SX4_PD),IF(AND(BL254=SX5_LS,AC254&gt;=0.5),(ROUND((PI()*AD254*AE254)/12,2)-PI()*SX5_PD),IF(AND(BL254=SX6_LS,AC254&gt;=0.5),(ROUND((PI()*AD254*AE254)/12,2)-PI()*SX6_PD),IF(AND(BL254=SX7_LS,AC254&gt;=0.5),(ROUND((PI()*AD254*AE254)/12,2)-PI()*SX7_PD),IF(AND(BL254=SX8_LS,AC254&gt;=0.5),(ROUND((PI()*AD254*AE254)/12,2)-PI()*SX8_PD),IF(AND(BL254=SX9_LS,AC254&gt;=0.5),(ROUND((PI()*AD254*AE254)/12,2)-PI()*SX9_PD),IF(AND(BL254=SX10_LS,AC254&gt;=0.5),(ROUND((PI()*AD254*AE254)/12,2)-PI()*SX10_PD),IF(AND(BL254=SX11_LS,AC254&gt;=0.5),(ROUND((PI()*AD254*AE254)/12,2)-PI()*SX11_PD),IF(AND(BL254=SX12_LS,AC254&gt;=0.5),(ROUND((PI()*AD254*AE254)/12,2)-PI()*SX12_PD),ROUND((PI()*AD254*AE254)/12,2))))))))))))))</f>
        <v/>
      </c>
      <c r="AH254" s="136"/>
      <c r="AI254" s="136"/>
      <c r="AJ254" s="136"/>
      <c r="AK254" s="136"/>
      <c r="AL254" s="136"/>
      <c r="AM254" s="136"/>
      <c r="AN254" s="136"/>
      <c r="AO254" s="136"/>
      <c r="AP254" s="17"/>
      <c r="AQ254" s="133"/>
      <c r="AR254" s="134"/>
      <c r="AS254" s="134"/>
      <c r="AT254" s="134"/>
      <c r="AU254" s="135"/>
      <c r="AV254" s="114" t="str">
        <f t="shared" ref="AV254" si="1754">IF(C254=FALSE,"",IF(C254="DNT",(AQ254/(Nominal_Pipe_Diameter*10)),IF(AQ254="NV","NV",IF(AQ254="NA","NA",IF(BE254="","",IF(BL254="SMLS",AQ254*100/BE254,AQ254*100/BD254))))))</f>
        <v/>
      </c>
      <c r="AW254" s="114"/>
      <c r="AX254" s="114"/>
      <c r="AY254" s="114"/>
      <c r="AZ254" s="114"/>
      <c r="BA254" s="114" t="str">
        <f t="shared" ref="BA254" si="1755">IF(C254=FALSE,"",IF(GW_Log_Dist="","NA",GW_Log_Dist+X254))</f>
        <v/>
      </c>
      <c r="BB254" s="114"/>
      <c r="BC254" s="114"/>
      <c r="BD254" s="18" t="str">
        <f t="shared" ref="BD254" si="1756">IF(C254=FALSE,"",IF(AND(SX1_Start&lt;=X254,X254&lt;SX1_End),((SX1_NWT*1000)),IF(AND(SX2_Start&lt;=X254,X254&lt;SX2_End),((SX2_NWT*1000)),IF(AND(SX3_Start&lt;=X254,X254&lt;SX3_End),((SX3_NWT*1000)),IF(AND(SX4_Start&lt;=X254,X254&lt;SX4_End),((SX4_NWT*1000)),IF(AND(SX5_Start&lt;=X254,X254&lt;SX5_End),((SX5_NWT*1000)),IF(AND(SX6_Start&lt;=X254,X254&lt;SX6_End),((SX6_NWT*1000)),IF(AND(SX7_Start&lt;=X254,X254&lt;SX7_End),((SX7_NWT*1000)),IF(AND(SX8_Start&lt;=X254,X254&lt;SX8_End),((SX8_NWT*1000)),IF(AND(SX9_Start&lt;=X254,X254&lt;SX9_End),((SX9_NWT*1000)),IF(AND(SX10_Start&lt;=X254,X254&lt;SX10_End),((SX10_NWT*1000)),IF(AND(SX11_Start&lt;=X254,X254&lt;SX11_End),((SX11_NWT*1000)),IF(AND(SX12_Start&lt;=X254,X254&lt;SX12_End),((SX12_NWT*1000)),IF(AND(SX13_Start&lt;=X254,X254&lt;SX13_End),((SX13_NWT*1000)),IF(AND(SX14_Start&lt;=X254,X254&lt;SX14_End),((SX14_NWT*1000)),IF(AND(SX15_Start&lt;=X254,X254&lt;SX15_End),((SX15_NWT*1000)),IF(AND(SX16_Start&lt;=X254,X254&lt;SX16_End),((SX16_NWT*1000)),IF(AND(SX17_Start&lt;=X254,X254&lt;SX17_End),((SX17_NWT*1000)),IF(AND(SX18_Start&lt;=X254,X254&lt;SX18_End),((SX18_NWT*1000)),IF(AND(SX19_Start&lt;=X254,X254&lt;SX19_End),((SX19_NWT*1000)),IF(AND(SX20_Start&lt;=X254,X254&lt;SX20_End),((SX20_NWT*1000)),IF(AND(SX21_Start&lt;=X254,X254&lt;SX21_End),((SX21_NWT*1000)),IF(AND(SX22_Start&lt;=X254,X254&lt;SX22_End),((SX22_NWT*1000)),IF(AND(SX23_Start&lt;=X254,X254&lt;SX23_End),((SX23_NWT*1000)),IF(AND(SX24_Start&lt;=X254,X254&lt;SX24_End),((SX24_NWT*1000)),IF(AND(SX25_Start&lt;=X254,X254&lt;SX25_End),((SX25_NWT*1000))))))))))))))))))))))))))))</f>
        <v/>
      </c>
      <c r="BE254" s="113"/>
      <c r="BF254" s="113"/>
      <c r="BG254" s="113"/>
      <c r="BH254" s="113"/>
      <c r="BI254" s="113"/>
      <c r="BJ254" s="113"/>
      <c r="BK254" s="113"/>
      <c r="BL254" s="19" t="str" cm="1">
        <f t="array" ref="BL254">IF(C254=FALSE,"",IF(AND(SX1_Start&lt;=X254,X254&lt;SX1_End),SX1_LS,IF(AND(SX2_Start&lt;=X254,X254&lt;SX2_End),SX2_LS,IF(AND(SX3_Start&lt;=X254,X254&lt;SX3_End),SX3_LS,IF(AND(SX4_Start&lt;=X254,X254&lt;SX4_End),SX4_LS,IF(AND(SX5_Start&lt;=X254,X254&lt;SX5_End),SX5_LS,IF(AND(SX6_Start&lt;=X254,X254&lt;SX6_End),SX6_LS,IF(AND(SX7_Start&lt;=X254,X254&lt;SX7_End),SX7_LS,IF(AND(SX8_Start&lt;=X254,X254&lt;SX8_End),SX8_LS,IF(AND(SX9_Start&lt;=X254,X254&lt;SX9_End),SX9_LS,IF(AND(SX10_Start&lt;=X254,X254&lt;SX10_End),SX10_LS,IF(AND(SX11_Start&lt;=X254,X254&lt;SX11_End),SX11_LS,IF(AND(SX12_Start&lt;=X254,X254&lt;SX12_End),SX12_LS,IF(AND(SX13_Start&lt;=X254,X254&lt;SX13_End),SX13_LS,IF(AND(SX14_Start&lt;=X254,X254&lt;SX14_End),SX14_LS,IF(AND(SX15_Start&lt;=X254,X254&lt;SX15_End),SX15_LS,IF(AND(SX16_Start&lt;=X254,X254&lt;SX16_End),SX16_LS,IF(AND(SX17_Start&lt;=X254,X254&lt;SX17_End),SX17_LS,IF(AND(SX18_Start&lt;=X254,X254&lt;SX18_End),SX18_LS,IF(AND(SX19_Start&lt;=X254,X254&lt;SX19_End),SX19_LS,IF(AND(SX20_Start&lt;=X254,X254&lt;SX20_End),SX20_LS,IF(AND(SX21_Start&lt;=X254,X254&lt;SX21_End),SX21_LS,IF(AND(SX22_Start&lt;=X254,X254&lt;SX22_End),SX22_LS,IF(AND(SX23_Start&lt;=X254,X254&lt;SX23_End),SX23_LS,IF(AND(SX24_Start&lt;=X254,X254&lt;SX24_End),SX24_LS)*IF(AND(SX25_Start&lt;=X254,X254&lt;SX25End),SX25_LS)))))))))))))))))))))))))</f>
        <v/>
      </c>
      <c r="BM254" s="129" t="str">
        <f t="shared" ref="BM254" si="1757">IF(ISBLANK(C254),"",IF(BL254=SX1_LS,SX1_LSD,IF(BL254=SX2_LS,SX2_LSD,IF(BL254=SX3_LS,SX3_LSD,IF(BL254=SX4_LS,SX4_LSD,IF(BL254=SX5_LS,SX5_LSD,IF(BL254=SX6_LS,SX6_LSD,IF(BL254=SX7_LS,SX7_LSD,IF(BL254=SX8_LS,SX8_LSD,IF(BL254=SX9_LS,SX9_LSD,IF(BL254=SX10_LS,SX10_LSD,IF(BL254=SX11_LS,SX11_LSD,IF(BL254=SX12_LS,SX12_LSD)))))))))))))</f>
        <v/>
      </c>
      <c r="BN254" s="130"/>
      <c r="BO254" s="130"/>
      <c r="BP254" s="130"/>
      <c r="BQ254" s="130"/>
      <c r="BR254" s="131"/>
      <c r="BS254" s="119" t="str">
        <f t="shared" ref="BS254" si="1758">IF(ISBLANK(C254),"",IF(NOT(ISNUMBER(station_number)),"NA",IF(MOD(station_number,1)=0,TEXT(station_number+X254,"0+00"),IF(NOT(MOD(station_number,1)=0),TEXT(station_number+X254,"0+00.00")))))</f>
        <v/>
      </c>
      <c r="BT254" s="119"/>
      <c r="BU254" s="119"/>
      <c r="BV254" s="119"/>
      <c r="BW254" s="119"/>
      <c r="BX254" s="120" t="str" cm="1">
        <f t="array" ref="BX254">IF(C254=FALSE,"",IF(AND(SX1_Start&lt;=X254,X254&lt;SX1_End),"Section 1",IF(AND(SX2_Start&lt;=X254,X254&lt;SX2_End),"Section 2",IF(AND(SX3_Start&lt;=X254,X254&lt;SX3_End),"Section 3",IF(AND(SX4_Start&lt;=X254,X254&lt;SX4_End),"Section 4",IF(AND(SX5_Start&lt;=X254,X254&lt;SX5_End),"Section 5",IF(AND(SX6_Start&lt;=X254,X254&lt;SX6_End),"Section 6",IF(AND(SX7_Start&lt;=X254,X254&lt;SX7_End),"Section 7",IF(AND(SX8_Start&lt;=X254,X254&lt;SX8_End),"Section 8",IF(AND(SX9_Start&lt;=X254,X254&lt;SX9_End),"Section 9",IF(AND(SX10_Start&lt;=X254,X254&lt;SX10_End),"Section 10",IF(AND(SX11_Start&lt;=X254,X254&lt;SX11_End),"Section 11",IF(AND(SX12_Start&lt;=X254,X254&lt;SX12_End),"Section 12",IF(AND(SX13_Start&lt;=X254,X254&lt;SX13_End),"Section 13",IF(AND(SX14_Start&lt;=X254,X254&lt;SX14_End),"Section 14",IF(AND(SX15_Start&lt;=X254,X254&lt;SX15_End),"Section 15",IF(AND(SX16_Start&lt;=X254,X254&lt;SX16_End),"Section 16",IF(AND(SX17_Start&lt;=X254,X254&lt;SX17_End),"Section 17",IF(AND(SX18_Start&lt;=X254,X254&lt;SX18_End),"Section 18",IF(AND(SX19_Start&lt;=X254,X254&lt;SX19_End),"Section 19",IF(AND(SX20_Start&lt;=X254,X254&lt;SX20_End),"Section 20",IF(AND(SX21_Start&lt;=X254,X254&lt;SX21_End),"Section 21",IF(AND(SX22_Start&lt;=X254,X254&lt;SX22_End),"Section 22",IF(AND(SX23_Start&lt;=X254,X254&lt;SX23_End),"Section 23",IF(AND(SX24_Start&lt;=X254,X254&lt;SX24_End),"Section 24")*IF(AND(SX25_Start&lt;=X254,X254&lt;SX25End),"Section 25")))))))))))))))))))))))))</f>
        <v/>
      </c>
      <c r="BY254" s="121"/>
      <c r="BZ254" s="121"/>
      <c r="CA254" s="121"/>
      <c r="CB254" s="121"/>
      <c r="CC254" s="121"/>
      <c r="CD254" s="121"/>
      <c r="CE254" s="121"/>
      <c r="CF254" s="121"/>
      <c r="CG254" s="121"/>
      <c r="CH254" s="122"/>
      <c r="CI254" s="123"/>
      <c r="CJ254" s="124"/>
      <c r="CK254" s="124"/>
      <c r="CL254" s="124"/>
      <c r="CM254" s="124"/>
      <c r="CN254" s="124"/>
      <c r="CO254" s="124"/>
      <c r="CP254" s="124"/>
      <c r="CQ254" s="124"/>
      <c r="CR254" s="124"/>
      <c r="CS254" s="125"/>
      <c r="CT254" s="123"/>
      <c r="CU254" s="124"/>
      <c r="CV254" s="124"/>
      <c r="CW254" s="124"/>
      <c r="CX254" s="124"/>
      <c r="CY254" s="124"/>
      <c r="CZ254" s="124"/>
      <c r="DA254" s="124"/>
      <c r="DB254" s="124"/>
      <c r="DC254" s="124"/>
      <c r="DD254" s="125"/>
      <c r="DE254" s="123"/>
      <c r="DF254" s="124"/>
      <c r="DG254" s="124"/>
      <c r="DH254" s="124"/>
      <c r="DI254" s="124"/>
      <c r="DJ254" s="124"/>
      <c r="DK254" s="124"/>
      <c r="DL254" s="124"/>
      <c r="DM254" s="124"/>
      <c r="DN254" s="125"/>
      <c r="DO254" s="126"/>
      <c r="DP254" s="127"/>
      <c r="DQ254" s="127"/>
      <c r="DR254" s="127"/>
      <c r="DS254" s="127"/>
      <c r="DT254" s="127"/>
      <c r="DU254" s="127"/>
      <c r="DV254" s="128"/>
      <c r="DW254" s="102"/>
      <c r="DX254" s="102"/>
      <c r="DY254" s="102"/>
      <c r="DZ254" s="115"/>
      <c r="EA254" s="115"/>
      <c r="EB254" s="115"/>
      <c r="EC254" s="115"/>
      <c r="ED254" s="115"/>
      <c r="EE254" s="132"/>
      <c r="EF254" s="132"/>
      <c r="EG254" s="132"/>
      <c r="EH254" s="102"/>
      <c r="EI254" s="102"/>
      <c r="EJ254" s="102"/>
      <c r="EK254" s="117" t="str">
        <f t="shared" si="1384"/>
        <v/>
      </c>
      <c r="EL254" s="117"/>
      <c r="EM254" s="117"/>
      <c r="EN254" s="118"/>
      <c r="EO254" s="118"/>
      <c r="EP254" s="118"/>
      <c r="EQ254" s="102"/>
      <c r="ER254" s="102"/>
      <c r="ES254" s="102"/>
      <c r="ET254" s="102"/>
      <c r="EU254" s="20" t="str">
        <f t="shared" si="1385"/>
        <v/>
      </c>
      <c r="EV254" s="26" t="str">
        <f t="shared" si="1386"/>
        <v/>
      </c>
      <c r="EW254" s="22"/>
      <c r="EX254" s="22"/>
      <c r="EY254" s="23"/>
      <c r="EZ254" s="23"/>
      <c r="FA254" s="23"/>
      <c r="FB254" s="23"/>
      <c r="FC254" s="28"/>
      <c r="FD254" s="28"/>
      <c r="FE254" s="28"/>
      <c r="FF254" s="28"/>
      <c r="FG254" s="28"/>
      <c r="FH254" s="28"/>
      <c r="FI254" s="28"/>
      <c r="FJ254" s="28"/>
      <c r="FK254" s="28"/>
      <c r="FL254" s="28"/>
      <c r="FM254" s="28"/>
      <c r="FN254" s="29"/>
      <c r="FO254" s="29"/>
      <c r="FP254" s="29"/>
      <c r="FQ254" s="29"/>
      <c r="FR254" s="29"/>
      <c r="FS254" s="29"/>
      <c r="FT254" s="29"/>
      <c r="FU254" s="29"/>
      <c r="FV254" s="29"/>
      <c r="FW254" s="29"/>
      <c r="FX254" s="29"/>
      <c r="FY254" s="29"/>
      <c r="FZ254" s="29"/>
      <c r="GA254" s="29"/>
      <c r="GB254" s="29"/>
      <c r="GC254" s="23"/>
      <c r="GD254" s="23"/>
      <c r="GE254" s="23"/>
      <c r="GF254" s="23"/>
      <c r="GG254" s="23"/>
      <c r="GH254" s="23"/>
    </row>
    <row r="255" spans="1:190" s="25" customFormat="1" ht="57.75" customHeight="1" x14ac:dyDescent="0.25">
      <c r="A255" s="103">
        <f t="shared" si="1387"/>
        <v>248</v>
      </c>
      <c r="B255" s="103"/>
      <c r="C255" s="104"/>
      <c r="D255" s="105"/>
      <c r="E255" s="105"/>
      <c r="F255" s="105"/>
      <c r="G255" s="105"/>
      <c r="H255" s="105"/>
      <c r="I255" s="105"/>
      <c r="J255" s="105"/>
      <c r="K255" s="106"/>
      <c r="L255" s="138"/>
      <c r="M255" s="138"/>
      <c r="N255" s="138"/>
      <c r="O255" s="138"/>
      <c r="P255" s="138"/>
      <c r="Q255" s="138"/>
      <c r="R255" s="138"/>
      <c r="S255" s="137"/>
      <c r="T255" s="137"/>
      <c r="U255" s="137"/>
      <c r="V255" s="137"/>
      <c r="W255" s="137"/>
      <c r="X255" s="79"/>
      <c r="Y255" s="80"/>
      <c r="Z255" s="80"/>
      <c r="AA255" s="80"/>
      <c r="AB255" s="11" t="str">
        <f t="shared" si="1375"/>
        <v/>
      </c>
      <c r="AC255" s="12"/>
      <c r="AD255" s="13">
        <f t="shared" si="1367"/>
        <v>0</v>
      </c>
      <c r="AE255" s="14" t="str">
        <f t="shared" ref="AE255" si="1759">IF(ISBLANK(C255),"",IF(BL255=SX1_LS,SX1_PD,IF(BL255=SX2_LS,SX2_PD,IF(BL255=SX3_LS,SX3_PD,IF(BL255=SX4_LS,SX4_PD,IF(BL255=SX5_LS,SX5_PD,IF(BL255=SX6_LS,SX6_PD,IF(BL255=SX7_LS,SX7_PD,IF(BL255=SX8_LS,SX8_PD,IF(BL255=SX9_LS,SX9_PD,IF(BL255=SX10_LS,SX10_PD,IF(BL255=SX11_LS,SX11_PD,IF(BL255=SX12_LS,SX12_PD)))))))))))))</f>
        <v/>
      </c>
      <c r="AF255" s="15" t="str">
        <f t="shared" si="1377"/>
        <v>!</v>
      </c>
      <c r="AG255" s="16" t="str">
        <f t="shared" ref="AG255" si="1760">IF(ISBLANK(AC255),"",IF(AND(BL255=SX1_LS,AC255&gt;=0.5),(ROUND((PI()*AD255*AE255)/12,2)-PI()*SX1_PD),IF(AND(BL255=SX2_LS,AC255&gt;=0.5),(ROUND((PI()*AD255*AE255)/12,2)-PI()*SX2_PD),IF(AND(BL255=SX3_LS,AC255&gt;=0.5),(ROUND((PI()*AD255*AE255)/12,2)-PI()*SX3_PD),IF(AND(BL255=SX4_LS,AC255&gt;=0.5),(ROUND((PI()*AD255*AE255)/12,2)-PI()*SX4_PD),IF(AND(BL255=SX5_LS,AC255&gt;=0.5),(ROUND((PI()*AD255*AE255)/12,2)-PI()*SX5_PD),IF(AND(BL255=SX6_LS,AC255&gt;=0.5),(ROUND((PI()*AD255*AE255)/12,2)-PI()*SX6_PD),IF(AND(BL255=SX7_LS,AC255&gt;=0.5),(ROUND((PI()*AD255*AE255)/12,2)-PI()*SX7_PD),IF(AND(BL255=SX8_LS,AC255&gt;=0.5),(ROUND((PI()*AD255*AE255)/12,2)-PI()*SX8_PD),IF(AND(BL255=SX9_LS,AC255&gt;=0.5),(ROUND((PI()*AD255*AE255)/12,2)-PI()*SX9_PD),IF(AND(BL255=SX10_LS,AC255&gt;=0.5),(ROUND((PI()*AD255*AE255)/12,2)-PI()*SX10_PD),IF(AND(BL255=SX11_LS,AC255&gt;=0.5),(ROUND((PI()*AD255*AE255)/12,2)-PI()*SX11_PD),IF(AND(BL255=SX12_LS,AC255&gt;=0.5),(ROUND((PI()*AD255*AE255)/12,2)-PI()*SX12_PD),ROUND((PI()*AD255*AE255)/12,2))))))))))))))</f>
        <v/>
      </c>
      <c r="AH255" s="81"/>
      <c r="AI255" s="81"/>
      <c r="AJ255" s="81"/>
      <c r="AK255" s="81"/>
      <c r="AL255" s="81"/>
      <c r="AM255" s="81"/>
      <c r="AN255" s="81"/>
      <c r="AO255" s="81"/>
      <c r="AP255" s="17"/>
      <c r="AQ255" s="113"/>
      <c r="AR255" s="113"/>
      <c r="AS255" s="113"/>
      <c r="AT255" s="113"/>
      <c r="AU255" s="113"/>
      <c r="AV255" s="114" t="str">
        <f t="shared" ref="AV255" si="1761">IF(C255=FALSE,"",IF(C255="DNT",(AQ255/(Nominal_Pipe_Diameter*10)),IF(AQ255="NV","NV",IF(AQ255="NA","NA",IF(BE255="","",IF(BL255="SMLS",AQ255*100/BE255,AQ255*100/BD255))))))</f>
        <v/>
      </c>
      <c r="AW255" s="114"/>
      <c r="AX255" s="114"/>
      <c r="AY255" s="114"/>
      <c r="AZ255" s="114"/>
      <c r="BA255" s="114" t="str">
        <f t="shared" ref="BA255" si="1762">IF(C255=FALSE,"",IF(GW_Log_Dist="","NA",GW_Log_Dist+X255))</f>
        <v/>
      </c>
      <c r="BB255" s="114"/>
      <c r="BC255" s="114"/>
      <c r="BD255" s="18" t="str">
        <f t="shared" ref="BD255" si="1763">IF(C255=FALSE,"",IF(AND(SX1_Start&lt;=X255,X255&lt;SX1_End),((SX1_NWT*1000)),IF(AND(SX2_Start&lt;=X255,X255&lt;SX2_End),((SX2_NWT*1000)),IF(AND(SX3_Start&lt;=X255,X255&lt;SX3_End),((SX3_NWT*1000)),IF(AND(SX4_Start&lt;=X255,X255&lt;SX4_End),((SX4_NWT*1000)),IF(AND(SX5_Start&lt;=X255,X255&lt;SX5_End),((SX5_NWT*1000)),IF(AND(SX6_Start&lt;=X255,X255&lt;SX6_End),((SX6_NWT*1000)),IF(AND(SX7_Start&lt;=X255,X255&lt;SX7_End),((SX7_NWT*1000)),IF(AND(SX8_Start&lt;=X255,X255&lt;SX8_End),((SX8_NWT*1000)),IF(AND(SX9_Start&lt;=X255,X255&lt;SX9_End),((SX9_NWT*1000)),IF(AND(SX10_Start&lt;=X255,X255&lt;SX10_End),((SX10_NWT*1000)),IF(AND(SX11_Start&lt;=X255,X255&lt;SX11_End),((SX11_NWT*1000)),IF(AND(SX12_Start&lt;=X255,X255&lt;SX12_End),((SX12_NWT*1000)),IF(AND(SX13_Start&lt;=X255,X255&lt;SX13_End),((SX13_NWT*1000)),IF(AND(SX14_Start&lt;=X255,X255&lt;SX14_End),((SX14_NWT*1000)),IF(AND(SX15_Start&lt;=X255,X255&lt;SX15_End),((SX15_NWT*1000)),IF(AND(SX16_Start&lt;=X255,X255&lt;SX16_End),((SX16_NWT*1000)),IF(AND(SX17_Start&lt;=X255,X255&lt;SX17_End),((SX17_NWT*1000)),IF(AND(SX18_Start&lt;=X255,X255&lt;SX18_End),((SX18_NWT*1000)),IF(AND(SX19_Start&lt;=X255,X255&lt;SX19_End),((SX19_NWT*1000)),IF(AND(SX20_Start&lt;=X255,X255&lt;SX20_End),((SX20_NWT*1000)),IF(AND(SX21_Start&lt;=X255,X255&lt;SX21_End),((SX21_NWT*1000)),IF(AND(SX22_Start&lt;=X255,X255&lt;SX22_End),((SX22_NWT*1000)),IF(AND(SX23_Start&lt;=X255,X255&lt;SX23_End),((SX23_NWT*1000)),IF(AND(SX24_Start&lt;=X255,X255&lt;SX24_End),((SX24_NWT*1000)),IF(AND(SX25_Start&lt;=X255,X255&lt;SX25_End),((SX25_NWT*1000))))))))))))))))))))))))))))</f>
        <v/>
      </c>
      <c r="BE255" s="113"/>
      <c r="BF255" s="113"/>
      <c r="BG255" s="113"/>
      <c r="BH255" s="113"/>
      <c r="BI255" s="113"/>
      <c r="BJ255" s="113"/>
      <c r="BK255" s="113"/>
      <c r="BL255" s="19" t="str" cm="1">
        <f t="array" ref="BL255">IF(C255=FALSE,"",IF(AND(SX1_Start&lt;=X255,X255&lt;SX1_End),SX1_LS,IF(AND(SX2_Start&lt;=X255,X255&lt;SX2_End),SX2_LS,IF(AND(SX3_Start&lt;=X255,X255&lt;SX3_End),SX3_LS,IF(AND(SX4_Start&lt;=X255,X255&lt;SX4_End),SX4_LS,IF(AND(SX5_Start&lt;=X255,X255&lt;SX5_End),SX5_LS,IF(AND(SX6_Start&lt;=X255,X255&lt;SX6_End),SX6_LS,IF(AND(SX7_Start&lt;=X255,X255&lt;SX7_End),SX7_LS,IF(AND(SX8_Start&lt;=X255,X255&lt;SX8_End),SX8_LS,IF(AND(SX9_Start&lt;=X255,X255&lt;SX9_End),SX9_LS,IF(AND(SX10_Start&lt;=X255,X255&lt;SX10_End),SX10_LS,IF(AND(SX11_Start&lt;=X255,X255&lt;SX11_End),SX11_LS,IF(AND(SX12_Start&lt;=X255,X255&lt;SX12_End),SX12_LS,IF(AND(SX13_Start&lt;=X255,X255&lt;SX13_End),SX13_LS,IF(AND(SX14_Start&lt;=X255,X255&lt;SX14_End),SX14_LS,IF(AND(SX15_Start&lt;=X255,X255&lt;SX15_End),SX15_LS,IF(AND(SX16_Start&lt;=X255,X255&lt;SX16_End),SX16_LS,IF(AND(SX17_Start&lt;=X255,X255&lt;SX17_End),SX17_LS,IF(AND(SX18_Start&lt;=X255,X255&lt;SX18_End),SX18_LS,IF(AND(SX19_Start&lt;=X255,X255&lt;SX19_End),SX19_LS,IF(AND(SX20_Start&lt;=X255,X255&lt;SX20_End),SX20_LS,IF(AND(SX21_Start&lt;=X255,X255&lt;SX21_End),SX21_LS,IF(AND(SX22_Start&lt;=X255,X255&lt;SX22_End),SX22_LS,IF(AND(SX23_Start&lt;=X255,X255&lt;SX23_End),SX23_LS,IF(AND(SX24_Start&lt;=X255,X255&lt;SX24_End),SX24_LS)*IF(AND(SX25_Start&lt;=X255,X255&lt;SX25End),SX25_LS)))))))))))))))))))))))))</f>
        <v/>
      </c>
      <c r="BM255" s="129" t="str">
        <f t="shared" ref="BM255" si="1764">IF(ISBLANK(C255),"",IF(BL255=SX1_LS,SX1_LSD,IF(BL255=SX2_LS,SX2_LSD,IF(BL255=SX3_LS,SX3_LSD,IF(BL255=SX4_LS,SX4_LSD,IF(BL255=SX5_LS,SX5_LSD,IF(BL255=SX6_LS,SX6_LSD,IF(BL255=SX7_LS,SX7_LSD,IF(BL255=SX8_LS,SX8_LSD,IF(BL255=SX9_LS,SX9_LSD,IF(BL255=SX10_LS,SX10_LSD,IF(BL255=SX11_LS,SX11_LSD,IF(BL255=SX12_LS,SX12_LSD)))))))))))))</f>
        <v/>
      </c>
      <c r="BN255" s="130"/>
      <c r="BO255" s="130"/>
      <c r="BP255" s="130"/>
      <c r="BQ255" s="130"/>
      <c r="BR255" s="131"/>
      <c r="BS255" s="119" t="str">
        <f t="shared" ref="BS255" si="1765">IF(ISBLANK(C255),"",IF(NOT(ISNUMBER(station_number)),"NA",IF(MOD(station_number,1)=0,TEXT(station_number+X255,"0+00"),IF(NOT(MOD(station_number,1)=0),TEXT(station_number+X255,"0+00.00")))))</f>
        <v/>
      </c>
      <c r="BT255" s="119"/>
      <c r="BU255" s="119"/>
      <c r="BV255" s="119"/>
      <c r="BW255" s="119"/>
      <c r="BX255" s="120" t="str" cm="1">
        <f t="array" ref="BX255">IF(C255=FALSE,"",IF(AND(SX1_Start&lt;=X255,X255&lt;SX1_End),"Section 1",IF(AND(SX2_Start&lt;=X255,X255&lt;SX2_End),"Section 2",IF(AND(SX3_Start&lt;=X255,X255&lt;SX3_End),"Section 3",IF(AND(SX4_Start&lt;=X255,X255&lt;SX4_End),"Section 4",IF(AND(SX5_Start&lt;=X255,X255&lt;SX5_End),"Section 5",IF(AND(SX6_Start&lt;=X255,X255&lt;SX6_End),"Section 6",IF(AND(SX7_Start&lt;=X255,X255&lt;SX7_End),"Section 7",IF(AND(SX8_Start&lt;=X255,X255&lt;SX8_End),"Section 8",IF(AND(SX9_Start&lt;=X255,X255&lt;SX9_End),"Section 9",IF(AND(SX10_Start&lt;=X255,X255&lt;SX10_End),"Section 10",IF(AND(SX11_Start&lt;=X255,X255&lt;SX11_End),"Section 11",IF(AND(SX12_Start&lt;=X255,X255&lt;SX12_End),"Section 12",IF(AND(SX13_Start&lt;=X255,X255&lt;SX13_End),"Section 13",IF(AND(SX14_Start&lt;=X255,X255&lt;SX14_End),"Section 14",IF(AND(SX15_Start&lt;=X255,X255&lt;SX15_End),"Section 15",IF(AND(SX16_Start&lt;=X255,X255&lt;SX16_End),"Section 16",IF(AND(SX17_Start&lt;=X255,X255&lt;SX17_End),"Section 17",IF(AND(SX18_Start&lt;=X255,X255&lt;SX18_End),"Section 18",IF(AND(SX19_Start&lt;=X255,X255&lt;SX19_End),"Section 19",IF(AND(SX20_Start&lt;=X255,X255&lt;SX20_End),"Section 20",IF(AND(SX21_Start&lt;=X255,X255&lt;SX21_End),"Section 21",IF(AND(SX22_Start&lt;=X255,X255&lt;SX22_End),"Section 22",IF(AND(SX23_Start&lt;=X255,X255&lt;SX23_End),"Section 23",IF(AND(SX24_Start&lt;=X255,X255&lt;SX24_End),"Section 24")*IF(AND(SX25_Start&lt;=X255,X255&lt;SX25End),"Section 25")))))))))))))))))))))))))</f>
        <v/>
      </c>
      <c r="BY255" s="121"/>
      <c r="BZ255" s="121"/>
      <c r="CA255" s="121"/>
      <c r="CB255" s="121"/>
      <c r="CC255" s="121"/>
      <c r="CD255" s="121"/>
      <c r="CE255" s="121"/>
      <c r="CF255" s="121"/>
      <c r="CG255" s="121"/>
      <c r="CH255" s="122"/>
      <c r="CI255" s="123"/>
      <c r="CJ255" s="124"/>
      <c r="CK255" s="124"/>
      <c r="CL255" s="124"/>
      <c r="CM255" s="124"/>
      <c r="CN255" s="124"/>
      <c r="CO255" s="124"/>
      <c r="CP255" s="124"/>
      <c r="CQ255" s="124"/>
      <c r="CR255" s="124"/>
      <c r="CS255" s="125"/>
      <c r="CT255" s="123"/>
      <c r="CU255" s="124"/>
      <c r="CV255" s="124"/>
      <c r="CW255" s="124"/>
      <c r="CX255" s="124"/>
      <c r="CY255" s="124"/>
      <c r="CZ255" s="124"/>
      <c r="DA255" s="124"/>
      <c r="DB255" s="124"/>
      <c r="DC255" s="124"/>
      <c r="DD255" s="125"/>
      <c r="DE255" s="123"/>
      <c r="DF255" s="124"/>
      <c r="DG255" s="124"/>
      <c r="DH255" s="124"/>
      <c r="DI255" s="124"/>
      <c r="DJ255" s="124"/>
      <c r="DK255" s="124"/>
      <c r="DL255" s="124"/>
      <c r="DM255" s="124"/>
      <c r="DN255" s="125"/>
      <c r="DO255" s="126"/>
      <c r="DP255" s="127"/>
      <c r="DQ255" s="127"/>
      <c r="DR255" s="127"/>
      <c r="DS255" s="127"/>
      <c r="DT255" s="127"/>
      <c r="DU255" s="127"/>
      <c r="DV255" s="128"/>
      <c r="DW255" s="102"/>
      <c r="DX255" s="102"/>
      <c r="DY255" s="102"/>
      <c r="DZ255" s="115"/>
      <c r="EA255" s="115"/>
      <c r="EB255" s="115"/>
      <c r="EC255" s="115"/>
      <c r="ED255" s="115"/>
      <c r="EE255" s="132"/>
      <c r="EF255" s="132"/>
      <c r="EG255" s="132"/>
      <c r="EH255" s="102"/>
      <c r="EI255" s="102"/>
      <c r="EJ255" s="102"/>
      <c r="EK255" s="117" t="str">
        <f t="shared" si="1384"/>
        <v/>
      </c>
      <c r="EL255" s="117"/>
      <c r="EM255" s="117"/>
      <c r="EN255" s="118"/>
      <c r="EO255" s="118"/>
      <c r="EP255" s="118"/>
      <c r="EQ255" s="102"/>
      <c r="ER255" s="102"/>
      <c r="ES255" s="102"/>
      <c r="ET255" s="102"/>
      <c r="EU255" s="20" t="str">
        <f t="shared" si="1385"/>
        <v/>
      </c>
      <c r="EV255" s="26" t="str">
        <f t="shared" si="1386"/>
        <v/>
      </c>
      <c r="EW255" s="22"/>
      <c r="EX255" s="22"/>
      <c r="EY255" s="23"/>
      <c r="EZ255" s="23"/>
      <c r="FA255" s="23"/>
      <c r="FB255" s="23"/>
      <c r="FC255" s="28"/>
      <c r="FD255" s="28"/>
      <c r="FE255" s="28"/>
      <c r="FF255" s="28"/>
      <c r="FG255" s="28"/>
      <c r="FH255" s="28"/>
      <c r="FI255" s="28"/>
      <c r="FJ255" s="28"/>
      <c r="FK255" s="28"/>
      <c r="FL255" s="28"/>
      <c r="FM255" s="28"/>
      <c r="FN255" s="29"/>
      <c r="FO255" s="29"/>
      <c r="FP255" s="29"/>
      <c r="FQ255" s="29"/>
      <c r="FR255" s="29"/>
      <c r="FS255" s="29"/>
      <c r="FT255" s="29"/>
      <c r="FU255" s="29"/>
      <c r="FV255" s="29"/>
      <c r="FW255" s="29"/>
      <c r="FX255" s="29"/>
      <c r="FY255" s="29"/>
      <c r="FZ255" s="29"/>
      <c r="GA255" s="29"/>
      <c r="GB255" s="29"/>
      <c r="GC255" s="23"/>
      <c r="GD255" s="23"/>
      <c r="GE255" s="23"/>
      <c r="GF255" s="23"/>
      <c r="GG255" s="23"/>
      <c r="GH255" s="23"/>
    </row>
    <row r="256" spans="1:190" s="25" customFormat="1" ht="57.75" customHeight="1" x14ac:dyDescent="0.25">
      <c r="A256" s="103">
        <f t="shared" si="1387"/>
        <v>249</v>
      </c>
      <c r="B256" s="103"/>
      <c r="C256" s="104"/>
      <c r="D256" s="105"/>
      <c r="E256" s="105"/>
      <c r="F256" s="105"/>
      <c r="G256" s="105"/>
      <c r="H256" s="105"/>
      <c r="I256" s="105"/>
      <c r="J256" s="105"/>
      <c r="K256" s="106"/>
      <c r="L256" s="138"/>
      <c r="M256" s="138"/>
      <c r="N256" s="138"/>
      <c r="O256" s="138"/>
      <c r="P256" s="138"/>
      <c r="Q256" s="138"/>
      <c r="R256" s="138"/>
      <c r="S256" s="137"/>
      <c r="T256" s="137"/>
      <c r="U256" s="137"/>
      <c r="V256" s="137"/>
      <c r="W256" s="137"/>
      <c r="X256" s="79"/>
      <c r="Y256" s="80"/>
      <c r="Z256" s="80"/>
      <c r="AA256" s="80"/>
      <c r="AB256" s="11" t="str">
        <f t="shared" si="1375"/>
        <v/>
      </c>
      <c r="AC256" s="12"/>
      <c r="AD256" s="13">
        <f t="shared" si="1367"/>
        <v>0</v>
      </c>
      <c r="AE256" s="14" t="str">
        <f t="shared" ref="AE256" si="1766">IF(ISBLANK(C256),"",IF(BL256=SX1_LS,SX1_PD,IF(BL256=SX2_LS,SX2_PD,IF(BL256=SX3_LS,SX3_PD,IF(BL256=SX4_LS,SX4_PD,IF(BL256=SX5_LS,SX5_PD,IF(BL256=SX6_LS,SX6_PD,IF(BL256=SX7_LS,SX7_PD,IF(BL256=SX8_LS,SX8_PD,IF(BL256=SX9_LS,SX9_PD,IF(BL256=SX10_LS,SX10_PD,IF(BL256=SX11_LS,SX11_PD,IF(BL256=SX12_LS,SX12_PD)))))))))))))</f>
        <v/>
      </c>
      <c r="AF256" s="15" t="str">
        <f t="shared" si="1377"/>
        <v>!</v>
      </c>
      <c r="AG256" s="16" t="str">
        <f t="shared" ref="AG256" si="1767">IF(ISBLANK(AC256),"",IF(AND(BL256=SX1_LS,AC256&gt;=0.5),(ROUND((PI()*AD256*AE256)/12,2)-PI()*SX1_PD),IF(AND(BL256=SX2_LS,AC256&gt;=0.5),(ROUND((PI()*AD256*AE256)/12,2)-PI()*SX2_PD),IF(AND(BL256=SX3_LS,AC256&gt;=0.5),(ROUND((PI()*AD256*AE256)/12,2)-PI()*SX3_PD),IF(AND(BL256=SX4_LS,AC256&gt;=0.5),(ROUND((PI()*AD256*AE256)/12,2)-PI()*SX4_PD),IF(AND(BL256=SX5_LS,AC256&gt;=0.5),(ROUND((PI()*AD256*AE256)/12,2)-PI()*SX5_PD),IF(AND(BL256=SX6_LS,AC256&gt;=0.5),(ROUND((PI()*AD256*AE256)/12,2)-PI()*SX6_PD),IF(AND(BL256=SX7_LS,AC256&gt;=0.5),(ROUND((PI()*AD256*AE256)/12,2)-PI()*SX7_PD),IF(AND(BL256=SX8_LS,AC256&gt;=0.5),(ROUND((PI()*AD256*AE256)/12,2)-PI()*SX8_PD),IF(AND(BL256=SX9_LS,AC256&gt;=0.5),(ROUND((PI()*AD256*AE256)/12,2)-PI()*SX9_PD),IF(AND(BL256=SX10_LS,AC256&gt;=0.5),(ROUND((PI()*AD256*AE256)/12,2)-PI()*SX10_PD),IF(AND(BL256=SX11_LS,AC256&gt;=0.5),(ROUND((PI()*AD256*AE256)/12,2)-PI()*SX11_PD),IF(AND(BL256=SX12_LS,AC256&gt;=0.5),(ROUND((PI()*AD256*AE256)/12,2)-PI()*SX12_PD),ROUND((PI()*AD256*AE256)/12,2))))))))))))))</f>
        <v/>
      </c>
      <c r="AH256" s="81"/>
      <c r="AI256" s="81"/>
      <c r="AJ256" s="81"/>
      <c r="AK256" s="81"/>
      <c r="AL256" s="81"/>
      <c r="AM256" s="81"/>
      <c r="AN256" s="81"/>
      <c r="AO256" s="81"/>
      <c r="AP256" s="17"/>
      <c r="AQ256" s="113"/>
      <c r="AR256" s="113"/>
      <c r="AS256" s="113"/>
      <c r="AT256" s="113"/>
      <c r="AU256" s="113"/>
      <c r="AV256" s="114" t="str">
        <f t="shared" ref="AV256" si="1768">IF(C256=FALSE,"",IF(C256="DNT",(AQ256/(Nominal_Pipe_Diameter*10)),IF(AQ256="NV","NV",IF(AQ256="NA","NA",IF(BE256="","",IF(BL256="SMLS",AQ256*100/BE256,AQ256*100/BD256))))))</f>
        <v/>
      </c>
      <c r="AW256" s="114"/>
      <c r="AX256" s="114"/>
      <c r="AY256" s="114"/>
      <c r="AZ256" s="114"/>
      <c r="BA256" s="114" t="str">
        <f t="shared" ref="BA256" si="1769">IF(C256=FALSE,"",IF(GW_Log_Dist="","NA",GW_Log_Dist+X256))</f>
        <v/>
      </c>
      <c r="BB256" s="114"/>
      <c r="BC256" s="114"/>
      <c r="BD256" s="18" t="str">
        <f t="shared" ref="BD256" si="1770">IF(C256=FALSE,"",IF(AND(SX1_Start&lt;=X256,X256&lt;SX1_End),((SX1_NWT*1000)),IF(AND(SX2_Start&lt;=X256,X256&lt;SX2_End),((SX2_NWT*1000)),IF(AND(SX3_Start&lt;=X256,X256&lt;SX3_End),((SX3_NWT*1000)),IF(AND(SX4_Start&lt;=X256,X256&lt;SX4_End),((SX4_NWT*1000)),IF(AND(SX5_Start&lt;=X256,X256&lt;SX5_End),((SX5_NWT*1000)),IF(AND(SX6_Start&lt;=X256,X256&lt;SX6_End),((SX6_NWT*1000)),IF(AND(SX7_Start&lt;=X256,X256&lt;SX7_End),((SX7_NWT*1000)),IF(AND(SX8_Start&lt;=X256,X256&lt;SX8_End),((SX8_NWT*1000)),IF(AND(SX9_Start&lt;=X256,X256&lt;SX9_End),((SX9_NWT*1000)),IF(AND(SX10_Start&lt;=X256,X256&lt;SX10_End),((SX10_NWT*1000)),IF(AND(SX11_Start&lt;=X256,X256&lt;SX11_End),((SX11_NWT*1000)),IF(AND(SX12_Start&lt;=X256,X256&lt;SX12_End),((SX12_NWT*1000)),IF(AND(SX13_Start&lt;=X256,X256&lt;SX13_End),((SX13_NWT*1000)),IF(AND(SX14_Start&lt;=X256,X256&lt;SX14_End),((SX14_NWT*1000)),IF(AND(SX15_Start&lt;=X256,X256&lt;SX15_End),((SX15_NWT*1000)),IF(AND(SX16_Start&lt;=X256,X256&lt;SX16_End),((SX16_NWT*1000)),IF(AND(SX17_Start&lt;=X256,X256&lt;SX17_End),((SX17_NWT*1000)),IF(AND(SX18_Start&lt;=X256,X256&lt;SX18_End),((SX18_NWT*1000)),IF(AND(SX19_Start&lt;=X256,X256&lt;SX19_End),((SX19_NWT*1000)),IF(AND(SX20_Start&lt;=X256,X256&lt;SX20_End),((SX20_NWT*1000)),IF(AND(SX21_Start&lt;=X256,X256&lt;SX21_End),((SX21_NWT*1000)),IF(AND(SX22_Start&lt;=X256,X256&lt;SX22_End),((SX22_NWT*1000)),IF(AND(SX23_Start&lt;=X256,X256&lt;SX23_End),((SX23_NWT*1000)),IF(AND(SX24_Start&lt;=X256,X256&lt;SX24_End),((SX24_NWT*1000)),IF(AND(SX25_Start&lt;=X256,X256&lt;SX25_End),((SX25_NWT*1000))))))))))))))))))))))))))))</f>
        <v/>
      </c>
      <c r="BE256" s="113"/>
      <c r="BF256" s="113"/>
      <c r="BG256" s="113"/>
      <c r="BH256" s="113"/>
      <c r="BI256" s="113"/>
      <c r="BJ256" s="113"/>
      <c r="BK256" s="113"/>
      <c r="BL256" s="19" t="str" cm="1">
        <f t="array" ref="BL256">IF(C256=FALSE,"",IF(AND(SX1_Start&lt;=X256,X256&lt;SX1_End),SX1_LS,IF(AND(SX2_Start&lt;=X256,X256&lt;SX2_End),SX2_LS,IF(AND(SX3_Start&lt;=X256,X256&lt;SX3_End),SX3_LS,IF(AND(SX4_Start&lt;=X256,X256&lt;SX4_End),SX4_LS,IF(AND(SX5_Start&lt;=X256,X256&lt;SX5_End),SX5_LS,IF(AND(SX6_Start&lt;=X256,X256&lt;SX6_End),SX6_LS,IF(AND(SX7_Start&lt;=X256,X256&lt;SX7_End),SX7_LS,IF(AND(SX8_Start&lt;=X256,X256&lt;SX8_End),SX8_LS,IF(AND(SX9_Start&lt;=X256,X256&lt;SX9_End),SX9_LS,IF(AND(SX10_Start&lt;=X256,X256&lt;SX10_End),SX10_LS,IF(AND(SX11_Start&lt;=X256,X256&lt;SX11_End),SX11_LS,IF(AND(SX12_Start&lt;=X256,X256&lt;SX12_End),SX12_LS,IF(AND(SX13_Start&lt;=X256,X256&lt;SX13_End),SX13_LS,IF(AND(SX14_Start&lt;=X256,X256&lt;SX14_End),SX14_LS,IF(AND(SX15_Start&lt;=X256,X256&lt;SX15_End),SX15_LS,IF(AND(SX16_Start&lt;=X256,X256&lt;SX16_End),SX16_LS,IF(AND(SX17_Start&lt;=X256,X256&lt;SX17_End),SX17_LS,IF(AND(SX18_Start&lt;=X256,X256&lt;SX18_End),SX18_LS,IF(AND(SX19_Start&lt;=X256,X256&lt;SX19_End),SX19_LS,IF(AND(SX20_Start&lt;=X256,X256&lt;SX20_End),SX20_LS,IF(AND(SX21_Start&lt;=X256,X256&lt;SX21_End),SX21_LS,IF(AND(SX22_Start&lt;=X256,X256&lt;SX22_End),SX22_LS,IF(AND(SX23_Start&lt;=X256,X256&lt;SX23_End),SX23_LS,IF(AND(SX24_Start&lt;=X256,X256&lt;SX24_End),SX24_LS)*IF(AND(SX25_Start&lt;=X256,X256&lt;SX25End),SX25_LS)))))))))))))))))))))))))</f>
        <v/>
      </c>
      <c r="BM256" s="129" t="str">
        <f t="shared" ref="BM256" si="1771">IF(ISBLANK(C256),"",IF(BL256=SX1_LS,SX1_LSD,IF(BL256=SX2_LS,SX2_LSD,IF(BL256=SX3_LS,SX3_LSD,IF(BL256=SX4_LS,SX4_LSD,IF(BL256=SX5_LS,SX5_LSD,IF(BL256=SX6_LS,SX6_LSD,IF(BL256=SX7_LS,SX7_LSD,IF(BL256=SX8_LS,SX8_LSD,IF(BL256=SX9_LS,SX9_LSD,IF(BL256=SX10_LS,SX10_LSD,IF(BL256=SX11_LS,SX11_LSD,IF(BL256=SX12_LS,SX12_LSD)))))))))))))</f>
        <v/>
      </c>
      <c r="BN256" s="130"/>
      <c r="BO256" s="130"/>
      <c r="BP256" s="130"/>
      <c r="BQ256" s="130"/>
      <c r="BR256" s="131"/>
      <c r="BS256" s="119" t="str">
        <f t="shared" ref="BS256" si="1772">IF(ISBLANK(C256),"",IF(NOT(ISNUMBER(station_number)),"NA",IF(MOD(station_number,1)=0,TEXT(station_number+X256,"0+00"),IF(NOT(MOD(station_number,1)=0),TEXT(station_number+X256,"0+00.00")))))</f>
        <v/>
      </c>
      <c r="BT256" s="119"/>
      <c r="BU256" s="119"/>
      <c r="BV256" s="119"/>
      <c r="BW256" s="119"/>
      <c r="BX256" s="120" t="str" cm="1">
        <f t="array" ref="BX256">IF(C256=FALSE,"",IF(AND(SX1_Start&lt;=X256,X256&lt;SX1_End),"Section 1",IF(AND(SX2_Start&lt;=X256,X256&lt;SX2_End),"Section 2",IF(AND(SX3_Start&lt;=X256,X256&lt;SX3_End),"Section 3",IF(AND(SX4_Start&lt;=X256,X256&lt;SX4_End),"Section 4",IF(AND(SX5_Start&lt;=X256,X256&lt;SX5_End),"Section 5",IF(AND(SX6_Start&lt;=X256,X256&lt;SX6_End),"Section 6",IF(AND(SX7_Start&lt;=X256,X256&lt;SX7_End),"Section 7",IF(AND(SX8_Start&lt;=X256,X256&lt;SX8_End),"Section 8",IF(AND(SX9_Start&lt;=X256,X256&lt;SX9_End),"Section 9",IF(AND(SX10_Start&lt;=X256,X256&lt;SX10_End),"Section 10",IF(AND(SX11_Start&lt;=X256,X256&lt;SX11_End),"Section 11",IF(AND(SX12_Start&lt;=X256,X256&lt;SX12_End),"Section 12",IF(AND(SX13_Start&lt;=X256,X256&lt;SX13_End),"Section 13",IF(AND(SX14_Start&lt;=X256,X256&lt;SX14_End),"Section 14",IF(AND(SX15_Start&lt;=X256,X256&lt;SX15_End),"Section 15",IF(AND(SX16_Start&lt;=X256,X256&lt;SX16_End),"Section 16",IF(AND(SX17_Start&lt;=X256,X256&lt;SX17_End),"Section 17",IF(AND(SX18_Start&lt;=X256,X256&lt;SX18_End),"Section 18",IF(AND(SX19_Start&lt;=X256,X256&lt;SX19_End),"Section 19",IF(AND(SX20_Start&lt;=X256,X256&lt;SX20_End),"Section 20",IF(AND(SX21_Start&lt;=X256,X256&lt;SX21_End),"Section 21",IF(AND(SX22_Start&lt;=X256,X256&lt;SX22_End),"Section 22",IF(AND(SX23_Start&lt;=X256,X256&lt;SX23_End),"Section 23",IF(AND(SX24_Start&lt;=X256,X256&lt;SX24_End),"Section 24")*IF(AND(SX25_Start&lt;=X256,X256&lt;SX25End),"Section 25")))))))))))))))))))))))))</f>
        <v/>
      </c>
      <c r="BY256" s="121"/>
      <c r="BZ256" s="121"/>
      <c r="CA256" s="121"/>
      <c r="CB256" s="121"/>
      <c r="CC256" s="121"/>
      <c r="CD256" s="121"/>
      <c r="CE256" s="121"/>
      <c r="CF256" s="121"/>
      <c r="CG256" s="121"/>
      <c r="CH256" s="122"/>
      <c r="CI256" s="123"/>
      <c r="CJ256" s="124"/>
      <c r="CK256" s="124"/>
      <c r="CL256" s="124"/>
      <c r="CM256" s="124"/>
      <c r="CN256" s="124"/>
      <c r="CO256" s="124"/>
      <c r="CP256" s="124"/>
      <c r="CQ256" s="124"/>
      <c r="CR256" s="124"/>
      <c r="CS256" s="125"/>
      <c r="CT256" s="123"/>
      <c r="CU256" s="124"/>
      <c r="CV256" s="124"/>
      <c r="CW256" s="124"/>
      <c r="CX256" s="124"/>
      <c r="CY256" s="124"/>
      <c r="CZ256" s="124"/>
      <c r="DA256" s="124"/>
      <c r="DB256" s="124"/>
      <c r="DC256" s="124"/>
      <c r="DD256" s="125"/>
      <c r="DE256" s="123"/>
      <c r="DF256" s="124"/>
      <c r="DG256" s="124"/>
      <c r="DH256" s="124"/>
      <c r="DI256" s="124"/>
      <c r="DJ256" s="124"/>
      <c r="DK256" s="124"/>
      <c r="DL256" s="124"/>
      <c r="DM256" s="124"/>
      <c r="DN256" s="125"/>
      <c r="DO256" s="126"/>
      <c r="DP256" s="127"/>
      <c r="DQ256" s="127"/>
      <c r="DR256" s="127"/>
      <c r="DS256" s="127"/>
      <c r="DT256" s="127"/>
      <c r="DU256" s="127"/>
      <c r="DV256" s="128"/>
      <c r="DW256" s="102"/>
      <c r="DX256" s="102"/>
      <c r="DY256" s="102"/>
      <c r="DZ256" s="115"/>
      <c r="EA256" s="115"/>
      <c r="EB256" s="115"/>
      <c r="EC256" s="115"/>
      <c r="ED256" s="115"/>
      <c r="EE256" s="132"/>
      <c r="EF256" s="132"/>
      <c r="EG256" s="132"/>
      <c r="EH256" s="102"/>
      <c r="EI256" s="102"/>
      <c r="EJ256" s="102"/>
      <c r="EK256" s="117" t="str">
        <f t="shared" si="1384"/>
        <v/>
      </c>
      <c r="EL256" s="117"/>
      <c r="EM256" s="117"/>
      <c r="EN256" s="118"/>
      <c r="EO256" s="118"/>
      <c r="EP256" s="118"/>
      <c r="EQ256" s="102"/>
      <c r="ER256" s="102"/>
      <c r="ES256" s="102"/>
      <c r="ET256" s="102"/>
      <c r="EU256" s="20" t="str">
        <f t="shared" si="1385"/>
        <v/>
      </c>
      <c r="EV256" s="26" t="str">
        <f t="shared" si="1386"/>
        <v/>
      </c>
      <c r="EW256" s="22"/>
      <c r="EX256" s="22"/>
      <c r="EY256" s="23"/>
      <c r="EZ256" s="23"/>
      <c r="FA256" s="23"/>
      <c r="FB256" s="23"/>
      <c r="FC256" s="28"/>
      <c r="FD256" s="28"/>
      <c r="FE256" s="28"/>
      <c r="FF256" s="28"/>
      <c r="FG256" s="28"/>
      <c r="FH256" s="28"/>
      <c r="FI256" s="28"/>
      <c r="FJ256" s="28"/>
      <c r="FK256" s="28"/>
      <c r="FL256" s="28"/>
      <c r="FM256" s="28"/>
      <c r="FN256" s="29"/>
      <c r="FO256" s="29"/>
      <c r="FP256" s="29"/>
      <c r="FQ256" s="29"/>
      <c r="FR256" s="29"/>
      <c r="FS256" s="29"/>
      <c r="FT256" s="29"/>
      <c r="FU256" s="29"/>
      <c r="FV256" s="29"/>
      <c r="FW256" s="29"/>
      <c r="FX256" s="29"/>
      <c r="FY256" s="29"/>
      <c r="FZ256" s="29"/>
      <c r="GA256" s="29"/>
      <c r="GB256" s="29"/>
      <c r="GC256" s="23"/>
      <c r="GD256" s="23"/>
      <c r="GE256" s="23"/>
      <c r="GF256" s="23"/>
      <c r="GG256" s="23"/>
      <c r="GH256" s="23"/>
    </row>
    <row r="257" spans="1:190" s="25" customFormat="1" ht="57.75" customHeight="1" x14ac:dyDescent="0.25">
      <c r="A257" s="103">
        <f t="shared" si="1387"/>
        <v>250</v>
      </c>
      <c r="B257" s="103"/>
      <c r="C257" s="104"/>
      <c r="D257" s="105"/>
      <c r="E257" s="105"/>
      <c r="F257" s="105"/>
      <c r="G257" s="105"/>
      <c r="H257" s="105"/>
      <c r="I257" s="105"/>
      <c r="J257" s="105"/>
      <c r="K257" s="106"/>
      <c r="L257" s="138"/>
      <c r="M257" s="138"/>
      <c r="N257" s="138"/>
      <c r="O257" s="138"/>
      <c r="P257" s="138"/>
      <c r="Q257" s="138"/>
      <c r="R257" s="138"/>
      <c r="S257" s="137"/>
      <c r="T257" s="137"/>
      <c r="U257" s="137"/>
      <c r="V257" s="137"/>
      <c r="W257" s="137"/>
      <c r="X257" s="79"/>
      <c r="Y257" s="80"/>
      <c r="Z257" s="80"/>
      <c r="AA257" s="80"/>
      <c r="AB257" s="11" t="str">
        <f t="shared" si="1375"/>
        <v/>
      </c>
      <c r="AC257" s="12"/>
      <c r="AD257" s="13">
        <f t="shared" si="1367"/>
        <v>0</v>
      </c>
      <c r="AE257" s="14" t="str">
        <f t="shared" ref="AE257" si="1773">IF(ISBLANK(C257),"",IF(BL257=SX1_LS,SX1_PD,IF(BL257=SX2_LS,SX2_PD,IF(BL257=SX3_LS,SX3_PD,IF(BL257=SX4_LS,SX4_PD,IF(BL257=SX5_LS,SX5_PD,IF(BL257=SX6_LS,SX6_PD,IF(BL257=SX7_LS,SX7_PD,IF(BL257=SX8_LS,SX8_PD,IF(BL257=SX9_LS,SX9_PD,IF(BL257=SX10_LS,SX10_PD,IF(BL257=SX11_LS,SX11_PD,IF(BL257=SX12_LS,SX12_PD)))))))))))))</f>
        <v/>
      </c>
      <c r="AF257" s="15" t="str">
        <f t="shared" si="1377"/>
        <v>!</v>
      </c>
      <c r="AG257" s="16" t="str">
        <f t="shared" ref="AG257" si="1774">IF(ISBLANK(AC257),"",IF(AND(BL257=SX1_LS,AC257&gt;=0.5),(ROUND((PI()*AD257*AE257)/12,2)-PI()*SX1_PD),IF(AND(BL257=SX2_LS,AC257&gt;=0.5),(ROUND((PI()*AD257*AE257)/12,2)-PI()*SX2_PD),IF(AND(BL257=SX3_LS,AC257&gt;=0.5),(ROUND((PI()*AD257*AE257)/12,2)-PI()*SX3_PD),IF(AND(BL257=SX4_LS,AC257&gt;=0.5),(ROUND((PI()*AD257*AE257)/12,2)-PI()*SX4_PD),IF(AND(BL257=SX5_LS,AC257&gt;=0.5),(ROUND((PI()*AD257*AE257)/12,2)-PI()*SX5_PD),IF(AND(BL257=SX6_LS,AC257&gt;=0.5),(ROUND((PI()*AD257*AE257)/12,2)-PI()*SX6_PD),IF(AND(BL257=SX7_LS,AC257&gt;=0.5),(ROUND((PI()*AD257*AE257)/12,2)-PI()*SX7_PD),IF(AND(BL257=SX8_LS,AC257&gt;=0.5),(ROUND((PI()*AD257*AE257)/12,2)-PI()*SX8_PD),IF(AND(BL257=SX9_LS,AC257&gt;=0.5),(ROUND((PI()*AD257*AE257)/12,2)-PI()*SX9_PD),IF(AND(BL257=SX10_LS,AC257&gt;=0.5),(ROUND((PI()*AD257*AE257)/12,2)-PI()*SX10_PD),IF(AND(BL257=SX11_LS,AC257&gt;=0.5),(ROUND((PI()*AD257*AE257)/12,2)-PI()*SX11_PD),IF(AND(BL257=SX12_LS,AC257&gt;=0.5),(ROUND((PI()*AD257*AE257)/12,2)-PI()*SX12_PD),ROUND((PI()*AD257*AE257)/12,2))))))))))))))</f>
        <v/>
      </c>
      <c r="AH257" s="81"/>
      <c r="AI257" s="81"/>
      <c r="AJ257" s="81"/>
      <c r="AK257" s="81"/>
      <c r="AL257" s="81"/>
      <c r="AM257" s="81"/>
      <c r="AN257" s="81"/>
      <c r="AO257" s="81"/>
      <c r="AP257" s="17"/>
      <c r="AQ257" s="113"/>
      <c r="AR257" s="113"/>
      <c r="AS257" s="113"/>
      <c r="AT257" s="113"/>
      <c r="AU257" s="113"/>
      <c r="AV257" s="114" t="str">
        <f t="shared" ref="AV257" si="1775">IF(C257=FALSE,"",IF(C257="DNT",(AQ257/(Nominal_Pipe_Diameter*10)),IF(AQ257="NV","NV",IF(AQ257="NA","NA",IF(BE257="","",IF(BL257="SMLS",AQ257*100/BE257,AQ257*100/BD257))))))</f>
        <v/>
      </c>
      <c r="AW257" s="114"/>
      <c r="AX257" s="114"/>
      <c r="AY257" s="114"/>
      <c r="AZ257" s="114"/>
      <c r="BA257" s="114" t="str">
        <f t="shared" ref="BA257" si="1776">IF(C257=FALSE,"",IF(GW_Log_Dist="","NA",GW_Log_Dist+X257))</f>
        <v/>
      </c>
      <c r="BB257" s="114"/>
      <c r="BC257" s="114"/>
      <c r="BD257" s="18" t="str">
        <f t="shared" ref="BD257" si="1777">IF(C257=FALSE,"",IF(AND(SX1_Start&lt;=X257,X257&lt;SX1_End),((SX1_NWT*1000)),IF(AND(SX2_Start&lt;=X257,X257&lt;SX2_End),((SX2_NWT*1000)),IF(AND(SX3_Start&lt;=X257,X257&lt;SX3_End),((SX3_NWT*1000)),IF(AND(SX4_Start&lt;=X257,X257&lt;SX4_End),((SX4_NWT*1000)),IF(AND(SX5_Start&lt;=X257,X257&lt;SX5_End),((SX5_NWT*1000)),IF(AND(SX6_Start&lt;=X257,X257&lt;SX6_End),((SX6_NWT*1000)),IF(AND(SX7_Start&lt;=X257,X257&lt;SX7_End),((SX7_NWT*1000)),IF(AND(SX8_Start&lt;=X257,X257&lt;SX8_End),((SX8_NWT*1000)),IF(AND(SX9_Start&lt;=X257,X257&lt;SX9_End),((SX9_NWT*1000)),IF(AND(SX10_Start&lt;=X257,X257&lt;SX10_End),((SX10_NWT*1000)),IF(AND(SX11_Start&lt;=X257,X257&lt;SX11_End),((SX11_NWT*1000)),IF(AND(SX12_Start&lt;=X257,X257&lt;SX12_End),((SX12_NWT*1000)),IF(AND(SX13_Start&lt;=X257,X257&lt;SX13_End),((SX13_NWT*1000)),IF(AND(SX14_Start&lt;=X257,X257&lt;SX14_End),((SX14_NWT*1000)),IF(AND(SX15_Start&lt;=X257,X257&lt;SX15_End),((SX15_NWT*1000)),IF(AND(SX16_Start&lt;=X257,X257&lt;SX16_End),((SX16_NWT*1000)),IF(AND(SX17_Start&lt;=X257,X257&lt;SX17_End),((SX17_NWT*1000)),IF(AND(SX18_Start&lt;=X257,X257&lt;SX18_End),((SX18_NWT*1000)),IF(AND(SX19_Start&lt;=X257,X257&lt;SX19_End),((SX19_NWT*1000)),IF(AND(SX20_Start&lt;=X257,X257&lt;SX20_End),((SX20_NWT*1000)),IF(AND(SX21_Start&lt;=X257,X257&lt;SX21_End),((SX21_NWT*1000)),IF(AND(SX22_Start&lt;=X257,X257&lt;SX22_End),((SX22_NWT*1000)),IF(AND(SX23_Start&lt;=X257,X257&lt;SX23_End),((SX23_NWT*1000)),IF(AND(SX24_Start&lt;=X257,X257&lt;SX24_End),((SX24_NWT*1000)),IF(AND(SX25_Start&lt;=X257,X257&lt;SX25_End),((SX25_NWT*1000))))))))))))))))))))))))))))</f>
        <v/>
      </c>
      <c r="BE257" s="113"/>
      <c r="BF257" s="113"/>
      <c r="BG257" s="113"/>
      <c r="BH257" s="113"/>
      <c r="BI257" s="113"/>
      <c r="BJ257" s="113"/>
      <c r="BK257" s="113"/>
      <c r="BL257" s="19" t="str" cm="1">
        <f t="array" ref="BL257">IF(C257=FALSE,"",IF(AND(SX1_Start&lt;=X257,X257&lt;SX1_End),SX1_LS,IF(AND(SX2_Start&lt;=X257,X257&lt;SX2_End),SX2_LS,IF(AND(SX3_Start&lt;=X257,X257&lt;SX3_End),SX3_LS,IF(AND(SX4_Start&lt;=X257,X257&lt;SX4_End),SX4_LS,IF(AND(SX5_Start&lt;=X257,X257&lt;SX5_End),SX5_LS,IF(AND(SX6_Start&lt;=X257,X257&lt;SX6_End),SX6_LS,IF(AND(SX7_Start&lt;=X257,X257&lt;SX7_End),SX7_LS,IF(AND(SX8_Start&lt;=X257,X257&lt;SX8_End),SX8_LS,IF(AND(SX9_Start&lt;=X257,X257&lt;SX9_End),SX9_LS,IF(AND(SX10_Start&lt;=X257,X257&lt;SX10_End),SX10_LS,IF(AND(SX11_Start&lt;=X257,X257&lt;SX11_End),SX11_LS,IF(AND(SX12_Start&lt;=X257,X257&lt;SX12_End),SX12_LS,IF(AND(SX13_Start&lt;=X257,X257&lt;SX13_End),SX13_LS,IF(AND(SX14_Start&lt;=X257,X257&lt;SX14_End),SX14_LS,IF(AND(SX15_Start&lt;=X257,X257&lt;SX15_End),SX15_LS,IF(AND(SX16_Start&lt;=X257,X257&lt;SX16_End),SX16_LS,IF(AND(SX17_Start&lt;=X257,X257&lt;SX17_End),SX17_LS,IF(AND(SX18_Start&lt;=X257,X257&lt;SX18_End),SX18_LS,IF(AND(SX19_Start&lt;=X257,X257&lt;SX19_End),SX19_LS,IF(AND(SX20_Start&lt;=X257,X257&lt;SX20_End),SX20_LS,IF(AND(SX21_Start&lt;=X257,X257&lt;SX21_End),SX21_LS,IF(AND(SX22_Start&lt;=X257,X257&lt;SX22_End),SX22_LS,IF(AND(SX23_Start&lt;=X257,X257&lt;SX23_End),SX23_LS,IF(AND(SX24_Start&lt;=X257,X257&lt;SX24_End),SX24_LS)*IF(AND(SX25_Start&lt;=X257,X257&lt;SX25End),SX25_LS)))))))))))))))))))))))))</f>
        <v/>
      </c>
      <c r="BM257" s="129" t="str">
        <f t="shared" ref="BM257" si="1778">IF(ISBLANK(C257),"",IF(BL257=SX1_LS,SX1_LSD,IF(BL257=SX2_LS,SX2_LSD,IF(BL257=SX3_LS,SX3_LSD,IF(BL257=SX4_LS,SX4_LSD,IF(BL257=SX5_LS,SX5_LSD,IF(BL257=SX6_LS,SX6_LSD,IF(BL257=SX7_LS,SX7_LSD,IF(BL257=SX8_LS,SX8_LSD,IF(BL257=SX9_LS,SX9_LSD,IF(BL257=SX10_LS,SX10_LSD,IF(BL257=SX11_LS,SX11_LSD,IF(BL257=SX12_LS,SX12_LSD)))))))))))))</f>
        <v/>
      </c>
      <c r="BN257" s="130"/>
      <c r="BO257" s="130"/>
      <c r="BP257" s="130"/>
      <c r="BQ257" s="130"/>
      <c r="BR257" s="131"/>
      <c r="BS257" s="119" t="str">
        <f t="shared" ref="BS257" si="1779">IF(ISBLANK(C257),"",IF(NOT(ISNUMBER(station_number)),"NA",IF(MOD(station_number,1)=0,TEXT(station_number+X257,"0+00"),IF(NOT(MOD(station_number,1)=0),TEXT(station_number+X257,"0+00.00")))))</f>
        <v/>
      </c>
      <c r="BT257" s="119"/>
      <c r="BU257" s="119"/>
      <c r="BV257" s="119"/>
      <c r="BW257" s="119"/>
      <c r="BX257" s="120" t="str" cm="1">
        <f t="array" ref="BX257">IF(C257=FALSE,"",IF(AND(SX1_Start&lt;=X257,X257&lt;SX1_End),"Section 1",IF(AND(SX2_Start&lt;=X257,X257&lt;SX2_End),"Section 2",IF(AND(SX3_Start&lt;=X257,X257&lt;SX3_End),"Section 3",IF(AND(SX4_Start&lt;=X257,X257&lt;SX4_End),"Section 4",IF(AND(SX5_Start&lt;=X257,X257&lt;SX5_End),"Section 5",IF(AND(SX6_Start&lt;=X257,X257&lt;SX6_End),"Section 6",IF(AND(SX7_Start&lt;=X257,X257&lt;SX7_End),"Section 7",IF(AND(SX8_Start&lt;=X257,X257&lt;SX8_End),"Section 8",IF(AND(SX9_Start&lt;=X257,X257&lt;SX9_End),"Section 9",IF(AND(SX10_Start&lt;=X257,X257&lt;SX10_End),"Section 10",IF(AND(SX11_Start&lt;=X257,X257&lt;SX11_End),"Section 11",IF(AND(SX12_Start&lt;=X257,X257&lt;SX12_End),"Section 12",IF(AND(SX13_Start&lt;=X257,X257&lt;SX13_End),"Section 13",IF(AND(SX14_Start&lt;=X257,X257&lt;SX14_End),"Section 14",IF(AND(SX15_Start&lt;=X257,X257&lt;SX15_End),"Section 15",IF(AND(SX16_Start&lt;=X257,X257&lt;SX16_End),"Section 16",IF(AND(SX17_Start&lt;=X257,X257&lt;SX17_End),"Section 17",IF(AND(SX18_Start&lt;=X257,X257&lt;SX18_End),"Section 18",IF(AND(SX19_Start&lt;=X257,X257&lt;SX19_End),"Section 19",IF(AND(SX20_Start&lt;=X257,X257&lt;SX20_End),"Section 20",IF(AND(SX21_Start&lt;=X257,X257&lt;SX21_End),"Section 21",IF(AND(SX22_Start&lt;=X257,X257&lt;SX22_End),"Section 22",IF(AND(SX23_Start&lt;=X257,X257&lt;SX23_End),"Section 23",IF(AND(SX24_Start&lt;=X257,X257&lt;SX24_End),"Section 24")*IF(AND(SX25_Start&lt;=X257,X257&lt;SX25End),"Section 25")))))))))))))))))))))))))</f>
        <v/>
      </c>
      <c r="BY257" s="121"/>
      <c r="BZ257" s="121"/>
      <c r="CA257" s="121"/>
      <c r="CB257" s="121"/>
      <c r="CC257" s="121"/>
      <c r="CD257" s="121"/>
      <c r="CE257" s="121"/>
      <c r="CF257" s="121"/>
      <c r="CG257" s="121"/>
      <c r="CH257" s="122"/>
      <c r="CI257" s="123"/>
      <c r="CJ257" s="124"/>
      <c r="CK257" s="124"/>
      <c r="CL257" s="124"/>
      <c r="CM257" s="124"/>
      <c r="CN257" s="124"/>
      <c r="CO257" s="124"/>
      <c r="CP257" s="124"/>
      <c r="CQ257" s="124"/>
      <c r="CR257" s="124"/>
      <c r="CS257" s="125"/>
      <c r="CT257" s="123"/>
      <c r="CU257" s="124"/>
      <c r="CV257" s="124"/>
      <c r="CW257" s="124"/>
      <c r="CX257" s="124"/>
      <c r="CY257" s="124"/>
      <c r="CZ257" s="124"/>
      <c r="DA257" s="124"/>
      <c r="DB257" s="124"/>
      <c r="DC257" s="124"/>
      <c r="DD257" s="125"/>
      <c r="DE257" s="123"/>
      <c r="DF257" s="124"/>
      <c r="DG257" s="124"/>
      <c r="DH257" s="124"/>
      <c r="DI257" s="124"/>
      <c r="DJ257" s="124"/>
      <c r="DK257" s="124"/>
      <c r="DL257" s="124"/>
      <c r="DM257" s="124"/>
      <c r="DN257" s="125"/>
      <c r="DO257" s="126"/>
      <c r="DP257" s="127"/>
      <c r="DQ257" s="127"/>
      <c r="DR257" s="127"/>
      <c r="DS257" s="127"/>
      <c r="DT257" s="127"/>
      <c r="DU257" s="127"/>
      <c r="DV257" s="128"/>
      <c r="DW257" s="102"/>
      <c r="DX257" s="102"/>
      <c r="DY257" s="102"/>
      <c r="DZ257" s="115"/>
      <c r="EA257" s="115"/>
      <c r="EB257" s="115"/>
      <c r="EC257" s="115"/>
      <c r="ED257" s="115"/>
      <c r="EE257" s="132"/>
      <c r="EF257" s="132"/>
      <c r="EG257" s="132"/>
      <c r="EH257" s="102"/>
      <c r="EI257" s="102"/>
      <c r="EJ257" s="102"/>
      <c r="EK257" s="117" t="str">
        <f t="shared" si="1384"/>
        <v/>
      </c>
      <c r="EL257" s="117"/>
      <c r="EM257" s="117"/>
      <c r="EN257" s="118"/>
      <c r="EO257" s="118"/>
      <c r="EP257" s="118"/>
      <c r="EQ257" s="102"/>
      <c r="ER257" s="102"/>
      <c r="ES257" s="102"/>
      <c r="ET257" s="102"/>
      <c r="EU257" s="20" t="str">
        <f t="shared" si="1385"/>
        <v/>
      </c>
      <c r="EV257" s="26" t="str">
        <f t="shared" si="1386"/>
        <v/>
      </c>
      <c r="EW257" s="22"/>
      <c r="EX257" s="22"/>
      <c r="EY257" s="23"/>
      <c r="EZ257" s="23"/>
      <c r="FA257" s="23"/>
      <c r="FB257" s="23"/>
      <c r="FC257" s="28"/>
      <c r="FD257" s="28"/>
      <c r="FE257" s="28"/>
      <c r="FF257" s="28"/>
      <c r="FG257" s="28"/>
      <c r="FH257" s="28"/>
      <c r="FI257" s="28"/>
      <c r="FJ257" s="28"/>
      <c r="FK257" s="28"/>
      <c r="FL257" s="28"/>
      <c r="FM257" s="28"/>
      <c r="FN257" s="29"/>
      <c r="FO257" s="29"/>
      <c r="FP257" s="29"/>
      <c r="FQ257" s="29"/>
      <c r="FR257" s="29"/>
      <c r="FS257" s="29"/>
      <c r="FT257" s="29"/>
      <c r="FU257" s="29"/>
      <c r="FV257" s="29"/>
      <c r="FW257" s="29"/>
      <c r="FX257" s="29"/>
      <c r="FY257" s="29"/>
      <c r="FZ257" s="29"/>
      <c r="GA257" s="29"/>
      <c r="GB257" s="29"/>
      <c r="GC257" s="23"/>
      <c r="GD257" s="23"/>
      <c r="GE257" s="23"/>
      <c r="GF257" s="23"/>
      <c r="GG257" s="23"/>
      <c r="GH257" s="23"/>
    </row>
    <row r="258" spans="1:190" s="25" customFormat="1" ht="57.75" customHeight="1" x14ac:dyDescent="0.25">
      <c r="A258" s="103">
        <f t="shared" si="1387"/>
        <v>251</v>
      </c>
      <c r="B258" s="103"/>
      <c r="C258" s="104"/>
      <c r="D258" s="105"/>
      <c r="E258" s="105"/>
      <c r="F258" s="105"/>
      <c r="G258" s="105"/>
      <c r="H258" s="105"/>
      <c r="I258" s="105"/>
      <c r="J258" s="105"/>
      <c r="K258" s="106"/>
      <c r="L258" s="138"/>
      <c r="M258" s="138"/>
      <c r="N258" s="138"/>
      <c r="O258" s="138"/>
      <c r="P258" s="138"/>
      <c r="Q258" s="138"/>
      <c r="R258" s="138"/>
      <c r="S258" s="137"/>
      <c r="T258" s="137"/>
      <c r="U258" s="137"/>
      <c r="V258" s="137"/>
      <c r="W258" s="137"/>
      <c r="X258" s="79"/>
      <c r="Y258" s="80"/>
      <c r="Z258" s="80"/>
      <c r="AA258" s="80"/>
      <c r="AB258" s="11" t="str">
        <f t="shared" si="1375"/>
        <v/>
      </c>
      <c r="AC258" s="12"/>
      <c r="AD258" s="13">
        <f t="shared" si="1367"/>
        <v>0</v>
      </c>
      <c r="AE258" s="14" t="str">
        <f t="shared" ref="AE258" si="1780">IF(ISBLANK(C258),"",IF(BL258=SX1_LS,SX1_PD,IF(BL258=SX2_LS,SX2_PD,IF(BL258=SX3_LS,SX3_PD,IF(BL258=SX4_LS,SX4_PD,IF(BL258=SX5_LS,SX5_PD,IF(BL258=SX6_LS,SX6_PD,IF(BL258=SX7_LS,SX7_PD,IF(BL258=SX8_LS,SX8_PD,IF(BL258=SX9_LS,SX9_PD,IF(BL258=SX10_LS,SX10_PD,IF(BL258=SX11_LS,SX11_PD,IF(BL258=SX12_LS,SX12_PD)))))))))))))</f>
        <v/>
      </c>
      <c r="AF258" s="15" t="str">
        <f t="shared" si="1377"/>
        <v>!</v>
      </c>
      <c r="AG258" s="16" t="str">
        <f t="shared" ref="AG258" si="1781">IF(ISBLANK(AC258),"",IF(AND(BL258=SX1_LS,AC258&gt;=0.5),(ROUND((PI()*AD258*AE258)/12,2)-PI()*SX1_PD),IF(AND(BL258=SX2_LS,AC258&gt;=0.5),(ROUND((PI()*AD258*AE258)/12,2)-PI()*SX2_PD),IF(AND(BL258=SX3_LS,AC258&gt;=0.5),(ROUND((PI()*AD258*AE258)/12,2)-PI()*SX3_PD),IF(AND(BL258=SX4_LS,AC258&gt;=0.5),(ROUND((PI()*AD258*AE258)/12,2)-PI()*SX4_PD),IF(AND(BL258=SX5_LS,AC258&gt;=0.5),(ROUND((PI()*AD258*AE258)/12,2)-PI()*SX5_PD),IF(AND(BL258=SX6_LS,AC258&gt;=0.5),(ROUND((PI()*AD258*AE258)/12,2)-PI()*SX6_PD),IF(AND(BL258=SX7_LS,AC258&gt;=0.5),(ROUND((PI()*AD258*AE258)/12,2)-PI()*SX7_PD),IF(AND(BL258=SX8_LS,AC258&gt;=0.5),(ROUND((PI()*AD258*AE258)/12,2)-PI()*SX8_PD),IF(AND(BL258=SX9_LS,AC258&gt;=0.5),(ROUND((PI()*AD258*AE258)/12,2)-PI()*SX9_PD),IF(AND(BL258=SX10_LS,AC258&gt;=0.5),(ROUND((PI()*AD258*AE258)/12,2)-PI()*SX10_PD),IF(AND(BL258=SX11_LS,AC258&gt;=0.5),(ROUND((PI()*AD258*AE258)/12,2)-PI()*SX11_PD),IF(AND(BL258=SX12_LS,AC258&gt;=0.5),(ROUND((PI()*AD258*AE258)/12,2)-PI()*SX12_PD),ROUND((PI()*AD258*AE258)/12,2))))))))))))))</f>
        <v/>
      </c>
      <c r="AH258" s="81"/>
      <c r="AI258" s="81"/>
      <c r="AJ258" s="81"/>
      <c r="AK258" s="81"/>
      <c r="AL258" s="81"/>
      <c r="AM258" s="81"/>
      <c r="AN258" s="81"/>
      <c r="AO258" s="81"/>
      <c r="AP258" s="17"/>
      <c r="AQ258" s="113"/>
      <c r="AR258" s="113"/>
      <c r="AS258" s="113"/>
      <c r="AT258" s="113"/>
      <c r="AU258" s="113"/>
      <c r="AV258" s="114" t="str">
        <f t="shared" ref="AV258" si="1782">IF(C258=FALSE,"",IF(C258="DNT",(AQ258/(Nominal_Pipe_Diameter*10)),IF(AQ258="NV","NV",IF(AQ258="NA","NA",IF(BE258="","",IF(BL258="SMLS",AQ258*100/BE258,AQ258*100/BD258))))))</f>
        <v/>
      </c>
      <c r="AW258" s="114"/>
      <c r="AX258" s="114"/>
      <c r="AY258" s="114"/>
      <c r="AZ258" s="114"/>
      <c r="BA258" s="114" t="str">
        <f t="shared" ref="BA258" si="1783">IF(C258=FALSE,"",IF(GW_Log_Dist="","NA",GW_Log_Dist+X258))</f>
        <v/>
      </c>
      <c r="BB258" s="114"/>
      <c r="BC258" s="114"/>
      <c r="BD258" s="18" t="str">
        <f t="shared" ref="BD258" si="1784">IF(C258=FALSE,"",IF(AND(SX1_Start&lt;=X258,X258&lt;SX1_End),((SX1_NWT*1000)),IF(AND(SX2_Start&lt;=X258,X258&lt;SX2_End),((SX2_NWT*1000)),IF(AND(SX3_Start&lt;=X258,X258&lt;SX3_End),((SX3_NWT*1000)),IF(AND(SX4_Start&lt;=X258,X258&lt;SX4_End),((SX4_NWT*1000)),IF(AND(SX5_Start&lt;=X258,X258&lt;SX5_End),((SX5_NWT*1000)),IF(AND(SX6_Start&lt;=X258,X258&lt;SX6_End),((SX6_NWT*1000)),IF(AND(SX7_Start&lt;=X258,X258&lt;SX7_End),((SX7_NWT*1000)),IF(AND(SX8_Start&lt;=X258,X258&lt;SX8_End),((SX8_NWT*1000)),IF(AND(SX9_Start&lt;=X258,X258&lt;SX9_End),((SX9_NWT*1000)),IF(AND(SX10_Start&lt;=X258,X258&lt;SX10_End),((SX10_NWT*1000)),IF(AND(SX11_Start&lt;=X258,X258&lt;SX11_End),((SX11_NWT*1000)),IF(AND(SX12_Start&lt;=X258,X258&lt;SX12_End),((SX12_NWT*1000)),IF(AND(SX13_Start&lt;=X258,X258&lt;SX13_End),((SX13_NWT*1000)),IF(AND(SX14_Start&lt;=X258,X258&lt;SX14_End),((SX14_NWT*1000)),IF(AND(SX15_Start&lt;=X258,X258&lt;SX15_End),((SX15_NWT*1000)),IF(AND(SX16_Start&lt;=X258,X258&lt;SX16_End),((SX16_NWT*1000)),IF(AND(SX17_Start&lt;=X258,X258&lt;SX17_End),((SX17_NWT*1000)),IF(AND(SX18_Start&lt;=X258,X258&lt;SX18_End),((SX18_NWT*1000)),IF(AND(SX19_Start&lt;=X258,X258&lt;SX19_End),((SX19_NWT*1000)),IF(AND(SX20_Start&lt;=X258,X258&lt;SX20_End),((SX20_NWT*1000)),IF(AND(SX21_Start&lt;=X258,X258&lt;SX21_End),((SX21_NWT*1000)),IF(AND(SX22_Start&lt;=X258,X258&lt;SX22_End),((SX22_NWT*1000)),IF(AND(SX23_Start&lt;=X258,X258&lt;SX23_End),((SX23_NWT*1000)),IF(AND(SX24_Start&lt;=X258,X258&lt;SX24_End),((SX24_NWT*1000)),IF(AND(SX25_Start&lt;=X258,X258&lt;SX25_End),((SX25_NWT*1000))))))))))))))))))))))))))))</f>
        <v/>
      </c>
      <c r="BE258" s="113"/>
      <c r="BF258" s="113"/>
      <c r="BG258" s="113"/>
      <c r="BH258" s="113"/>
      <c r="BI258" s="113"/>
      <c r="BJ258" s="113"/>
      <c r="BK258" s="113"/>
      <c r="BL258" s="19" t="str" cm="1">
        <f t="array" ref="BL258">IF(C258=FALSE,"",IF(AND(SX1_Start&lt;=X258,X258&lt;SX1_End),SX1_LS,IF(AND(SX2_Start&lt;=X258,X258&lt;SX2_End),SX2_LS,IF(AND(SX3_Start&lt;=X258,X258&lt;SX3_End),SX3_LS,IF(AND(SX4_Start&lt;=X258,X258&lt;SX4_End),SX4_LS,IF(AND(SX5_Start&lt;=X258,X258&lt;SX5_End),SX5_LS,IF(AND(SX6_Start&lt;=X258,X258&lt;SX6_End),SX6_LS,IF(AND(SX7_Start&lt;=X258,X258&lt;SX7_End),SX7_LS,IF(AND(SX8_Start&lt;=X258,X258&lt;SX8_End),SX8_LS,IF(AND(SX9_Start&lt;=X258,X258&lt;SX9_End),SX9_LS,IF(AND(SX10_Start&lt;=X258,X258&lt;SX10_End),SX10_LS,IF(AND(SX11_Start&lt;=X258,X258&lt;SX11_End),SX11_LS,IF(AND(SX12_Start&lt;=X258,X258&lt;SX12_End),SX12_LS,IF(AND(SX13_Start&lt;=X258,X258&lt;SX13_End),SX13_LS,IF(AND(SX14_Start&lt;=X258,X258&lt;SX14_End),SX14_LS,IF(AND(SX15_Start&lt;=X258,X258&lt;SX15_End),SX15_LS,IF(AND(SX16_Start&lt;=X258,X258&lt;SX16_End),SX16_LS,IF(AND(SX17_Start&lt;=X258,X258&lt;SX17_End),SX17_LS,IF(AND(SX18_Start&lt;=X258,X258&lt;SX18_End),SX18_LS,IF(AND(SX19_Start&lt;=X258,X258&lt;SX19_End),SX19_LS,IF(AND(SX20_Start&lt;=X258,X258&lt;SX20_End),SX20_LS,IF(AND(SX21_Start&lt;=X258,X258&lt;SX21_End),SX21_LS,IF(AND(SX22_Start&lt;=X258,X258&lt;SX22_End),SX22_LS,IF(AND(SX23_Start&lt;=X258,X258&lt;SX23_End),SX23_LS,IF(AND(SX24_Start&lt;=X258,X258&lt;SX24_End),SX24_LS)*IF(AND(SX25_Start&lt;=X258,X258&lt;SX25End),SX25_LS)))))))))))))))))))))))))</f>
        <v/>
      </c>
      <c r="BM258" s="129" t="str">
        <f t="shared" ref="BM258" si="1785">IF(ISBLANK(C258),"",IF(BL258=SX1_LS,SX1_LSD,IF(BL258=SX2_LS,SX2_LSD,IF(BL258=SX3_LS,SX3_LSD,IF(BL258=SX4_LS,SX4_LSD,IF(BL258=SX5_LS,SX5_LSD,IF(BL258=SX6_LS,SX6_LSD,IF(BL258=SX7_LS,SX7_LSD,IF(BL258=SX8_LS,SX8_LSD,IF(BL258=SX9_LS,SX9_LSD,IF(BL258=SX10_LS,SX10_LSD,IF(BL258=SX11_LS,SX11_LSD,IF(BL258=SX12_LS,SX12_LSD)))))))))))))</f>
        <v/>
      </c>
      <c r="BN258" s="130"/>
      <c r="BO258" s="130"/>
      <c r="BP258" s="130"/>
      <c r="BQ258" s="130"/>
      <c r="BR258" s="131"/>
      <c r="BS258" s="119" t="str">
        <f t="shared" ref="BS258" si="1786">IF(ISBLANK(C258),"",IF(NOT(ISNUMBER(station_number)),"NA",IF(MOD(station_number,1)=0,TEXT(station_number+X258,"0+00"),IF(NOT(MOD(station_number,1)=0),TEXT(station_number+X258,"0+00.00")))))</f>
        <v/>
      </c>
      <c r="BT258" s="119"/>
      <c r="BU258" s="119"/>
      <c r="BV258" s="119"/>
      <c r="BW258" s="119"/>
      <c r="BX258" s="120" t="str" cm="1">
        <f t="array" ref="BX258">IF(C258=FALSE,"",IF(AND(SX1_Start&lt;=X258,X258&lt;SX1_End),"Section 1",IF(AND(SX2_Start&lt;=X258,X258&lt;SX2_End),"Section 2",IF(AND(SX3_Start&lt;=X258,X258&lt;SX3_End),"Section 3",IF(AND(SX4_Start&lt;=X258,X258&lt;SX4_End),"Section 4",IF(AND(SX5_Start&lt;=X258,X258&lt;SX5_End),"Section 5",IF(AND(SX6_Start&lt;=X258,X258&lt;SX6_End),"Section 6",IF(AND(SX7_Start&lt;=X258,X258&lt;SX7_End),"Section 7",IF(AND(SX8_Start&lt;=X258,X258&lt;SX8_End),"Section 8",IF(AND(SX9_Start&lt;=X258,X258&lt;SX9_End),"Section 9",IF(AND(SX10_Start&lt;=X258,X258&lt;SX10_End),"Section 10",IF(AND(SX11_Start&lt;=X258,X258&lt;SX11_End),"Section 11",IF(AND(SX12_Start&lt;=X258,X258&lt;SX12_End),"Section 12",IF(AND(SX13_Start&lt;=X258,X258&lt;SX13_End),"Section 13",IF(AND(SX14_Start&lt;=X258,X258&lt;SX14_End),"Section 14",IF(AND(SX15_Start&lt;=X258,X258&lt;SX15_End),"Section 15",IF(AND(SX16_Start&lt;=X258,X258&lt;SX16_End),"Section 16",IF(AND(SX17_Start&lt;=X258,X258&lt;SX17_End),"Section 17",IF(AND(SX18_Start&lt;=X258,X258&lt;SX18_End),"Section 18",IF(AND(SX19_Start&lt;=X258,X258&lt;SX19_End),"Section 19",IF(AND(SX20_Start&lt;=X258,X258&lt;SX20_End),"Section 20",IF(AND(SX21_Start&lt;=X258,X258&lt;SX21_End),"Section 21",IF(AND(SX22_Start&lt;=X258,X258&lt;SX22_End),"Section 22",IF(AND(SX23_Start&lt;=X258,X258&lt;SX23_End),"Section 23",IF(AND(SX24_Start&lt;=X258,X258&lt;SX24_End),"Section 24")*IF(AND(SX25_Start&lt;=X258,X258&lt;SX25End),"Section 25")))))))))))))))))))))))))</f>
        <v/>
      </c>
      <c r="BY258" s="121"/>
      <c r="BZ258" s="121"/>
      <c r="CA258" s="121"/>
      <c r="CB258" s="121"/>
      <c r="CC258" s="121"/>
      <c r="CD258" s="121"/>
      <c r="CE258" s="121"/>
      <c r="CF258" s="121"/>
      <c r="CG258" s="121"/>
      <c r="CH258" s="122"/>
      <c r="CI258" s="123"/>
      <c r="CJ258" s="124"/>
      <c r="CK258" s="124"/>
      <c r="CL258" s="124"/>
      <c r="CM258" s="124"/>
      <c r="CN258" s="124"/>
      <c r="CO258" s="124"/>
      <c r="CP258" s="124"/>
      <c r="CQ258" s="124"/>
      <c r="CR258" s="124"/>
      <c r="CS258" s="125"/>
      <c r="CT258" s="123"/>
      <c r="CU258" s="124"/>
      <c r="CV258" s="124"/>
      <c r="CW258" s="124"/>
      <c r="CX258" s="124"/>
      <c r="CY258" s="124"/>
      <c r="CZ258" s="124"/>
      <c r="DA258" s="124"/>
      <c r="DB258" s="124"/>
      <c r="DC258" s="124"/>
      <c r="DD258" s="125"/>
      <c r="DE258" s="123"/>
      <c r="DF258" s="124"/>
      <c r="DG258" s="124"/>
      <c r="DH258" s="124"/>
      <c r="DI258" s="124"/>
      <c r="DJ258" s="124"/>
      <c r="DK258" s="124"/>
      <c r="DL258" s="124"/>
      <c r="DM258" s="124"/>
      <c r="DN258" s="125"/>
      <c r="DO258" s="126"/>
      <c r="DP258" s="127"/>
      <c r="DQ258" s="127"/>
      <c r="DR258" s="127"/>
      <c r="DS258" s="127"/>
      <c r="DT258" s="127"/>
      <c r="DU258" s="127"/>
      <c r="DV258" s="128"/>
      <c r="DW258" s="102"/>
      <c r="DX258" s="102"/>
      <c r="DY258" s="102"/>
      <c r="DZ258" s="115"/>
      <c r="EA258" s="115"/>
      <c r="EB258" s="115"/>
      <c r="EC258" s="115"/>
      <c r="ED258" s="115"/>
      <c r="EE258" s="132"/>
      <c r="EF258" s="132"/>
      <c r="EG258" s="132"/>
      <c r="EH258" s="102"/>
      <c r="EI258" s="102"/>
      <c r="EJ258" s="102"/>
      <c r="EK258" s="117" t="str">
        <f t="shared" si="1384"/>
        <v/>
      </c>
      <c r="EL258" s="117"/>
      <c r="EM258" s="117"/>
      <c r="EN258" s="118"/>
      <c r="EO258" s="118"/>
      <c r="EP258" s="118"/>
      <c r="EQ258" s="102"/>
      <c r="ER258" s="102"/>
      <c r="ES258" s="102"/>
      <c r="ET258" s="102"/>
      <c r="EU258" s="20" t="str">
        <f t="shared" si="1385"/>
        <v/>
      </c>
      <c r="EV258" s="26" t="str">
        <f t="shared" si="1386"/>
        <v/>
      </c>
      <c r="EW258" s="22"/>
      <c r="EX258" s="22"/>
      <c r="EY258" s="23"/>
      <c r="EZ258" s="23"/>
      <c r="FA258" s="23"/>
      <c r="FB258" s="23"/>
      <c r="FC258" s="28"/>
      <c r="FD258" s="28"/>
      <c r="FE258" s="28"/>
      <c r="FF258" s="28"/>
      <c r="FG258" s="28"/>
      <c r="FH258" s="28"/>
      <c r="FI258" s="28"/>
      <c r="FJ258" s="28"/>
      <c r="FK258" s="28"/>
      <c r="FL258" s="28"/>
      <c r="FM258" s="28"/>
      <c r="FN258" s="30"/>
      <c r="FO258" s="30"/>
      <c r="FP258" s="30"/>
      <c r="FQ258" s="30"/>
      <c r="FR258" s="30"/>
      <c r="FS258" s="30"/>
      <c r="FT258" s="30"/>
      <c r="FU258" s="30"/>
      <c r="FV258" s="30"/>
      <c r="FW258" s="30"/>
      <c r="FX258" s="30"/>
      <c r="FY258" s="30"/>
      <c r="FZ258" s="30"/>
      <c r="GA258" s="30"/>
      <c r="GB258" s="30"/>
      <c r="GC258" s="23"/>
      <c r="GD258" s="23"/>
      <c r="GE258" s="23"/>
      <c r="GF258" s="23"/>
      <c r="GG258" s="23"/>
      <c r="GH258" s="23"/>
    </row>
    <row r="259" spans="1:190" s="25" customFormat="1" ht="57.75" customHeight="1" x14ac:dyDescent="0.25">
      <c r="A259" s="103">
        <f t="shared" si="1387"/>
        <v>252</v>
      </c>
      <c r="B259" s="103"/>
      <c r="C259" s="104"/>
      <c r="D259" s="105"/>
      <c r="E259" s="105"/>
      <c r="F259" s="105"/>
      <c r="G259" s="105"/>
      <c r="H259" s="105"/>
      <c r="I259" s="105"/>
      <c r="J259" s="105"/>
      <c r="K259" s="106"/>
      <c r="L259" s="138"/>
      <c r="M259" s="138"/>
      <c r="N259" s="138"/>
      <c r="O259" s="138"/>
      <c r="P259" s="138"/>
      <c r="Q259" s="138"/>
      <c r="R259" s="138"/>
      <c r="S259" s="137"/>
      <c r="T259" s="137"/>
      <c r="U259" s="137"/>
      <c r="V259" s="137"/>
      <c r="W259" s="137"/>
      <c r="X259" s="79"/>
      <c r="Y259" s="80"/>
      <c r="Z259" s="80"/>
      <c r="AA259" s="80"/>
      <c r="AB259" s="11" t="str">
        <f t="shared" si="1375"/>
        <v/>
      </c>
      <c r="AC259" s="12"/>
      <c r="AD259" s="13">
        <f t="shared" si="1367"/>
        <v>0</v>
      </c>
      <c r="AE259" s="14" t="str">
        <f t="shared" ref="AE259" si="1787">IF(ISBLANK(C259),"",IF(BL259=SX1_LS,SX1_PD,IF(BL259=SX2_LS,SX2_PD,IF(BL259=SX3_LS,SX3_PD,IF(BL259=SX4_LS,SX4_PD,IF(BL259=SX5_LS,SX5_PD,IF(BL259=SX6_LS,SX6_PD,IF(BL259=SX7_LS,SX7_PD,IF(BL259=SX8_LS,SX8_PD,IF(BL259=SX9_LS,SX9_PD,IF(BL259=SX10_LS,SX10_PD,IF(BL259=SX11_LS,SX11_PD,IF(BL259=SX12_LS,SX12_PD)))))))))))))</f>
        <v/>
      </c>
      <c r="AF259" s="15" t="str">
        <f t="shared" si="1377"/>
        <v>!</v>
      </c>
      <c r="AG259" s="16" t="str">
        <f t="shared" ref="AG259" si="1788">IF(ISBLANK(AC259),"",IF(AND(BL259=SX1_LS,AC259&gt;=0.5),(ROUND((PI()*AD259*AE259)/12,2)-PI()*SX1_PD),IF(AND(BL259=SX2_LS,AC259&gt;=0.5),(ROUND((PI()*AD259*AE259)/12,2)-PI()*SX2_PD),IF(AND(BL259=SX3_LS,AC259&gt;=0.5),(ROUND((PI()*AD259*AE259)/12,2)-PI()*SX3_PD),IF(AND(BL259=SX4_LS,AC259&gt;=0.5),(ROUND((PI()*AD259*AE259)/12,2)-PI()*SX4_PD),IF(AND(BL259=SX5_LS,AC259&gt;=0.5),(ROUND((PI()*AD259*AE259)/12,2)-PI()*SX5_PD),IF(AND(BL259=SX6_LS,AC259&gt;=0.5),(ROUND((PI()*AD259*AE259)/12,2)-PI()*SX6_PD),IF(AND(BL259=SX7_LS,AC259&gt;=0.5),(ROUND((PI()*AD259*AE259)/12,2)-PI()*SX7_PD),IF(AND(BL259=SX8_LS,AC259&gt;=0.5),(ROUND((PI()*AD259*AE259)/12,2)-PI()*SX8_PD),IF(AND(BL259=SX9_LS,AC259&gt;=0.5),(ROUND((PI()*AD259*AE259)/12,2)-PI()*SX9_PD),IF(AND(BL259=SX10_LS,AC259&gt;=0.5),(ROUND((PI()*AD259*AE259)/12,2)-PI()*SX10_PD),IF(AND(BL259=SX11_LS,AC259&gt;=0.5),(ROUND((PI()*AD259*AE259)/12,2)-PI()*SX11_PD),IF(AND(BL259=SX12_LS,AC259&gt;=0.5),(ROUND((PI()*AD259*AE259)/12,2)-PI()*SX12_PD),ROUND((PI()*AD259*AE259)/12,2))))))))))))))</f>
        <v/>
      </c>
      <c r="AH259" s="81"/>
      <c r="AI259" s="81"/>
      <c r="AJ259" s="81"/>
      <c r="AK259" s="81"/>
      <c r="AL259" s="81"/>
      <c r="AM259" s="81"/>
      <c r="AN259" s="81"/>
      <c r="AO259" s="81"/>
      <c r="AP259" s="17"/>
      <c r="AQ259" s="113"/>
      <c r="AR259" s="113"/>
      <c r="AS259" s="113"/>
      <c r="AT259" s="113"/>
      <c r="AU259" s="113"/>
      <c r="AV259" s="114" t="str">
        <f t="shared" ref="AV259" si="1789">IF(C259=FALSE,"",IF(C259="DNT",(AQ259/(Nominal_Pipe_Diameter*10)),IF(AQ259="NV","NV",IF(AQ259="NA","NA",IF(BE259="","",IF(BL259="SMLS",AQ259*100/BE259,AQ259*100/BD259))))))</f>
        <v/>
      </c>
      <c r="AW259" s="114"/>
      <c r="AX259" s="114"/>
      <c r="AY259" s="114"/>
      <c r="AZ259" s="114"/>
      <c r="BA259" s="114" t="str">
        <f t="shared" ref="BA259" si="1790">IF(C259=FALSE,"",IF(GW_Log_Dist="","NA",GW_Log_Dist+X259))</f>
        <v/>
      </c>
      <c r="BB259" s="114"/>
      <c r="BC259" s="114"/>
      <c r="BD259" s="18" t="str">
        <f t="shared" ref="BD259" si="1791">IF(C259=FALSE,"",IF(AND(SX1_Start&lt;=X259,X259&lt;SX1_End),((SX1_NWT*1000)),IF(AND(SX2_Start&lt;=X259,X259&lt;SX2_End),((SX2_NWT*1000)),IF(AND(SX3_Start&lt;=X259,X259&lt;SX3_End),((SX3_NWT*1000)),IF(AND(SX4_Start&lt;=X259,X259&lt;SX4_End),((SX4_NWT*1000)),IF(AND(SX5_Start&lt;=X259,X259&lt;SX5_End),((SX5_NWT*1000)),IF(AND(SX6_Start&lt;=X259,X259&lt;SX6_End),((SX6_NWT*1000)),IF(AND(SX7_Start&lt;=X259,X259&lt;SX7_End),((SX7_NWT*1000)),IF(AND(SX8_Start&lt;=X259,X259&lt;SX8_End),((SX8_NWT*1000)),IF(AND(SX9_Start&lt;=X259,X259&lt;SX9_End),((SX9_NWT*1000)),IF(AND(SX10_Start&lt;=X259,X259&lt;SX10_End),((SX10_NWT*1000)),IF(AND(SX11_Start&lt;=X259,X259&lt;SX11_End),((SX11_NWT*1000)),IF(AND(SX12_Start&lt;=X259,X259&lt;SX12_End),((SX12_NWT*1000)),IF(AND(SX13_Start&lt;=X259,X259&lt;SX13_End),((SX13_NWT*1000)),IF(AND(SX14_Start&lt;=X259,X259&lt;SX14_End),((SX14_NWT*1000)),IF(AND(SX15_Start&lt;=X259,X259&lt;SX15_End),((SX15_NWT*1000)),IF(AND(SX16_Start&lt;=X259,X259&lt;SX16_End),((SX16_NWT*1000)),IF(AND(SX17_Start&lt;=X259,X259&lt;SX17_End),((SX17_NWT*1000)),IF(AND(SX18_Start&lt;=X259,X259&lt;SX18_End),((SX18_NWT*1000)),IF(AND(SX19_Start&lt;=X259,X259&lt;SX19_End),((SX19_NWT*1000)),IF(AND(SX20_Start&lt;=X259,X259&lt;SX20_End),((SX20_NWT*1000)),IF(AND(SX21_Start&lt;=X259,X259&lt;SX21_End),((SX21_NWT*1000)),IF(AND(SX22_Start&lt;=X259,X259&lt;SX22_End),((SX22_NWT*1000)),IF(AND(SX23_Start&lt;=X259,X259&lt;SX23_End),((SX23_NWT*1000)),IF(AND(SX24_Start&lt;=X259,X259&lt;SX24_End),((SX24_NWT*1000)),IF(AND(SX25_Start&lt;=X259,X259&lt;SX25_End),((SX25_NWT*1000))))))))))))))))))))))))))))</f>
        <v/>
      </c>
      <c r="BE259" s="113"/>
      <c r="BF259" s="113"/>
      <c r="BG259" s="113"/>
      <c r="BH259" s="113"/>
      <c r="BI259" s="113"/>
      <c r="BJ259" s="113"/>
      <c r="BK259" s="113"/>
      <c r="BL259" s="19" t="str" cm="1">
        <f t="array" ref="BL259">IF(C259=FALSE,"",IF(AND(SX1_Start&lt;=X259,X259&lt;SX1_End),SX1_LS,IF(AND(SX2_Start&lt;=X259,X259&lt;SX2_End),SX2_LS,IF(AND(SX3_Start&lt;=X259,X259&lt;SX3_End),SX3_LS,IF(AND(SX4_Start&lt;=X259,X259&lt;SX4_End),SX4_LS,IF(AND(SX5_Start&lt;=X259,X259&lt;SX5_End),SX5_LS,IF(AND(SX6_Start&lt;=X259,X259&lt;SX6_End),SX6_LS,IF(AND(SX7_Start&lt;=X259,X259&lt;SX7_End),SX7_LS,IF(AND(SX8_Start&lt;=X259,X259&lt;SX8_End),SX8_LS,IF(AND(SX9_Start&lt;=X259,X259&lt;SX9_End),SX9_LS,IF(AND(SX10_Start&lt;=X259,X259&lt;SX10_End),SX10_LS,IF(AND(SX11_Start&lt;=X259,X259&lt;SX11_End),SX11_LS,IF(AND(SX12_Start&lt;=X259,X259&lt;SX12_End),SX12_LS,IF(AND(SX13_Start&lt;=X259,X259&lt;SX13_End),SX13_LS,IF(AND(SX14_Start&lt;=X259,X259&lt;SX14_End),SX14_LS,IF(AND(SX15_Start&lt;=X259,X259&lt;SX15_End),SX15_LS,IF(AND(SX16_Start&lt;=X259,X259&lt;SX16_End),SX16_LS,IF(AND(SX17_Start&lt;=X259,X259&lt;SX17_End),SX17_LS,IF(AND(SX18_Start&lt;=X259,X259&lt;SX18_End),SX18_LS,IF(AND(SX19_Start&lt;=X259,X259&lt;SX19_End),SX19_LS,IF(AND(SX20_Start&lt;=X259,X259&lt;SX20_End),SX20_LS,IF(AND(SX21_Start&lt;=X259,X259&lt;SX21_End),SX21_LS,IF(AND(SX22_Start&lt;=X259,X259&lt;SX22_End),SX22_LS,IF(AND(SX23_Start&lt;=X259,X259&lt;SX23_End),SX23_LS,IF(AND(SX24_Start&lt;=X259,X259&lt;SX24_End),SX24_LS)*IF(AND(SX25_Start&lt;=X259,X259&lt;SX25End),SX25_LS)))))))))))))))))))))))))</f>
        <v/>
      </c>
      <c r="BM259" s="129" t="str">
        <f t="shared" ref="BM259" si="1792">IF(ISBLANK(C259),"",IF(BL259=SX1_LS,SX1_LSD,IF(BL259=SX2_LS,SX2_LSD,IF(BL259=SX3_LS,SX3_LSD,IF(BL259=SX4_LS,SX4_LSD,IF(BL259=SX5_LS,SX5_LSD,IF(BL259=SX6_LS,SX6_LSD,IF(BL259=SX7_LS,SX7_LSD,IF(BL259=SX8_LS,SX8_LSD,IF(BL259=SX9_LS,SX9_LSD,IF(BL259=SX10_LS,SX10_LSD,IF(BL259=SX11_LS,SX11_LSD,IF(BL259=SX12_LS,SX12_LSD)))))))))))))</f>
        <v/>
      </c>
      <c r="BN259" s="130"/>
      <c r="BO259" s="130"/>
      <c r="BP259" s="130"/>
      <c r="BQ259" s="130"/>
      <c r="BR259" s="131"/>
      <c r="BS259" s="119" t="str">
        <f t="shared" ref="BS259" si="1793">IF(ISBLANK(C259),"",IF(NOT(ISNUMBER(station_number)),"NA",IF(MOD(station_number,1)=0,TEXT(station_number+X259,"0+00"),IF(NOT(MOD(station_number,1)=0),TEXT(station_number+X259,"0+00.00")))))</f>
        <v/>
      </c>
      <c r="BT259" s="119"/>
      <c r="BU259" s="119"/>
      <c r="BV259" s="119"/>
      <c r="BW259" s="119"/>
      <c r="BX259" s="120" t="str" cm="1">
        <f t="array" ref="BX259">IF(C259=FALSE,"",IF(AND(SX1_Start&lt;=X259,X259&lt;SX1_End),"Section 1",IF(AND(SX2_Start&lt;=X259,X259&lt;SX2_End),"Section 2",IF(AND(SX3_Start&lt;=X259,X259&lt;SX3_End),"Section 3",IF(AND(SX4_Start&lt;=X259,X259&lt;SX4_End),"Section 4",IF(AND(SX5_Start&lt;=X259,X259&lt;SX5_End),"Section 5",IF(AND(SX6_Start&lt;=X259,X259&lt;SX6_End),"Section 6",IF(AND(SX7_Start&lt;=X259,X259&lt;SX7_End),"Section 7",IF(AND(SX8_Start&lt;=X259,X259&lt;SX8_End),"Section 8",IF(AND(SX9_Start&lt;=X259,X259&lt;SX9_End),"Section 9",IF(AND(SX10_Start&lt;=X259,X259&lt;SX10_End),"Section 10",IF(AND(SX11_Start&lt;=X259,X259&lt;SX11_End),"Section 11",IF(AND(SX12_Start&lt;=X259,X259&lt;SX12_End),"Section 12",IF(AND(SX13_Start&lt;=X259,X259&lt;SX13_End),"Section 13",IF(AND(SX14_Start&lt;=X259,X259&lt;SX14_End),"Section 14",IF(AND(SX15_Start&lt;=X259,X259&lt;SX15_End),"Section 15",IF(AND(SX16_Start&lt;=X259,X259&lt;SX16_End),"Section 16",IF(AND(SX17_Start&lt;=X259,X259&lt;SX17_End),"Section 17",IF(AND(SX18_Start&lt;=X259,X259&lt;SX18_End),"Section 18",IF(AND(SX19_Start&lt;=X259,X259&lt;SX19_End),"Section 19",IF(AND(SX20_Start&lt;=X259,X259&lt;SX20_End),"Section 20",IF(AND(SX21_Start&lt;=X259,X259&lt;SX21_End),"Section 21",IF(AND(SX22_Start&lt;=X259,X259&lt;SX22_End),"Section 22",IF(AND(SX23_Start&lt;=X259,X259&lt;SX23_End),"Section 23",IF(AND(SX24_Start&lt;=X259,X259&lt;SX24_End),"Section 24")*IF(AND(SX25_Start&lt;=X259,X259&lt;SX25End),"Section 25")))))))))))))))))))))))))</f>
        <v/>
      </c>
      <c r="BY259" s="121"/>
      <c r="BZ259" s="121"/>
      <c r="CA259" s="121"/>
      <c r="CB259" s="121"/>
      <c r="CC259" s="121"/>
      <c r="CD259" s="121"/>
      <c r="CE259" s="121"/>
      <c r="CF259" s="121"/>
      <c r="CG259" s="121"/>
      <c r="CH259" s="122"/>
      <c r="CI259" s="123"/>
      <c r="CJ259" s="124"/>
      <c r="CK259" s="124"/>
      <c r="CL259" s="124"/>
      <c r="CM259" s="124"/>
      <c r="CN259" s="124"/>
      <c r="CO259" s="124"/>
      <c r="CP259" s="124"/>
      <c r="CQ259" s="124"/>
      <c r="CR259" s="124"/>
      <c r="CS259" s="125"/>
      <c r="CT259" s="123"/>
      <c r="CU259" s="124"/>
      <c r="CV259" s="124"/>
      <c r="CW259" s="124"/>
      <c r="CX259" s="124"/>
      <c r="CY259" s="124"/>
      <c r="CZ259" s="124"/>
      <c r="DA259" s="124"/>
      <c r="DB259" s="124"/>
      <c r="DC259" s="124"/>
      <c r="DD259" s="125"/>
      <c r="DE259" s="123"/>
      <c r="DF259" s="124"/>
      <c r="DG259" s="124"/>
      <c r="DH259" s="124"/>
      <c r="DI259" s="124"/>
      <c r="DJ259" s="124"/>
      <c r="DK259" s="124"/>
      <c r="DL259" s="124"/>
      <c r="DM259" s="124"/>
      <c r="DN259" s="125"/>
      <c r="DO259" s="126"/>
      <c r="DP259" s="127"/>
      <c r="DQ259" s="127"/>
      <c r="DR259" s="127"/>
      <c r="DS259" s="127"/>
      <c r="DT259" s="127"/>
      <c r="DU259" s="127"/>
      <c r="DV259" s="128"/>
      <c r="DW259" s="102"/>
      <c r="DX259" s="102"/>
      <c r="DY259" s="102"/>
      <c r="DZ259" s="115"/>
      <c r="EA259" s="115"/>
      <c r="EB259" s="115"/>
      <c r="EC259" s="115"/>
      <c r="ED259" s="115"/>
      <c r="EE259" s="132"/>
      <c r="EF259" s="132"/>
      <c r="EG259" s="132"/>
      <c r="EH259" s="102"/>
      <c r="EI259" s="102"/>
      <c r="EJ259" s="102"/>
      <c r="EK259" s="117" t="str">
        <f t="shared" si="1384"/>
        <v/>
      </c>
      <c r="EL259" s="117"/>
      <c r="EM259" s="117"/>
      <c r="EN259" s="118"/>
      <c r="EO259" s="118"/>
      <c r="EP259" s="118"/>
      <c r="EQ259" s="102"/>
      <c r="ER259" s="102"/>
      <c r="ES259" s="102"/>
      <c r="ET259" s="102"/>
      <c r="EU259" s="20" t="str">
        <f t="shared" si="1385"/>
        <v/>
      </c>
      <c r="EV259" s="26" t="str">
        <f t="shared" si="1386"/>
        <v/>
      </c>
      <c r="EW259" s="22"/>
      <c r="EX259" s="22"/>
      <c r="EY259" s="23"/>
      <c r="EZ259" s="23"/>
      <c r="FA259" s="23"/>
      <c r="FB259" s="23"/>
      <c r="FC259" s="28"/>
      <c r="FD259" s="28"/>
      <c r="FE259" s="28"/>
      <c r="FF259" s="28"/>
      <c r="FG259" s="28"/>
      <c r="FH259" s="28"/>
      <c r="FI259" s="28"/>
      <c r="FJ259" s="28"/>
      <c r="FK259" s="28"/>
      <c r="FL259" s="28"/>
      <c r="FM259" s="28"/>
      <c r="FN259" s="30"/>
      <c r="FO259" s="30"/>
      <c r="FP259" s="30"/>
      <c r="FQ259" s="30"/>
      <c r="FR259" s="30"/>
      <c r="FS259" s="30"/>
      <c r="FT259" s="30"/>
      <c r="FU259" s="30"/>
      <c r="FV259" s="30"/>
      <c r="FW259" s="30"/>
      <c r="FX259" s="30"/>
      <c r="FY259" s="30"/>
      <c r="FZ259" s="30"/>
      <c r="GA259" s="30"/>
      <c r="GB259" s="30"/>
      <c r="GC259" s="23"/>
      <c r="GD259" s="23"/>
      <c r="GE259" s="23"/>
      <c r="GF259" s="23"/>
      <c r="GG259" s="23"/>
      <c r="GH259" s="23"/>
    </row>
    <row r="260" spans="1:190" s="25" customFormat="1" ht="57.75" customHeight="1" x14ac:dyDescent="0.25">
      <c r="A260" s="103">
        <f t="shared" si="1387"/>
        <v>253</v>
      </c>
      <c r="B260" s="103"/>
      <c r="C260" s="104"/>
      <c r="D260" s="105"/>
      <c r="E260" s="105"/>
      <c r="F260" s="105"/>
      <c r="G260" s="105"/>
      <c r="H260" s="105"/>
      <c r="I260" s="105"/>
      <c r="J260" s="105"/>
      <c r="K260" s="106"/>
      <c r="L260" s="138"/>
      <c r="M260" s="138"/>
      <c r="N260" s="138"/>
      <c r="O260" s="138"/>
      <c r="P260" s="138"/>
      <c r="Q260" s="138"/>
      <c r="R260" s="138"/>
      <c r="S260" s="137"/>
      <c r="T260" s="137"/>
      <c r="U260" s="137"/>
      <c r="V260" s="137"/>
      <c r="W260" s="137"/>
      <c r="X260" s="79"/>
      <c r="Y260" s="80"/>
      <c r="Z260" s="80"/>
      <c r="AA260" s="80"/>
      <c r="AB260" s="11" t="str">
        <f t="shared" si="1375"/>
        <v/>
      </c>
      <c r="AC260" s="12"/>
      <c r="AD260" s="13">
        <f t="shared" si="1367"/>
        <v>0</v>
      </c>
      <c r="AE260" s="14" t="str">
        <f t="shared" ref="AE260" si="1794">IF(ISBLANK(C260),"",IF(BL260=SX1_LS,SX1_PD,IF(BL260=SX2_LS,SX2_PD,IF(BL260=SX3_LS,SX3_PD,IF(BL260=SX4_LS,SX4_PD,IF(BL260=SX5_LS,SX5_PD,IF(BL260=SX6_LS,SX6_PD,IF(BL260=SX7_LS,SX7_PD,IF(BL260=SX8_LS,SX8_PD,IF(BL260=SX9_LS,SX9_PD,IF(BL260=SX10_LS,SX10_PD,IF(BL260=SX11_LS,SX11_PD,IF(BL260=SX12_LS,SX12_PD)))))))))))))</f>
        <v/>
      </c>
      <c r="AF260" s="15" t="str">
        <f t="shared" si="1377"/>
        <v>!</v>
      </c>
      <c r="AG260" s="16" t="str">
        <f t="shared" ref="AG260" si="1795">IF(ISBLANK(AC260),"",IF(AND(BL260=SX1_LS,AC260&gt;=0.5),(ROUND((PI()*AD260*AE260)/12,2)-PI()*SX1_PD),IF(AND(BL260=SX2_LS,AC260&gt;=0.5),(ROUND((PI()*AD260*AE260)/12,2)-PI()*SX2_PD),IF(AND(BL260=SX3_LS,AC260&gt;=0.5),(ROUND((PI()*AD260*AE260)/12,2)-PI()*SX3_PD),IF(AND(BL260=SX4_LS,AC260&gt;=0.5),(ROUND((PI()*AD260*AE260)/12,2)-PI()*SX4_PD),IF(AND(BL260=SX5_LS,AC260&gt;=0.5),(ROUND((PI()*AD260*AE260)/12,2)-PI()*SX5_PD),IF(AND(BL260=SX6_LS,AC260&gt;=0.5),(ROUND((PI()*AD260*AE260)/12,2)-PI()*SX6_PD),IF(AND(BL260=SX7_LS,AC260&gt;=0.5),(ROUND((PI()*AD260*AE260)/12,2)-PI()*SX7_PD),IF(AND(BL260=SX8_LS,AC260&gt;=0.5),(ROUND((PI()*AD260*AE260)/12,2)-PI()*SX8_PD),IF(AND(BL260=SX9_LS,AC260&gt;=0.5),(ROUND((PI()*AD260*AE260)/12,2)-PI()*SX9_PD),IF(AND(BL260=SX10_LS,AC260&gt;=0.5),(ROUND((PI()*AD260*AE260)/12,2)-PI()*SX10_PD),IF(AND(BL260=SX11_LS,AC260&gt;=0.5),(ROUND((PI()*AD260*AE260)/12,2)-PI()*SX11_PD),IF(AND(BL260=SX12_LS,AC260&gt;=0.5),(ROUND((PI()*AD260*AE260)/12,2)-PI()*SX12_PD),ROUND((PI()*AD260*AE260)/12,2))))))))))))))</f>
        <v/>
      </c>
      <c r="AH260" s="81"/>
      <c r="AI260" s="81"/>
      <c r="AJ260" s="81"/>
      <c r="AK260" s="81"/>
      <c r="AL260" s="81"/>
      <c r="AM260" s="81"/>
      <c r="AN260" s="81"/>
      <c r="AO260" s="81"/>
      <c r="AP260" s="17"/>
      <c r="AQ260" s="113"/>
      <c r="AR260" s="113"/>
      <c r="AS260" s="113"/>
      <c r="AT260" s="113"/>
      <c r="AU260" s="113"/>
      <c r="AV260" s="114" t="str">
        <f t="shared" ref="AV260" si="1796">IF(C260=FALSE,"",IF(C260="DNT",(AQ260/(Nominal_Pipe_Diameter*10)),IF(AQ260="NV","NV",IF(AQ260="NA","NA",IF(BE260="","",IF(BL260="SMLS",AQ260*100/BE260,AQ260*100/BD260))))))</f>
        <v/>
      </c>
      <c r="AW260" s="114"/>
      <c r="AX260" s="114"/>
      <c r="AY260" s="114"/>
      <c r="AZ260" s="114"/>
      <c r="BA260" s="114" t="str">
        <f t="shared" ref="BA260" si="1797">IF(C260=FALSE,"",IF(GW_Log_Dist="","NA",GW_Log_Dist+X260))</f>
        <v/>
      </c>
      <c r="BB260" s="114"/>
      <c r="BC260" s="114"/>
      <c r="BD260" s="18" t="str">
        <f t="shared" ref="BD260" si="1798">IF(C260=FALSE,"",IF(AND(SX1_Start&lt;=X260,X260&lt;SX1_End),((SX1_NWT*1000)),IF(AND(SX2_Start&lt;=X260,X260&lt;SX2_End),((SX2_NWT*1000)),IF(AND(SX3_Start&lt;=X260,X260&lt;SX3_End),((SX3_NWT*1000)),IF(AND(SX4_Start&lt;=X260,X260&lt;SX4_End),((SX4_NWT*1000)),IF(AND(SX5_Start&lt;=X260,X260&lt;SX5_End),((SX5_NWT*1000)),IF(AND(SX6_Start&lt;=X260,X260&lt;SX6_End),((SX6_NWT*1000)),IF(AND(SX7_Start&lt;=X260,X260&lt;SX7_End),((SX7_NWT*1000)),IF(AND(SX8_Start&lt;=X260,X260&lt;SX8_End),((SX8_NWT*1000)),IF(AND(SX9_Start&lt;=X260,X260&lt;SX9_End),((SX9_NWT*1000)),IF(AND(SX10_Start&lt;=X260,X260&lt;SX10_End),((SX10_NWT*1000)),IF(AND(SX11_Start&lt;=X260,X260&lt;SX11_End),((SX11_NWT*1000)),IF(AND(SX12_Start&lt;=X260,X260&lt;SX12_End),((SX12_NWT*1000)),IF(AND(SX13_Start&lt;=X260,X260&lt;SX13_End),((SX13_NWT*1000)),IF(AND(SX14_Start&lt;=X260,X260&lt;SX14_End),((SX14_NWT*1000)),IF(AND(SX15_Start&lt;=X260,X260&lt;SX15_End),((SX15_NWT*1000)),IF(AND(SX16_Start&lt;=X260,X260&lt;SX16_End),((SX16_NWT*1000)),IF(AND(SX17_Start&lt;=X260,X260&lt;SX17_End),((SX17_NWT*1000)),IF(AND(SX18_Start&lt;=X260,X260&lt;SX18_End),((SX18_NWT*1000)),IF(AND(SX19_Start&lt;=X260,X260&lt;SX19_End),((SX19_NWT*1000)),IF(AND(SX20_Start&lt;=X260,X260&lt;SX20_End),((SX20_NWT*1000)),IF(AND(SX21_Start&lt;=X260,X260&lt;SX21_End),((SX21_NWT*1000)),IF(AND(SX22_Start&lt;=X260,X260&lt;SX22_End),((SX22_NWT*1000)),IF(AND(SX23_Start&lt;=X260,X260&lt;SX23_End),((SX23_NWT*1000)),IF(AND(SX24_Start&lt;=X260,X260&lt;SX24_End),((SX24_NWT*1000)),IF(AND(SX25_Start&lt;=X260,X260&lt;SX25_End),((SX25_NWT*1000))))))))))))))))))))))))))))</f>
        <v/>
      </c>
      <c r="BE260" s="113"/>
      <c r="BF260" s="113"/>
      <c r="BG260" s="113"/>
      <c r="BH260" s="113"/>
      <c r="BI260" s="113"/>
      <c r="BJ260" s="113"/>
      <c r="BK260" s="113"/>
      <c r="BL260" s="19" t="str" cm="1">
        <f t="array" ref="BL260">IF(C260=FALSE,"",IF(AND(SX1_Start&lt;=X260,X260&lt;SX1_End),SX1_LS,IF(AND(SX2_Start&lt;=X260,X260&lt;SX2_End),SX2_LS,IF(AND(SX3_Start&lt;=X260,X260&lt;SX3_End),SX3_LS,IF(AND(SX4_Start&lt;=X260,X260&lt;SX4_End),SX4_LS,IF(AND(SX5_Start&lt;=X260,X260&lt;SX5_End),SX5_LS,IF(AND(SX6_Start&lt;=X260,X260&lt;SX6_End),SX6_LS,IF(AND(SX7_Start&lt;=X260,X260&lt;SX7_End),SX7_LS,IF(AND(SX8_Start&lt;=X260,X260&lt;SX8_End),SX8_LS,IF(AND(SX9_Start&lt;=X260,X260&lt;SX9_End),SX9_LS,IF(AND(SX10_Start&lt;=X260,X260&lt;SX10_End),SX10_LS,IF(AND(SX11_Start&lt;=X260,X260&lt;SX11_End),SX11_LS,IF(AND(SX12_Start&lt;=X260,X260&lt;SX12_End),SX12_LS,IF(AND(SX13_Start&lt;=X260,X260&lt;SX13_End),SX13_LS,IF(AND(SX14_Start&lt;=X260,X260&lt;SX14_End),SX14_LS,IF(AND(SX15_Start&lt;=X260,X260&lt;SX15_End),SX15_LS,IF(AND(SX16_Start&lt;=X260,X260&lt;SX16_End),SX16_LS,IF(AND(SX17_Start&lt;=X260,X260&lt;SX17_End),SX17_LS,IF(AND(SX18_Start&lt;=X260,X260&lt;SX18_End),SX18_LS,IF(AND(SX19_Start&lt;=X260,X260&lt;SX19_End),SX19_LS,IF(AND(SX20_Start&lt;=X260,X260&lt;SX20_End),SX20_LS,IF(AND(SX21_Start&lt;=X260,X260&lt;SX21_End),SX21_LS,IF(AND(SX22_Start&lt;=X260,X260&lt;SX22_End),SX22_LS,IF(AND(SX23_Start&lt;=X260,X260&lt;SX23_End),SX23_LS,IF(AND(SX24_Start&lt;=X260,X260&lt;SX24_End),SX24_LS)*IF(AND(SX25_Start&lt;=X260,X260&lt;SX25End),SX25_LS)))))))))))))))))))))))))</f>
        <v/>
      </c>
      <c r="BM260" s="129" t="str">
        <f t="shared" ref="BM260" si="1799">IF(ISBLANK(C260),"",IF(BL260=SX1_LS,SX1_LSD,IF(BL260=SX2_LS,SX2_LSD,IF(BL260=SX3_LS,SX3_LSD,IF(BL260=SX4_LS,SX4_LSD,IF(BL260=SX5_LS,SX5_LSD,IF(BL260=SX6_LS,SX6_LSD,IF(BL260=SX7_LS,SX7_LSD,IF(BL260=SX8_LS,SX8_LSD,IF(BL260=SX9_LS,SX9_LSD,IF(BL260=SX10_LS,SX10_LSD,IF(BL260=SX11_LS,SX11_LSD,IF(BL260=SX12_LS,SX12_LSD)))))))))))))</f>
        <v/>
      </c>
      <c r="BN260" s="130"/>
      <c r="BO260" s="130"/>
      <c r="BP260" s="130"/>
      <c r="BQ260" s="130"/>
      <c r="BR260" s="131"/>
      <c r="BS260" s="119" t="str">
        <f t="shared" ref="BS260" si="1800">IF(ISBLANK(C260),"",IF(NOT(ISNUMBER(station_number)),"NA",IF(MOD(station_number,1)=0,TEXT(station_number+X260,"0+00"),IF(NOT(MOD(station_number,1)=0),TEXT(station_number+X260,"0+00.00")))))</f>
        <v/>
      </c>
      <c r="BT260" s="119"/>
      <c r="BU260" s="119"/>
      <c r="BV260" s="119"/>
      <c r="BW260" s="119"/>
      <c r="BX260" s="120" t="str" cm="1">
        <f t="array" ref="BX260">IF(C260=FALSE,"",IF(AND(SX1_Start&lt;=X260,X260&lt;SX1_End),"Section 1",IF(AND(SX2_Start&lt;=X260,X260&lt;SX2_End),"Section 2",IF(AND(SX3_Start&lt;=X260,X260&lt;SX3_End),"Section 3",IF(AND(SX4_Start&lt;=X260,X260&lt;SX4_End),"Section 4",IF(AND(SX5_Start&lt;=X260,X260&lt;SX5_End),"Section 5",IF(AND(SX6_Start&lt;=X260,X260&lt;SX6_End),"Section 6",IF(AND(SX7_Start&lt;=X260,X260&lt;SX7_End),"Section 7",IF(AND(SX8_Start&lt;=X260,X260&lt;SX8_End),"Section 8",IF(AND(SX9_Start&lt;=X260,X260&lt;SX9_End),"Section 9",IF(AND(SX10_Start&lt;=X260,X260&lt;SX10_End),"Section 10",IF(AND(SX11_Start&lt;=X260,X260&lt;SX11_End),"Section 11",IF(AND(SX12_Start&lt;=X260,X260&lt;SX12_End),"Section 12",IF(AND(SX13_Start&lt;=X260,X260&lt;SX13_End),"Section 13",IF(AND(SX14_Start&lt;=X260,X260&lt;SX14_End),"Section 14",IF(AND(SX15_Start&lt;=X260,X260&lt;SX15_End),"Section 15",IF(AND(SX16_Start&lt;=X260,X260&lt;SX16_End),"Section 16",IF(AND(SX17_Start&lt;=X260,X260&lt;SX17_End),"Section 17",IF(AND(SX18_Start&lt;=X260,X260&lt;SX18_End),"Section 18",IF(AND(SX19_Start&lt;=X260,X260&lt;SX19_End),"Section 19",IF(AND(SX20_Start&lt;=X260,X260&lt;SX20_End),"Section 20",IF(AND(SX21_Start&lt;=X260,X260&lt;SX21_End),"Section 21",IF(AND(SX22_Start&lt;=X260,X260&lt;SX22_End),"Section 22",IF(AND(SX23_Start&lt;=X260,X260&lt;SX23_End),"Section 23",IF(AND(SX24_Start&lt;=X260,X260&lt;SX24_End),"Section 24")*IF(AND(SX25_Start&lt;=X260,X260&lt;SX25End),"Section 25")))))))))))))))))))))))))</f>
        <v/>
      </c>
      <c r="BY260" s="121"/>
      <c r="BZ260" s="121"/>
      <c r="CA260" s="121"/>
      <c r="CB260" s="121"/>
      <c r="CC260" s="121"/>
      <c r="CD260" s="121"/>
      <c r="CE260" s="121"/>
      <c r="CF260" s="121"/>
      <c r="CG260" s="121"/>
      <c r="CH260" s="122"/>
      <c r="CI260" s="123"/>
      <c r="CJ260" s="124"/>
      <c r="CK260" s="124"/>
      <c r="CL260" s="124"/>
      <c r="CM260" s="124"/>
      <c r="CN260" s="124"/>
      <c r="CO260" s="124"/>
      <c r="CP260" s="124"/>
      <c r="CQ260" s="124"/>
      <c r="CR260" s="124"/>
      <c r="CS260" s="125"/>
      <c r="CT260" s="123"/>
      <c r="CU260" s="124"/>
      <c r="CV260" s="124"/>
      <c r="CW260" s="124"/>
      <c r="CX260" s="124"/>
      <c r="CY260" s="124"/>
      <c r="CZ260" s="124"/>
      <c r="DA260" s="124"/>
      <c r="DB260" s="124"/>
      <c r="DC260" s="124"/>
      <c r="DD260" s="125"/>
      <c r="DE260" s="123"/>
      <c r="DF260" s="124"/>
      <c r="DG260" s="124"/>
      <c r="DH260" s="124"/>
      <c r="DI260" s="124"/>
      <c r="DJ260" s="124"/>
      <c r="DK260" s="124"/>
      <c r="DL260" s="124"/>
      <c r="DM260" s="124"/>
      <c r="DN260" s="125"/>
      <c r="DO260" s="126"/>
      <c r="DP260" s="127"/>
      <c r="DQ260" s="127"/>
      <c r="DR260" s="127"/>
      <c r="DS260" s="127"/>
      <c r="DT260" s="127"/>
      <c r="DU260" s="127"/>
      <c r="DV260" s="128"/>
      <c r="DW260" s="102"/>
      <c r="DX260" s="102"/>
      <c r="DY260" s="102"/>
      <c r="DZ260" s="115"/>
      <c r="EA260" s="115"/>
      <c r="EB260" s="115"/>
      <c r="EC260" s="115"/>
      <c r="ED260" s="115"/>
      <c r="EE260" s="132"/>
      <c r="EF260" s="132"/>
      <c r="EG260" s="132"/>
      <c r="EH260" s="102"/>
      <c r="EI260" s="102"/>
      <c r="EJ260" s="102"/>
      <c r="EK260" s="117" t="str">
        <f t="shared" si="1384"/>
        <v/>
      </c>
      <c r="EL260" s="117"/>
      <c r="EM260" s="117"/>
      <c r="EN260" s="118"/>
      <c r="EO260" s="118"/>
      <c r="EP260" s="118"/>
      <c r="EQ260" s="102"/>
      <c r="ER260" s="102"/>
      <c r="ES260" s="102"/>
      <c r="ET260" s="102"/>
      <c r="EU260" s="20" t="str">
        <f t="shared" si="1385"/>
        <v/>
      </c>
      <c r="EV260" s="26" t="str">
        <f t="shared" si="1386"/>
        <v/>
      </c>
      <c r="EW260" s="32"/>
      <c r="EX260" s="32"/>
      <c r="EY260" s="23"/>
      <c r="EZ260" s="23"/>
      <c r="FA260" s="23"/>
      <c r="FB260" s="23"/>
      <c r="FC260" s="28"/>
      <c r="FD260" s="28"/>
      <c r="FE260" s="28"/>
      <c r="FF260" s="28"/>
      <c r="FG260" s="28"/>
      <c r="FH260" s="28"/>
      <c r="FI260" s="28"/>
      <c r="FJ260" s="28"/>
      <c r="FK260" s="28"/>
      <c r="FL260" s="28"/>
      <c r="FM260" s="28"/>
      <c r="FN260" s="30"/>
      <c r="FO260" s="30"/>
      <c r="FP260" s="30"/>
      <c r="FQ260" s="30"/>
      <c r="FR260" s="30"/>
      <c r="FS260" s="30"/>
      <c r="FT260" s="30"/>
      <c r="FU260" s="30"/>
      <c r="FV260" s="30"/>
      <c r="FW260" s="30"/>
      <c r="FX260" s="30"/>
      <c r="FY260" s="30"/>
      <c r="FZ260" s="30"/>
      <c r="GA260" s="30"/>
      <c r="GB260" s="30"/>
      <c r="GC260" s="23"/>
      <c r="GD260" s="23"/>
      <c r="GE260" s="23"/>
      <c r="GF260" s="23"/>
      <c r="GG260" s="23"/>
      <c r="GH260" s="23"/>
    </row>
    <row r="261" spans="1:190" s="25" customFormat="1" ht="57.75" customHeight="1" x14ac:dyDescent="0.25">
      <c r="A261" s="103">
        <f t="shared" si="1387"/>
        <v>254</v>
      </c>
      <c r="B261" s="103"/>
      <c r="C261" s="104"/>
      <c r="D261" s="105"/>
      <c r="E261" s="105"/>
      <c r="F261" s="105"/>
      <c r="G261" s="105"/>
      <c r="H261" s="105"/>
      <c r="I261" s="105"/>
      <c r="J261" s="105"/>
      <c r="K261" s="106"/>
      <c r="L261" s="138"/>
      <c r="M261" s="138"/>
      <c r="N261" s="138"/>
      <c r="O261" s="138"/>
      <c r="P261" s="138"/>
      <c r="Q261" s="138"/>
      <c r="R261" s="138"/>
      <c r="S261" s="137"/>
      <c r="T261" s="137"/>
      <c r="U261" s="137"/>
      <c r="V261" s="137"/>
      <c r="W261" s="137"/>
      <c r="X261" s="79"/>
      <c r="Y261" s="80"/>
      <c r="Z261" s="80"/>
      <c r="AA261" s="80"/>
      <c r="AB261" s="11" t="str">
        <f t="shared" si="1375"/>
        <v/>
      </c>
      <c r="AC261" s="12"/>
      <c r="AD261" s="13">
        <f t="shared" si="1367"/>
        <v>0</v>
      </c>
      <c r="AE261" s="14" t="str">
        <f t="shared" ref="AE261" si="1801">IF(ISBLANK(C261),"",IF(BL261=SX1_LS,SX1_PD,IF(BL261=SX2_LS,SX2_PD,IF(BL261=SX3_LS,SX3_PD,IF(BL261=SX4_LS,SX4_PD,IF(BL261=SX5_LS,SX5_PD,IF(BL261=SX6_LS,SX6_PD,IF(BL261=SX7_LS,SX7_PD,IF(BL261=SX8_LS,SX8_PD,IF(BL261=SX9_LS,SX9_PD,IF(BL261=SX10_LS,SX10_PD,IF(BL261=SX11_LS,SX11_PD,IF(BL261=SX12_LS,SX12_PD)))))))))))))</f>
        <v/>
      </c>
      <c r="AF261" s="15" t="str">
        <f t="shared" si="1377"/>
        <v>!</v>
      </c>
      <c r="AG261" s="16" t="str">
        <f t="shared" ref="AG261" si="1802">IF(ISBLANK(AC261),"",IF(AND(BL261=SX1_LS,AC261&gt;=0.5),(ROUND((PI()*AD261*AE261)/12,2)-PI()*SX1_PD),IF(AND(BL261=SX2_LS,AC261&gt;=0.5),(ROUND((PI()*AD261*AE261)/12,2)-PI()*SX2_PD),IF(AND(BL261=SX3_LS,AC261&gt;=0.5),(ROUND((PI()*AD261*AE261)/12,2)-PI()*SX3_PD),IF(AND(BL261=SX4_LS,AC261&gt;=0.5),(ROUND((PI()*AD261*AE261)/12,2)-PI()*SX4_PD),IF(AND(BL261=SX5_LS,AC261&gt;=0.5),(ROUND((PI()*AD261*AE261)/12,2)-PI()*SX5_PD),IF(AND(BL261=SX6_LS,AC261&gt;=0.5),(ROUND((PI()*AD261*AE261)/12,2)-PI()*SX6_PD),IF(AND(BL261=SX7_LS,AC261&gt;=0.5),(ROUND((PI()*AD261*AE261)/12,2)-PI()*SX7_PD),IF(AND(BL261=SX8_LS,AC261&gt;=0.5),(ROUND((PI()*AD261*AE261)/12,2)-PI()*SX8_PD),IF(AND(BL261=SX9_LS,AC261&gt;=0.5),(ROUND((PI()*AD261*AE261)/12,2)-PI()*SX9_PD),IF(AND(BL261=SX10_LS,AC261&gt;=0.5),(ROUND((PI()*AD261*AE261)/12,2)-PI()*SX10_PD),IF(AND(BL261=SX11_LS,AC261&gt;=0.5),(ROUND((PI()*AD261*AE261)/12,2)-PI()*SX11_PD),IF(AND(BL261=SX12_LS,AC261&gt;=0.5),(ROUND((PI()*AD261*AE261)/12,2)-PI()*SX12_PD),ROUND((PI()*AD261*AE261)/12,2))))))))))))))</f>
        <v/>
      </c>
      <c r="AH261" s="81"/>
      <c r="AI261" s="81"/>
      <c r="AJ261" s="81"/>
      <c r="AK261" s="81"/>
      <c r="AL261" s="81"/>
      <c r="AM261" s="81"/>
      <c r="AN261" s="81"/>
      <c r="AO261" s="81"/>
      <c r="AP261" s="17"/>
      <c r="AQ261" s="113"/>
      <c r="AR261" s="113"/>
      <c r="AS261" s="113"/>
      <c r="AT261" s="113"/>
      <c r="AU261" s="113"/>
      <c r="AV261" s="114" t="str">
        <f t="shared" ref="AV261" si="1803">IF(C261=FALSE,"",IF(C261="DNT",(AQ261/(Nominal_Pipe_Diameter*10)),IF(AQ261="NV","NV",IF(AQ261="NA","NA",IF(BE261="","",IF(BL261="SMLS",AQ261*100/BE261,AQ261*100/BD261))))))</f>
        <v/>
      </c>
      <c r="AW261" s="114"/>
      <c r="AX261" s="114"/>
      <c r="AY261" s="114"/>
      <c r="AZ261" s="114"/>
      <c r="BA261" s="114" t="str">
        <f t="shared" ref="BA261" si="1804">IF(C261=FALSE,"",IF(GW_Log_Dist="","NA",GW_Log_Dist+X261))</f>
        <v/>
      </c>
      <c r="BB261" s="114"/>
      <c r="BC261" s="114"/>
      <c r="BD261" s="18" t="str">
        <f t="shared" ref="BD261" si="1805">IF(C261=FALSE,"",IF(AND(SX1_Start&lt;=X261,X261&lt;SX1_End),((SX1_NWT*1000)),IF(AND(SX2_Start&lt;=X261,X261&lt;SX2_End),((SX2_NWT*1000)),IF(AND(SX3_Start&lt;=X261,X261&lt;SX3_End),((SX3_NWT*1000)),IF(AND(SX4_Start&lt;=X261,X261&lt;SX4_End),((SX4_NWT*1000)),IF(AND(SX5_Start&lt;=X261,X261&lt;SX5_End),((SX5_NWT*1000)),IF(AND(SX6_Start&lt;=X261,X261&lt;SX6_End),((SX6_NWT*1000)),IF(AND(SX7_Start&lt;=X261,X261&lt;SX7_End),((SX7_NWT*1000)),IF(AND(SX8_Start&lt;=X261,X261&lt;SX8_End),((SX8_NWT*1000)),IF(AND(SX9_Start&lt;=X261,X261&lt;SX9_End),((SX9_NWT*1000)),IF(AND(SX10_Start&lt;=X261,X261&lt;SX10_End),((SX10_NWT*1000)),IF(AND(SX11_Start&lt;=X261,X261&lt;SX11_End),((SX11_NWT*1000)),IF(AND(SX12_Start&lt;=X261,X261&lt;SX12_End),((SX12_NWT*1000)),IF(AND(SX13_Start&lt;=X261,X261&lt;SX13_End),((SX13_NWT*1000)),IF(AND(SX14_Start&lt;=X261,X261&lt;SX14_End),((SX14_NWT*1000)),IF(AND(SX15_Start&lt;=X261,X261&lt;SX15_End),((SX15_NWT*1000)),IF(AND(SX16_Start&lt;=X261,X261&lt;SX16_End),((SX16_NWT*1000)),IF(AND(SX17_Start&lt;=X261,X261&lt;SX17_End),((SX17_NWT*1000)),IF(AND(SX18_Start&lt;=X261,X261&lt;SX18_End),((SX18_NWT*1000)),IF(AND(SX19_Start&lt;=X261,X261&lt;SX19_End),((SX19_NWT*1000)),IF(AND(SX20_Start&lt;=X261,X261&lt;SX20_End),((SX20_NWT*1000)),IF(AND(SX21_Start&lt;=X261,X261&lt;SX21_End),((SX21_NWT*1000)),IF(AND(SX22_Start&lt;=X261,X261&lt;SX22_End),((SX22_NWT*1000)),IF(AND(SX23_Start&lt;=X261,X261&lt;SX23_End),((SX23_NWT*1000)),IF(AND(SX24_Start&lt;=X261,X261&lt;SX24_End),((SX24_NWT*1000)),IF(AND(SX25_Start&lt;=X261,X261&lt;SX25_End),((SX25_NWT*1000))))))))))))))))))))))))))))</f>
        <v/>
      </c>
      <c r="BE261" s="113"/>
      <c r="BF261" s="113"/>
      <c r="BG261" s="113"/>
      <c r="BH261" s="113"/>
      <c r="BI261" s="113"/>
      <c r="BJ261" s="113"/>
      <c r="BK261" s="113"/>
      <c r="BL261" s="19" t="str" cm="1">
        <f t="array" ref="BL261">IF(C261=FALSE,"",IF(AND(SX1_Start&lt;=X261,X261&lt;SX1_End),SX1_LS,IF(AND(SX2_Start&lt;=X261,X261&lt;SX2_End),SX2_LS,IF(AND(SX3_Start&lt;=X261,X261&lt;SX3_End),SX3_LS,IF(AND(SX4_Start&lt;=X261,X261&lt;SX4_End),SX4_LS,IF(AND(SX5_Start&lt;=X261,X261&lt;SX5_End),SX5_LS,IF(AND(SX6_Start&lt;=X261,X261&lt;SX6_End),SX6_LS,IF(AND(SX7_Start&lt;=X261,X261&lt;SX7_End),SX7_LS,IF(AND(SX8_Start&lt;=X261,X261&lt;SX8_End),SX8_LS,IF(AND(SX9_Start&lt;=X261,X261&lt;SX9_End),SX9_LS,IF(AND(SX10_Start&lt;=X261,X261&lt;SX10_End),SX10_LS,IF(AND(SX11_Start&lt;=X261,X261&lt;SX11_End),SX11_LS,IF(AND(SX12_Start&lt;=X261,X261&lt;SX12_End),SX12_LS,IF(AND(SX13_Start&lt;=X261,X261&lt;SX13_End),SX13_LS,IF(AND(SX14_Start&lt;=X261,X261&lt;SX14_End),SX14_LS,IF(AND(SX15_Start&lt;=X261,X261&lt;SX15_End),SX15_LS,IF(AND(SX16_Start&lt;=X261,X261&lt;SX16_End),SX16_LS,IF(AND(SX17_Start&lt;=X261,X261&lt;SX17_End),SX17_LS,IF(AND(SX18_Start&lt;=X261,X261&lt;SX18_End),SX18_LS,IF(AND(SX19_Start&lt;=X261,X261&lt;SX19_End),SX19_LS,IF(AND(SX20_Start&lt;=X261,X261&lt;SX20_End),SX20_LS,IF(AND(SX21_Start&lt;=X261,X261&lt;SX21_End),SX21_LS,IF(AND(SX22_Start&lt;=X261,X261&lt;SX22_End),SX22_LS,IF(AND(SX23_Start&lt;=X261,X261&lt;SX23_End),SX23_LS,IF(AND(SX24_Start&lt;=X261,X261&lt;SX24_End),SX24_LS)*IF(AND(SX25_Start&lt;=X261,X261&lt;SX25End),SX25_LS)))))))))))))))))))))))))</f>
        <v/>
      </c>
      <c r="BM261" s="129" t="str">
        <f t="shared" ref="BM261" si="1806">IF(ISBLANK(C261),"",IF(BL261=SX1_LS,SX1_LSD,IF(BL261=SX2_LS,SX2_LSD,IF(BL261=SX3_LS,SX3_LSD,IF(BL261=SX4_LS,SX4_LSD,IF(BL261=SX5_LS,SX5_LSD,IF(BL261=SX6_LS,SX6_LSD,IF(BL261=SX7_LS,SX7_LSD,IF(BL261=SX8_LS,SX8_LSD,IF(BL261=SX9_LS,SX9_LSD,IF(BL261=SX10_LS,SX10_LSD,IF(BL261=SX11_LS,SX11_LSD,IF(BL261=SX12_LS,SX12_LSD)))))))))))))</f>
        <v/>
      </c>
      <c r="BN261" s="130"/>
      <c r="BO261" s="130"/>
      <c r="BP261" s="130"/>
      <c r="BQ261" s="130"/>
      <c r="BR261" s="131"/>
      <c r="BS261" s="119" t="str">
        <f t="shared" ref="BS261" si="1807">IF(ISBLANK(C261),"",IF(NOT(ISNUMBER(station_number)),"NA",IF(MOD(station_number,1)=0,TEXT(station_number+X261,"0+00"),IF(NOT(MOD(station_number,1)=0),TEXT(station_number+X261,"0+00.00")))))</f>
        <v/>
      </c>
      <c r="BT261" s="119"/>
      <c r="BU261" s="119"/>
      <c r="BV261" s="119"/>
      <c r="BW261" s="119"/>
      <c r="BX261" s="120" t="str" cm="1">
        <f t="array" ref="BX261">IF(C261=FALSE,"",IF(AND(SX1_Start&lt;=X261,X261&lt;SX1_End),"Section 1",IF(AND(SX2_Start&lt;=X261,X261&lt;SX2_End),"Section 2",IF(AND(SX3_Start&lt;=X261,X261&lt;SX3_End),"Section 3",IF(AND(SX4_Start&lt;=X261,X261&lt;SX4_End),"Section 4",IF(AND(SX5_Start&lt;=X261,X261&lt;SX5_End),"Section 5",IF(AND(SX6_Start&lt;=X261,X261&lt;SX6_End),"Section 6",IF(AND(SX7_Start&lt;=X261,X261&lt;SX7_End),"Section 7",IF(AND(SX8_Start&lt;=X261,X261&lt;SX8_End),"Section 8",IF(AND(SX9_Start&lt;=X261,X261&lt;SX9_End),"Section 9",IF(AND(SX10_Start&lt;=X261,X261&lt;SX10_End),"Section 10",IF(AND(SX11_Start&lt;=X261,X261&lt;SX11_End),"Section 11",IF(AND(SX12_Start&lt;=X261,X261&lt;SX12_End),"Section 12",IF(AND(SX13_Start&lt;=X261,X261&lt;SX13_End),"Section 13",IF(AND(SX14_Start&lt;=X261,X261&lt;SX14_End),"Section 14",IF(AND(SX15_Start&lt;=X261,X261&lt;SX15_End),"Section 15",IF(AND(SX16_Start&lt;=X261,X261&lt;SX16_End),"Section 16",IF(AND(SX17_Start&lt;=X261,X261&lt;SX17_End),"Section 17",IF(AND(SX18_Start&lt;=X261,X261&lt;SX18_End),"Section 18",IF(AND(SX19_Start&lt;=X261,X261&lt;SX19_End),"Section 19",IF(AND(SX20_Start&lt;=X261,X261&lt;SX20_End),"Section 20",IF(AND(SX21_Start&lt;=X261,X261&lt;SX21_End),"Section 21",IF(AND(SX22_Start&lt;=X261,X261&lt;SX22_End),"Section 22",IF(AND(SX23_Start&lt;=X261,X261&lt;SX23_End),"Section 23",IF(AND(SX24_Start&lt;=X261,X261&lt;SX24_End),"Section 24")*IF(AND(SX25_Start&lt;=X261,X261&lt;SX25End),"Section 25")))))))))))))))))))))))))</f>
        <v/>
      </c>
      <c r="BY261" s="121"/>
      <c r="BZ261" s="121"/>
      <c r="CA261" s="121"/>
      <c r="CB261" s="121"/>
      <c r="CC261" s="121"/>
      <c r="CD261" s="121"/>
      <c r="CE261" s="121"/>
      <c r="CF261" s="121"/>
      <c r="CG261" s="121"/>
      <c r="CH261" s="122"/>
      <c r="CI261" s="123"/>
      <c r="CJ261" s="124"/>
      <c r="CK261" s="124"/>
      <c r="CL261" s="124"/>
      <c r="CM261" s="124"/>
      <c r="CN261" s="124"/>
      <c r="CO261" s="124"/>
      <c r="CP261" s="124"/>
      <c r="CQ261" s="124"/>
      <c r="CR261" s="124"/>
      <c r="CS261" s="125"/>
      <c r="CT261" s="123"/>
      <c r="CU261" s="124"/>
      <c r="CV261" s="124"/>
      <c r="CW261" s="124"/>
      <c r="CX261" s="124"/>
      <c r="CY261" s="124"/>
      <c r="CZ261" s="124"/>
      <c r="DA261" s="124"/>
      <c r="DB261" s="124"/>
      <c r="DC261" s="124"/>
      <c r="DD261" s="125"/>
      <c r="DE261" s="123"/>
      <c r="DF261" s="124"/>
      <c r="DG261" s="124"/>
      <c r="DH261" s="124"/>
      <c r="DI261" s="124"/>
      <c r="DJ261" s="124"/>
      <c r="DK261" s="124"/>
      <c r="DL261" s="124"/>
      <c r="DM261" s="124"/>
      <c r="DN261" s="125"/>
      <c r="DO261" s="126"/>
      <c r="DP261" s="127"/>
      <c r="DQ261" s="127"/>
      <c r="DR261" s="127"/>
      <c r="DS261" s="127"/>
      <c r="DT261" s="127"/>
      <c r="DU261" s="127"/>
      <c r="DV261" s="128"/>
      <c r="DW261" s="102"/>
      <c r="DX261" s="102"/>
      <c r="DY261" s="102"/>
      <c r="DZ261" s="115"/>
      <c r="EA261" s="115"/>
      <c r="EB261" s="115"/>
      <c r="EC261" s="115"/>
      <c r="ED261" s="115"/>
      <c r="EE261" s="132"/>
      <c r="EF261" s="132"/>
      <c r="EG261" s="132"/>
      <c r="EH261" s="102"/>
      <c r="EI261" s="102"/>
      <c r="EJ261" s="102"/>
      <c r="EK261" s="117" t="str">
        <f t="shared" si="1384"/>
        <v/>
      </c>
      <c r="EL261" s="117"/>
      <c r="EM261" s="117"/>
      <c r="EN261" s="118"/>
      <c r="EO261" s="118"/>
      <c r="EP261" s="118"/>
      <c r="EQ261" s="102"/>
      <c r="ER261" s="102"/>
      <c r="ES261" s="102"/>
      <c r="ET261" s="102"/>
      <c r="EU261" s="20" t="str">
        <f t="shared" si="1385"/>
        <v/>
      </c>
      <c r="EV261" s="26" t="str">
        <f t="shared" si="1386"/>
        <v/>
      </c>
      <c r="EW261" s="22"/>
      <c r="EX261" s="22"/>
      <c r="EY261" s="23"/>
      <c r="EZ261" s="23"/>
      <c r="FA261" s="23"/>
      <c r="FB261" s="23"/>
      <c r="FC261" s="28"/>
      <c r="FD261" s="28"/>
      <c r="FE261" s="28"/>
      <c r="FF261" s="28"/>
      <c r="FG261" s="28"/>
      <c r="FH261" s="28"/>
      <c r="FI261" s="28"/>
      <c r="FJ261" s="28"/>
      <c r="FK261" s="28"/>
      <c r="FL261" s="28"/>
      <c r="FM261" s="28"/>
      <c r="FN261" s="30"/>
      <c r="FO261" s="30"/>
      <c r="FP261" s="30"/>
      <c r="FQ261" s="30"/>
      <c r="FR261" s="30"/>
      <c r="FS261" s="30"/>
      <c r="FT261" s="30"/>
      <c r="FU261" s="30"/>
      <c r="FV261" s="30"/>
      <c r="FW261" s="30"/>
      <c r="FX261" s="30"/>
      <c r="FY261" s="30"/>
      <c r="FZ261" s="30"/>
      <c r="GA261" s="30"/>
      <c r="GB261" s="30"/>
      <c r="GC261" s="23"/>
      <c r="GD261" s="23"/>
      <c r="GE261" s="23"/>
      <c r="GF261" s="23"/>
      <c r="GG261" s="23"/>
      <c r="GH261" s="23"/>
    </row>
    <row r="262" spans="1:190" s="25" customFormat="1" ht="57.75" customHeight="1" x14ac:dyDescent="0.25">
      <c r="A262" s="103">
        <f t="shared" si="1387"/>
        <v>255</v>
      </c>
      <c r="B262" s="103"/>
      <c r="C262" s="104"/>
      <c r="D262" s="105"/>
      <c r="E262" s="105"/>
      <c r="F262" s="105"/>
      <c r="G262" s="105"/>
      <c r="H262" s="105"/>
      <c r="I262" s="105"/>
      <c r="J262" s="105"/>
      <c r="K262" s="106"/>
      <c r="L262" s="138"/>
      <c r="M262" s="138"/>
      <c r="N262" s="138"/>
      <c r="O262" s="138"/>
      <c r="P262" s="138"/>
      <c r="Q262" s="138"/>
      <c r="R262" s="138"/>
      <c r="S262" s="137"/>
      <c r="T262" s="137"/>
      <c r="U262" s="137"/>
      <c r="V262" s="137"/>
      <c r="W262" s="137"/>
      <c r="X262" s="79"/>
      <c r="Y262" s="80"/>
      <c r="Z262" s="80"/>
      <c r="AA262" s="80"/>
      <c r="AB262" s="11" t="str">
        <f t="shared" si="1375"/>
        <v/>
      </c>
      <c r="AC262" s="12"/>
      <c r="AD262" s="13">
        <f t="shared" si="1367"/>
        <v>0</v>
      </c>
      <c r="AE262" s="14" t="str">
        <f t="shared" ref="AE262" si="1808">IF(ISBLANK(C262),"",IF(BL262=SX1_LS,SX1_PD,IF(BL262=SX2_LS,SX2_PD,IF(BL262=SX3_LS,SX3_PD,IF(BL262=SX4_LS,SX4_PD,IF(BL262=SX5_LS,SX5_PD,IF(BL262=SX6_LS,SX6_PD,IF(BL262=SX7_LS,SX7_PD,IF(BL262=SX8_LS,SX8_PD,IF(BL262=SX9_LS,SX9_PD,IF(BL262=SX10_LS,SX10_PD,IF(BL262=SX11_LS,SX11_PD,IF(BL262=SX12_LS,SX12_PD)))))))))))))</f>
        <v/>
      </c>
      <c r="AF262" s="15" t="str">
        <f t="shared" si="1377"/>
        <v>!</v>
      </c>
      <c r="AG262" s="16" t="str">
        <f t="shared" ref="AG262" si="1809">IF(ISBLANK(AC262),"",IF(AND(BL262=SX1_LS,AC262&gt;=0.5),(ROUND((PI()*AD262*AE262)/12,2)-PI()*SX1_PD),IF(AND(BL262=SX2_LS,AC262&gt;=0.5),(ROUND((PI()*AD262*AE262)/12,2)-PI()*SX2_PD),IF(AND(BL262=SX3_LS,AC262&gt;=0.5),(ROUND((PI()*AD262*AE262)/12,2)-PI()*SX3_PD),IF(AND(BL262=SX4_LS,AC262&gt;=0.5),(ROUND((PI()*AD262*AE262)/12,2)-PI()*SX4_PD),IF(AND(BL262=SX5_LS,AC262&gt;=0.5),(ROUND((PI()*AD262*AE262)/12,2)-PI()*SX5_PD),IF(AND(BL262=SX6_LS,AC262&gt;=0.5),(ROUND((PI()*AD262*AE262)/12,2)-PI()*SX6_PD),IF(AND(BL262=SX7_LS,AC262&gt;=0.5),(ROUND((PI()*AD262*AE262)/12,2)-PI()*SX7_PD),IF(AND(BL262=SX8_LS,AC262&gt;=0.5),(ROUND((PI()*AD262*AE262)/12,2)-PI()*SX8_PD),IF(AND(BL262=SX9_LS,AC262&gt;=0.5),(ROUND((PI()*AD262*AE262)/12,2)-PI()*SX9_PD),IF(AND(BL262=SX10_LS,AC262&gt;=0.5),(ROUND((PI()*AD262*AE262)/12,2)-PI()*SX10_PD),IF(AND(BL262=SX11_LS,AC262&gt;=0.5),(ROUND((PI()*AD262*AE262)/12,2)-PI()*SX11_PD),IF(AND(BL262=SX12_LS,AC262&gt;=0.5),(ROUND((PI()*AD262*AE262)/12,2)-PI()*SX12_PD),ROUND((PI()*AD262*AE262)/12,2))))))))))))))</f>
        <v/>
      </c>
      <c r="AH262" s="81"/>
      <c r="AI262" s="81"/>
      <c r="AJ262" s="81"/>
      <c r="AK262" s="81"/>
      <c r="AL262" s="81"/>
      <c r="AM262" s="81"/>
      <c r="AN262" s="81"/>
      <c r="AO262" s="81"/>
      <c r="AP262" s="17"/>
      <c r="AQ262" s="113"/>
      <c r="AR262" s="113"/>
      <c r="AS262" s="113"/>
      <c r="AT262" s="113"/>
      <c r="AU262" s="113"/>
      <c r="AV262" s="114" t="str">
        <f t="shared" ref="AV262" si="1810">IF(C262=FALSE,"",IF(C262="DNT",(AQ262/(Nominal_Pipe_Diameter*10)),IF(AQ262="NV","NV",IF(AQ262="NA","NA",IF(BE262="","",IF(BL262="SMLS",AQ262*100/BE262,AQ262*100/BD262))))))</f>
        <v/>
      </c>
      <c r="AW262" s="114"/>
      <c r="AX262" s="114"/>
      <c r="AY262" s="114"/>
      <c r="AZ262" s="114"/>
      <c r="BA262" s="114" t="str">
        <f t="shared" ref="BA262" si="1811">IF(C262=FALSE,"",IF(GW_Log_Dist="","NA",GW_Log_Dist+X262))</f>
        <v/>
      </c>
      <c r="BB262" s="114"/>
      <c r="BC262" s="114"/>
      <c r="BD262" s="18" t="str">
        <f t="shared" ref="BD262" si="1812">IF(C262=FALSE,"",IF(AND(SX1_Start&lt;=X262,X262&lt;SX1_End),((SX1_NWT*1000)),IF(AND(SX2_Start&lt;=X262,X262&lt;SX2_End),((SX2_NWT*1000)),IF(AND(SX3_Start&lt;=X262,X262&lt;SX3_End),((SX3_NWT*1000)),IF(AND(SX4_Start&lt;=X262,X262&lt;SX4_End),((SX4_NWT*1000)),IF(AND(SX5_Start&lt;=X262,X262&lt;SX5_End),((SX5_NWT*1000)),IF(AND(SX6_Start&lt;=X262,X262&lt;SX6_End),((SX6_NWT*1000)),IF(AND(SX7_Start&lt;=X262,X262&lt;SX7_End),((SX7_NWT*1000)),IF(AND(SX8_Start&lt;=X262,X262&lt;SX8_End),((SX8_NWT*1000)),IF(AND(SX9_Start&lt;=X262,X262&lt;SX9_End),((SX9_NWT*1000)),IF(AND(SX10_Start&lt;=X262,X262&lt;SX10_End),((SX10_NWT*1000)),IF(AND(SX11_Start&lt;=X262,X262&lt;SX11_End),((SX11_NWT*1000)),IF(AND(SX12_Start&lt;=X262,X262&lt;SX12_End),((SX12_NWT*1000)),IF(AND(SX13_Start&lt;=X262,X262&lt;SX13_End),((SX13_NWT*1000)),IF(AND(SX14_Start&lt;=X262,X262&lt;SX14_End),((SX14_NWT*1000)),IF(AND(SX15_Start&lt;=X262,X262&lt;SX15_End),((SX15_NWT*1000)),IF(AND(SX16_Start&lt;=X262,X262&lt;SX16_End),((SX16_NWT*1000)),IF(AND(SX17_Start&lt;=X262,X262&lt;SX17_End),((SX17_NWT*1000)),IF(AND(SX18_Start&lt;=X262,X262&lt;SX18_End),((SX18_NWT*1000)),IF(AND(SX19_Start&lt;=X262,X262&lt;SX19_End),((SX19_NWT*1000)),IF(AND(SX20_Start&lt;=X262,X262&lt;SX20_End),((SX20_NWT*1000)),IF(AND(SX21_Start&lt;=X262,X262&lt;SX21_End),((SX21_NWT*1000)),IF(AND(SX22_Start&lt;=X262,X262&lt;SX22_End),((SX22_NWT*1000)),IF(AND(SX23_Start&lt;=X262,X262&lt;SX23_End),((SX23_NWT*1000)),IF(AND(SX24_Start&lt;=X262,X262&lt;SX24_End),((SX24_NWT*1000)),IF(AND(SX25_Start&lt;=X262,X262&lt;SX25_End),((SX25_NWT*1000))))))))))))))))))))))))))))</f>
        <v/>
      </c>
      <c r="BE262" s="113"/>
      <c r="BF262" s="113"/>
      <c r="BG262" s="113"/>
      <c r="BH262" s="113"/>
      <c r="BI262" s="113"/>
      <c r="BJ262" s="113"/>
      <c r="BK262" s="113"/>
      <c r="BL262" s="19" t="str" cm="1">
        <f t="array" ref="BL262">IF(C262=FALSE,"",IF(AND(SX1_Start&lt;=X262,X262&lt;SX1_End),SX1_LS,IF(AND(SX2_Start&lt;=X262,X262&lt;SX2_End),SX2_LS,IF(AND(SX3_Start&lt;=X262,X262&lt;SX3_End),SX3_LS,IF(AND(SX4_Start&lt;=X262,X262&lt;SX4_End),SX4_LS,IF(AND(SX5_Start&lt;=X262,X262&lt;SX5_End),SX5_LS,IF(AND(SX6_Start&lt;=X262,X262&lt;SX6_End),SX6_LS,IF(AND(SX7_Start&lt;=X262,X262&lt;SX7_End),SX7_LS,IF(AND(SX8_Start&lt;=X262,X262&lt;SX8_End),SX8_LS,IF(AND(SX9_Start&lt;=X262,X262&lt;SX9_End),SX9_LS,IF(AND(SX10_Start&lt;=X262,X262&lt;SX10_End),SX10_LS,IF(AND(SX11_Start&lt;=X262,X262&lt;SX11_End),SX11_LS,IF(AND(SX12_Start&lt;=X262,X262&lt;SX12_End),SX12_LS,IF(AND(SX13_Start&lt;=X262,X262&lt;SX13_End),SX13_LS,IF(AND(SX14_Start&lt;=X262,X262&lt;SX14_End),SX14_LS,IF(AND(SX15_Start&lt;=X262,X262&lt;SX15_End),SX15_LS,IF(AND(SX16_Start&lt;=X262,X262&lt;SX16_End),SX16_LS,IF(AND(SX17_Start&lt;=X262,X262&lt;SX17_End),SX17_LS,IF(AND(SX18_Start&lt;=X262,X262&lt;SX18_End),SX18_LS,IF(AND(SX19_Start&lt;=X262,X262&lt;SX19_End),SX19_LS,IF(AND(SX20_Start&lt;=X262,X262&lt;SX20_End),SX20_LS,IF(AND(SX21_Start&lt;=X262,X262&lt;SX21_End),SX21_LS,IF(AND(SX22_Start&lt;=X262,X262&lt;SX22_End),SX22_LS,IF(AND(SX23_Start&lt;=X262,X262&lt;SX23_End),SX23_LS,IF(AND(SX24_Start&lt;=X262,X262&lt;SX24_End),SX24_LS)*IF(AND(SX25_Start&lt;=X262,X262&lt;SX25End),SX25_LS)))))))))))))))))))))))))</f>
        <v/>
      </c>
      <c r="BM262" s="129" t="str">
        <f t="shared" ref="BM262" si="1813">IF(ISBLANK(C262),"",IF(BL262=SX1_LS,SX1_LSD,IF(BL262=SX2_LS,SX2_LSD,IF(BL262=SX3_LS,SX3_LSD,IF(BL262=SX4_LS,SX4_LSD,IF(BL262=SX5_LS,SX5_LSD,IF(BL262=SX6_LS,SX6_LSD,IF(BL262=SX7_LS,SX7_LSD,IF(BL262=SX8_LS,SX8_LSD,IF(BL262=SX9_LS,SX9_LSD,IF(BL262=SX10_LS,SX10_LSD,IF(BL262=SX11_LS,SX11_LSD,IF(BL262=SX12_LS,SX12_LSD)))))))))))))</f>
        <v/>
      </c>
      <c r="BN262" s="130"/>
      <c r="BO262" s="130"/>
      <c r="BP262" s="130"/>
      <c r="BQ262" s="130"/>
      <c r="BR262" s="131"/>
      <c r="BS262" s="119" t="str">
        <f t="shared" ref="BS262" si="1814">IF(ISBLANK(C262),"",IF(NOT(ISNUMBER(station_number)),"NA",IF(MOD(station_number,1)=0,TEXT(station_number+X262,"0+00"),IF(NOT(MOD(station_number,1)=0),TEXT(station_number+X262,"0+00.00")))))</f>
        <v/>
      </c>
      <c r="BT262" s="119"/>
      <c r="BU262" s="119"/>
      <c r="BV262" s="119"/>
      <c r="BW262" s="119"/>
      <c r="BX262" s="120" t="str" cm="1">
        <f t="array" ref="BX262">IF(C262=FALSE,"",IF(AND(SX1_Start&lt;=X262,X262&lt;SX1_End),"Section 1",IF(AND(SX2_Start&lt;=X262,X262&lt;SX2_End),"Section 2",IF(AND(SX3_Start&lt;=X262,X262&lt;SX3_End),"Section 3",IF(AND(SX4_Start&lt;=X262,X262&lt;SX4_End),"Section 4",IF(AND(SX5_Start&lt;=X262,X262&lt;SX5_End),"Section 5",IF(AND(SX6_Start&lt;=X262,X262&lt;SX6_End),"Section 6",IF(AND(SX7_Start&lt;=X262,X262&lt;SX7_End),"Section 7",IF(AND(SX8_Start&lt;=X262,X262&lt;SX8_End),"Section 8",IF(AND(SX9_Start&lt;=X262,X262&lt;SX9_End),"Section 9",IF(AND(SX10_Start&lt;=X262,X262&lt;SX10_End),"Section 10",IF(AND(SX11_Start&lt;=X262,X262&lt;SX11_End),"Section 11",IF(AND(SX12_Start&lt;=X262,X262&lt;SX12_End),"Section 12",IF(AND(SX13_Start&lt;=X262,X262&lt;SX13_End),"Section 13",IF(AND(SX14_Start&lt;=X262,X262&lt;SX14_End),"Section 14",IF(AND(SX15_Start&lt;=X262,X262&lt;SX15_End),"Section 15",IF(AND(SX16_Start&lt;=X262,X262&lt;SX16_End),"Section 16",IF(AND(SX17_Start&lt;=X262,X262&lt;SX17_End),"Section 17",IF(AND(SX18_Start&lt;=X262,X262&lt;SX18_End),"Section 18",IF(AND(SX19_Start&lt;=X262,X262&lt;SX19_End),"Section 19",IF(AND(SX20_Start&lt;=X262,X262&lt;SX20_End),"Section 20",IF(AND(SX21_Start&lt;=X262,X262&lt;SX21_End),"Section 21",IF(AND(SX22_Start&lt;=X262,X262&lt;SX22_End),"Section 22",IF(AND(SX23_Start&lt;=X262,X262&lt;SX23_End),"Section 23",IF(AND(SX24_Start&lt;=X262,X262&lt;SX24_End),"Section 24")*IF(AND(SX25_Start&lt;=X262,X262&lt;SX25End),"Section 25")))))))))))))))))))))))))</f>
        <v/>
      </c>
      <c r="BY262" s="121"/>
      <c r="BZ262" s="121"/>
      <c r="CA262" s="121"/>
      <c r="CB262" s="121"/>
      <c r="CC262" s="121"/>
      <c r="CD262" s="121"/>
      <c r="CE262" s="121"/>
      <c r="CF262" s="121"/>
      <c r="CG262" s="121"/>
      <c r="CH262" s="122"/>
      <c r="CI262" s="123"/>
      <c r="CJ262" s="124"/>
      <c r="CK262" s="124"/>
      <c r="CL262" s="124"/>
      <c r="CM262" s="124"/>
      <c r="CN262" s="124"/>
      <c r="CO262" s="124"/>
      <c r="CP262" s="124"/>
      <c r="CQ262" s="124"/>
      <c r="CR262" s="124"/>
      <c r="CS262" s="125"/>
      <c r="CT262" s="123"/>
      <c r="CU262" s="124"/>
      <c r="CV262" s="124"/>
      <c r="CW262" s="124"/>
      <c r="CX262" s="124"/>
      <c r="CY262" s="124"/>
      <c r="CZ262" s="124"/>
      <c r="DA262" s="124"/>
      <c r="DB262" s="124"/>
      <c r="DC262" s="124"/>
      <c r="DD262" s="125"/>
      <c r="DE262" s="123"/>
      <c r="DF262" s="124"/>
      <c r="DG262" s="124"/>
      <c r="DH262" s="124"/>
      <c r="DI262" s="124"/>
      <c r="DJ262" s="124"/>
      <c r="DK262" s="124"/>
      <c r="DL262" s="124"/>
      <c r="DM262" s="124"/>
      <c r="DN262" s="125"/>
      <c r="DO262" s="126"/>
      <c r="DP262" s="127"/>
      <c r="DQ262" s="127"/>
      <c r="DR262" s="127"/>
      <c r="DS262" s="127"/>
      <c r="DT262" s="127"/>
      <c r="DU262" s="127"/>
      <c r="DV262" s="128"/>
      <c r="DW262" s="102"/>
      <c r="DX262" s="102"/>
      <c r="DY262" s="102"/>
      <c r="DZ262" s="115"/>
      <c r="EA262" s="115"/>
      <c r="EB262" s="115"/>
      <c r="EC262" s="115"/>
      <c r="ED262" s="115"/>
      <c r="EE262" s="132"/>
      <c r="EF262" s="132"/>
      <c r="EG262" s="132"/>
      <c r="EH262" s="102"/>
      <c r="EI262" s="102"/>
      <c r="EJ262" s="102"/>
      <c r="EK262" s="117" t="str">
        <f t="shared" si="1384"/>
        <v/>
      </c>
      <c r="EL262" s="117"/>
      <c r="EM262" s="117"/>
      <c r="EN262" s="118"/>
      <c r="EO262" s="118"/>
      <c r="EP262" s="118"/>
      <c r="EQ262" s="102"/>
      <c r="ER262" s="102"/>
      <c r="ES262" s="102"/>
      <c r="ET262" s="102"/>
      <c r="EU262" s="20" t="str">
        <f t="shared" si="1385"/>
        <v/>
      </c>
      <c r="EV262" s="26" t="str">
        <f t="shared" si="1386"/>
        <v/>
      </c>
      <c r="EW262" s="22"/>
      <c r="EX262" s="22"/>
      <c r="EY262" s="23"/>
      <c r="EZ262" s="23"/>
      <c r="FA262" s="23"/>
      <c r="FB262" s="23"/>
      <c r="FC262" s="28"/>
      <c r="FD262" s="28"/>
      <c r="FE262" s="28"/>
      <c r="FF262" s="28"/>
      <c r="FG262" s="28"/>
      <c r="FH262" s="28"/>
      <c r="FI262" s="28"/>
      <c r="FJ262" s="28"/>
      <c r="FK262" s="28"/>
      <c r="FL262" s="28"/>
      <c r="FM262" s="28"/>
      <c r="FN262" s="31"/>
      <c r="FO262" s="31"/>
      <c r="FP262" s="31"/>
      <c r="FQ262" s="31"/>
      <c r="FR262" s="31"/>
      <c r="FS262" s="31"/>
      <c r="FT262" s="31"/>
      <c r="FU262" s="31"/>
      <c r="FV262" s="31"/>
      <c r="FW262" s="31"/>
      <c r="FX262" s="31"/>
      <c r="FY262" s="31"/>
      <c r="FZ262" s="31"/>
      <c r="GA262" s="31"/>
      <c r="GB262" s="31"/>
      <c r="GC262" s="23"/>
      <c r="GD262" s="23"/>
      <c r="GE262" s="23"/>
      <c r="GF262" s="23"/>
      <c r="GG262" s="23"/>
      <c r="GH262" s="23"/>
    </row>
    <row r="263" spans="1:190" s="25" customFormat="1" ht="57.75" customHeight="1" x14ac:dyDescent="0.25">
      <c r="A263" s="103">
        <f t="shared" si="1387"/>
        <v>256</v>
      </c>
      <c r="B263" s="103"/>
      <c r="C263" s="104"/>
      <c r="D263" s="105"/>
      <c r="E263" s="105"/>
      <c r="F263" s="105"/>
      <c r="G263" s="105"/>
      <c r="H263" s="105"/>
      <c r="I263" s="105"/>
      <c r="J263" s="105"/>
      <c r="K263" s="106"/>
      <c r="L263" s="138"/>
      <c r="M263" s="138"/>
      <c r="N263" s="138"/>
      <c r="O263" s="138"/>
      <c r="P263" s="138"/>
      <c r="Q263" s="138"/>
      <c r="R263" s="138"/>
      <c r="S263" s="137"/>
      <c r="T263" s="137"/>
      <c r="U263" s="137"/>
      <c r="V263" s="137"/>
      <c r="W263" s="137"/>
      <c r="X263" s="79"/>
      <c r="Y263" s="80"/>
      <c r="Z263" s="80"/>
      <c r="AA263" s="80"/>
      <c r="AB263" s="11" t="str">
        <f t="shared" si="1375"/>
        <v/>
      </c>
      <c r="AC263" s="12"/>
      <c r="AD263" s="13">
        <f t="shared" si="1367"/>
        <v>0</v>
      </c>
      <c r="AE263" s="14" t="str">
        <f t="shared" ref="AE263" si="1815">IF(ISBLANK(C263),"",IF(BL263=SX1_LS,SX1_PD,IF(BL263=SX2_LS,SX2_PD,IF(BL263=SX3_LS,SX3_PD,IF(BL263=SX4_LS,SX4_PD,IF(BL263=SX5_LS,SX5_PD,IF(BL263=SX6_LS,SX6_PD,IF(BL263=SX7_LS,SX7_PD,IF(BL263=SX8_LS,SX8_PD,IF(BL263=SX9_LS,SX9_PD,IF(BL263=SX10_LS,SX10_PD,IF(BL263=SX11_LS,SX11_PD,IF(BL263=SX12_LS,SX12_PD)))))))))))))</f>
        <v/>
      </c>
      <c r="AF263" s="15" t="str">
        <f t="shared" si="1377"/>
        <v>!</v>
      </c>
      <c r="AG263" s="16" t="str">
        <f t="shared" ref="AG263" si="1816">IF(ISBLANK(AC263),"",IF(AND(BL263=SX1_LS,AC263&gt;=0.5),(ROUND((PI()*AD263*AE263)/12,2)-PI()*SX1_PD),IF(AND(BL263=SX2_LS,AC263&gt;=0.5),(ROUND((PI()*AD263*AE263)/12,2)-PI()*SX2_PD),IF(AND(BL263=SX3_LS,AC263&gt;=0.5),(ROUND((PI()*AD263*AE263)/12,2)-PI()*SX3_PD),IF(AND(BL263=SX4_LS,AC263&gt;=0.5),(ROUND((PI()*AD263*AE263)/12,2)-PI()*SX4_PD),IF(AND(BL263=SX5_LS,AC263&gt;=0.5),(ROUND((PI()*AD263*AE263)/12,2)-PI()*SX5_PD),IF(AND(BL263=SX6_LS,AC263&gt;=0.5),(ROUND((PI()*AD263*AE263)/12,2)-PI()*SX6_PD),IF(AND(BL263=SX7_LS,AC263&gt;=0.5),(ROUND((PI()*AD263*AE263)/12,2)-PI()*SX7_PD),IF(AND(BL263=SX8_LS,AC263&gt;=0.5),(ROUND((PI()*AD263*AE263)/12,2)-PI()*SX8_PD),IF(AND(BL263=SX9_LS,AC263&gt;=0.5),(ROUND((PI()*AD263*AE263)/12,2)-PI()*SX9_PD),IF(AND(BL263=SX10_LS,AC263&gt;=0.5),(ROUND((PI()*AD263*AE263)/12,2)-PI()*SX10_PD),IF(AND(BL263=SX11_LS,AC263&gt;=0.5),(ROUND((PI()*AD263*AE263)/12,2)-PI()*SX11_PD),IF(AND(BL263=SX12_LS,AC263&gt;=0.5),(ROUND((PI()*AD263*AE263)/12,2)-PI()*SX12_PD),ROUND((PI()*AD263*AE263)/12,2))))))))))))))</f>
        <v/>
      </c>
      <c r="AH263" s="81"/>
      <c r="AI263" s="81"/>
      <c r="AJ263" s="81"/>
      <c r="AK263" s="81"/>
      <c r="AL263" s="81"/>
      <c r="AM263" s="81"/>
      <c r="AN263" s="81"/>
      <c r="AO263" s="81"/>
      <c r="AP263" s="17"/>
      <c r="AQ263" s="113"/>
      <c r="AR263" s="113"/>
      <c r="AS263" s="113"/>
      <c r="AT263" s="113"/>
      <c r="AU263" s="113"/>
      <c r="AV263" s="114" t="str">
        <f t="shared" ref="AV263" si="1817">IF(C263=FALSE,"",IF(C263="DNT",(AQ263/(Nominal_Pipe_Diameter*10)),IF(AQ263="NV","NV",IF(AQ263="NA","NA",IF(BE263="","",IF(BL263="SMLS",AQ263*100/BE263,AQ263*100/BD263))))))</f>
        <v/>
      </c>
      <c r="AW263" s="114"/>
      <c r="AX263" s="114"/>
      <c r="AY263" s="114"/>
      <c r="AZ263" s="114"/>
      <c r="BA263" s="114" t="str">
        <f t="shared" ref="BA263" si="1818">IF(C263=FALSE,"",IF(GW_Log_Dist="","NA",GW_Log_Dist+X263))</f>
        <v/>
      </c>
      <c r="BB263" s="114"/>
      <c r="BC263" s="114"/>
      <c r="BD263" s="18" t="str">
        <f t="shared" ref="BD263" si="1819">IF(C263=FALSE,"",IF(AND(SX1_Start&lt;=X263,X263&lt;SX1_End),((SX1_NWT*1000)),IF(AND(SX2_Start&lt;=X263,X263&lt;SX2_End),((SX2_NWT*1000)),IF(AND(SX3_Start&lt;=X263,X263&lt;SX3_End),((SX3_NWT*1000)),IF(AND(SX4_Start&lt;=X263,X263&lt;SX4_End),((SX4_NWT*1000)),IF(AND(SX5_Start&lt;=X263,X263&lt;SX5_End),((SX5_NWT*1000)),IF(AND(SX6_Start&lt;=X263,X263&lt;SX6_End),((SX6_NWT*1000)),IF(AND(SX7_Start&lt;=X263,X263&lt;SX7_End),((SX7_NWT*1000)),IF(AND(SX8_Start&lt;=X263,X263&lt;SX8_End),((SX8_NWT*1000)),IF(AND(SX9_Start&lt;=X263,X263&lt;SX9_End),((SX9_NWT*1000)),IF(AND(SX10_Start&lt;=X263,X263&lt;SX10_End),((SX10_NWT*1000)),IF(AND(SX11_Start&lt;=X263,X263&lt;SX11_End),((SX11_NWT*1000)),IF(AND(SX12_Start&lt;=X263,X263&lt;SX12_End),((SX12_NWT*1000)),IF(AND(SX13_Start&lt;=X263,X263&lt;SX13_End),((SX13_NWT*1000)),IF(AND(SX14_Start&lt;=X263,X263&lt;SX14_End),((SX14_NWT*1000)),IF(AND(SX15_Start&lt;=X263,X263&lt;SX15_End),((SX15_NWT*1000)),IF(AND(SX16_Start&lt;=X263,X263&lt;SX16_End),((SX16_NWT*1000)),IF(AND(SX17_Start&lt;=X263,X263&lt;SX17_End),((SX17_NWT*1000)),IF(AND(SX18_Start&lt;=X263,X263&lt;SX18_End),((SX18_NWT*1000)),IF(AND(SX19_Start&lt;=X263,X263&lt;SX19_End),((SX19_NWT*1000)),IF(AND(SX20_Start&lt;=X263,X263&lt;SX20_End),((SX20_NWT*1000)),IF(AND(SX21_Start&lt;=X263,X263&lt;SX21_End),((SX21_NWT*1000)),IF(AND(SX22_Start&lt;=X263,X263&lt;SX22_End),((SX22_NWT*1000)),IF(AND(SX23_Start&lt;=X263,X263&lt;SX23_End),((SX23_NWT*1000)),IF(AND(SX24_Start&lt;=X263,X263&lt;SX24_End),((SX24_NWT*1000)),IF(AND(SX25_Start&lt;=X263,X263&lt;SX25_End),((SX25_NWT*1000))))))))))))))))))))))))))))</f>
        <v/>
      </c>
      <c r="BE263" s="113"/>
      <c r="BF263" s="113"/>
      <c r="BG263" s="113"/>
      <c r="BH263" s="113"/>
      <c r="BI263" s="113"/>
      <c r="BJ263" s="113"/>
      <c r="BK263" s="113"/>
      <c r="BL263" s="19" t="str" cm="1">
        <f t="array" ref="BL263">IF(C263=FALSE,"",IF(AND(SX1_Start&lt;=X263,X263&lt;SX1_End),SX1_LS,IF(AND(SX2_Start&lt;=X263,X263&lt;SX2_End),SX2_LS,IF(AND(SX3_Start&lt;=X263,X263&lt;SX3_End),SX3_LS,IF(AND(SX4_Start&lt;=X263,X263&lt;SX4_End),SX4_LS,IF(AND(SX5_Start&lt;=X263,X263&lt;SX5_End),SX5_LS,IF(AND(SX6_Start&lt;=X263,X263&lt;SX6_End),SX6_LS,IF(AND(SX7_Start&lt;=X263,X263&lt;SX7_End),SX7_LS,IF(AND(SX8_Start&lt;=X263,X263&lt;SX8_End),SX8_LS,IF(AND(SX9_Start&lt;=X263,X263&lt;SX9_End),SX9_LS,IF(AND(SX10_Start&lt;=X263,X263&lt;SX10_End),SX10_LS,IF(AND(SX11_Start&lt;=X263,X263&lt;SX11_End),SX11_LS,IF(AND(SX12_Start&lt;=X263,X263&lt;SX12_End),SX12_LS,IF(AND(SX13_Start&lt;=X263,X263&lt;SX13_End),SX13_LS,IF(AND(SX14_Start&lt;=X263,X263&lt;SX14_End),SX14_LS,IF(AND(SX15_Start&lt;=X263,X263&lt;SX15_End),SX15_LS,IF(AND(SX16_Start&lt;=X263,X263&lt;SX16_End),SX16_LS,IF(AND(SX17_Start&lt;=X263,X263&lt;SX17_End),SX17_LS,IF(AND(SX18_Start&lt;=X263,X263&lt;SX18_End),SX18_LS,IF(AND(SX19_Start&lt;=X263,X263&lt;SX19_End),SX19_LS,IF(AND(SX20_Start&lt;=X263,X263&lt;SX20_End),SX20_LS,IF(AND(SX21_Start&lt;=X263,X263&lt;SX21_End),SX21_LS,IF(AND(SX22_Start&lt;=X263,X263&lt;SX22_End),SX22_LS,IF(AND(SX23_Start&lt;=X263,X263&lt;SX23_End),SX23_LS,IF(AND(SX24_Start&lt;=X263,X263&lt;SX24_End),SX24_LS)*IF(AND(SX25_Start&lt;=X263,X263&lt;SX25End),SX25_LS)))))))))))))))))))))))))</f>
        <v/>
      </c>
      <c r="BM263" s="129" t="str">
        <f t="shared" ref="BM263" si="1820">IF(ISBLANK(C263),"",IF(BL263=SX1_LS,SX1_LSD,IF(BL263=SX2_LS,SX2_LSD,IF(BL263=SX3_LS,SX3_LSD,IF(BL263=SX4_LS,SX4_LSD,IF(BL263=SX5_LS,SX5_LSD,IF(BL263=SX6_LS,SX6_LSD,IF(BL263=SX7_LS,SX7_LSD,IF(BL263=SX8_LS,SX8_LSD,IF(BL263=SX9_LS,SX9_LSD,IF(BL263=SX10_LS,SX10_LSD,IF(BL263=SX11_LS,SX11_LSD,IF(BL263=SX12_LS,SX12_LSD)))))))))))))</f>
        <v/>
      </c>
      <c r="BN263" s="130"/>
      <c r="BO263" s="130"/>
      <c r="BP263" s="130"/>
      <c r="BQ263" s="130"/>
      <c r="BR263" s="131"/>
      <c r="BS263" s="119" t="str">
        <f t="shared" ref="BS263" si="1821">IF(ISBLANK(C263),"",IF(NOT(ISNUMBER(station_number)),"NA",IF(MOD(station_number,1)=0,TEXT(station_number+X263,"0+00"),IF(NOT(MOD(station_number,1)=0),TEXT(station_number+X263,"0+00.00")))))</f>
        <v/>
      </c>
      <c r="BT263" s="119"/>
      <c r="BU263" s="119"/>
      <c r="BV263" s="119"/>
      <c r="BW263" s="119"/>
      <c r="BX263" s="120" t="str" cm="1">
        <f t="array" ref="BX263">IF(C263=FALSE,"",IF(AND(SX1_Start&lt;=X263,X263&lt;SX1_End),"Section 1",IF(AND(SX2_Start&lt;=X263,X263&lt;SX2_End),"Section 2",IF(AND(SX3_Start&lt;=X263,X263&lt;SX3_End),"Section 3",IF(AND(SX4_Start&lt;=X263,X263&lt;SX4_End),"Section 4",IF(AND(SX5_Start&lt;=X263,X263&lt;SX5_End),"Section 5",IF(AND(SX6_Start&lt;=X263,X263&lt;SX6_End),"Section 6",IF(AND(SX7_Start&lt;=X263,X263&lt;SX7_End),"Section 7",IF(AND(SX8_Start&lt;=X263,X263&lt;SX8_End),"Section 8",IF(AND(SX9_Start&lt;=X263,X263&lt;SX9_End),"Section 9",IF(AND(SX10_Start&lt;=X263,X263&lt;SX10_End),"Section 10",IF(AND(SX11_Start&lt;=X263,X263&lt;SX11_End),"Section 11",IF(AND(SX12_Start&lt;=X263,X263&lt;SX12_End),"Section 12",IF(AND(SX13_Start&lt;=X263,X263&lt;SX13_End),"Section 13",IF(AND(SX14_Start&lt;=X263,X263&lt;SX14_End),"Section 14",IF(AND(SX15_Start&lt;=X263,X263&lt;SX15_End),"Section 15",IF(AND(SX16_Start&lt;=X263,X263&lt;SX16_End),"Section 16",IF(AND(SX17_Start&lt;=X263,X263&lt;SX17_End),"Section 17",IF(AND(SX18_Start&lt;=X263,X263&lt;SX18_End),"Section 18",IF(AND(SX19_Start&lt;=X263,X263&lt;SX19_End),"Section 19",IF(AND(SX20_Start&lt;=X263,X263&lt;SX20_End),"Section 20",IF(AND(SX21_Start&lt;=X263,X263&lt;SX21_End),"Section 21",IF(AND(SX22_Start&lt;=X263,X263&lt;SX22_End),"Section 22",IF(AND(SX23_Start&lt;=X263,X263&lt;SX23_End),"Section 23",IF(AND(SX24_Start&lt;=X263,X263&lt;SX24_End),"Section 24")*IF(AND(SX25_Start&lt;=X263,X263&lt;SX25End),"Section 25")))))))))))))))))))))))))</f>
        <v/>
      </c>
      <c r="BY263" s="121"/>
      <c r="BZ263" s="121"/>
      <c r="CA263" s="121"/>
      <c r="CB263" s="121"/>
      <c r="CC263" s="121"/>
      <c r="CD263" s="121"/>
      <c r="CE263" s="121"/>
      <c r="CF263" s="121"/>
      <c r="CG263" s="121"/>
      <c r="CH263" s="122"/>
      <c r="CI263" s="123"/>
      <c r="CJ263" s="124"/>
      <c r="CK263" s="124"/>
      <c r="CL263" s="124"/>
      <c r="CM263" s="124"/>
      <c r="CN263" s="124"/>
      <c r="CO263" s="124"/>
      <c r="CP263" s="124"/>
      <c r="CQ263" s="124"/>
      <c r="CR263" s="124"/>
      <c r="CS263" s="125"/>
      <c r="CT263" s="123"/>
      <c r="CU263" s="124"/>
      <c r="CV263" s="124"/>
      <c r="CW263" s="124"/>
      <c r="CX263" s="124"/>
      <c r="CY263" s="124"/>
      <c r="CZ263" s="124"/>
      <c r="DA263" s="124"/>
      <c r="DB263" s="124"/>
      <c r="DC263" s="124"/>
      <c r="DD263" s="125"/>
      <c r="DE263" s="123"/>
      <c r="DF263" s="124"/>
      <c r="DG263" s="124"/>
      <c r="DH263" s="124"/>
      <c r="DI263" s="124"/>
      <c r="DJ263" s="124"/>
      <c r="DK263" s="124"/>
      <c r="DL263" s="124"/>
      <c r="DM263" s="124"/>
      <c r="DN263" s="125"/>
      <c r="DO263" s="126"/>
      <c r="DP263" s="127"/>
      <c r="DQ263" s="127"/>
      <c r="DR263" s="127"/>
      <c r="DS263" s="127"/>
      <c r="DT263" s="127"/>
      <c r="DU263" s="127"/>
      <c r="DV263" s="128"/>
      <c r="DW263" s="102"/>
      <c r="DX263" s="102"/>
      <c r="DY263" s="102"/>
      <c r="DZ263" s="115"/>
      <c r="EA263" s="115"/>
      <c r="EB263" s="115"/>
      <c r="EC263" s="115"/>
      <c r="ED263" s="115"/>
      <c r="EE263" s="132"/>
      <c r="EF263" s="132"/>
      <c r="EG263" s="132"/>
      <c r="EH263" s="102"/>
      <c r="EI263" s="102"/>
      <c r="EJ263" s="102"/>
      <c r="EK263" s="117" t="str">
        <f t="shared" si="1384"/>
        <v/>
      </c>
      <c r="EL263" s="117"/>
      <c r="EM263" s="117"/>
      <c r="EN263" s="118"/>
      <c r="EO263" s="118"/>
      <c r="EP263" s="118"/>
      <c r="EQ263" s="102"/>
      <c r="ER263" s="102"/>
      <c r="ES263" s="102"/>
      <c r="ET263" s="102"/>
      <c r="EU263" s="20" t="str">
        <f t="shared" si="1385"/>
        <v/>
      </c>
      <c r="EV263" s="26" t="str">
        <f t="shared" si="1386"/>
        <v/>
      </c>
      <c r="EW263" s="22"/>
      <c r="EX263" s="22"/>
      <c r="EY263" s="23"/>
      <c r="EZ263" s="23"/>
      <c r="FA263" s="23"/>
      <c r="FB263" s="23"/>
      <c r="FC263" s="28"/>
      <c r="FD263" s="28"/>
      <c r="FE263" s="28"/>
      <c r="FF263" s="28"/>
      <c r="FG263" s="28"/>
      <c r="FH263" s="28"/>
      <c r="FI263" s="28"/>
      <c r="FJ263" s="28"/>
      <c r="FK263" s="28"/>
      <c r="FL263" s="28"/>
      <c r="FM263" s="28"/>
      <c r="FN263" s="30"/>
      <c r="FO263" s="30"/>
      <c r="FP263" s="30"/>
      <c r="FQ263" s="30"/>
      <c r="FR263" s="30"/>
      <c r="FS263" s="30"/>
      <c r="FT263" s="30"/>
      <c r="FU263" s="30"/>
      <c r="FV263" s="30"/>
      <c r="FW263" s="30"/>
      <c r="FX263" s="30"/>
      <c r="FY263" s="30"/>
      <c r="FZ263" s="30"/>
      <c r="GA263" s="30"/>
      <c r="GB263" s="30"/>
      <c r="GC263" s="23"/>
      <c r="GD263" s="23"/>
      <c r="GE263" s="23"/>
      <c r="GF263" s="23"/>
      <c r="GG263" s="23"/>
      <c r="GH263" s="23"/>
    </row>
    <row r="264" spans="1:190" s="25" customFormat="1" ht="57.75" customHeight="1" x14ac:dyDescent="0.25">
      <c r="A264" s="103">
        <f t="shared" si="1387"/>
        <v>257</v>
      </c>
      <c r="B264" s="103"/>
      <c r="C264" s="104"/>
      <c r="D264" s="105"/>
      <c r="E264" s="105"/>
      <c r="F264" s="105"/>
      <c r="G264" s="105"/>
      <c r="H264" s="105"/>
      <c r="I264" s="105"/>
      <c r="J264" s="105"/>
      <c r="K264" s="106"/>
      <c r="L264" s="138"/>
      <c r="M264" s="138"/>
      <c r="N264" s="138"/>
      <c r="O264" s="138"/>
      <c r="P264" s="138"/>
      <c r="Q264" s="138"/>
      <c r="R264" s="138"/>
      <c r="S264" s="137"/>
      <c r="T264" s="137"/>
      <c r="U264" s="137"/>
      <c r="V264" s="137"/>
      <c r="W264" s="137"/>
      <c r="X264" s="79"/>
      <c r="Y264" s="80"/>
      <c r="Z264" s="80"/>
      <c r="AA264" s="80"/>
      <c r="AB264" s="11" t="str">
        <f t="shared" si="1375"/>
        <v/>
      </c>
      <c r="AC264" s="12"/>
      <c r="AD264" s="13">
        <f t="shared" ref="AD264" si="1822">AC264*24</f>
        <v>0</v>
      </c>
      <c r="AE264" s="14" t="str">
        <f t="shared" ref="AE264" si="1823">IF(ISBLANK(C264),"",IF(BL264=SX1_LS,SX1_PD,IF(BL264=SX2_LS,SX2_PD,IF(BL264=SX3_LS,SX3_PD,IF(BL264=SX4_LS,SX4_PD,IF(BL264=SX5_LS,SX5_PD,IF(BL264=SX6_LS,SX6_PD,IF(BL264=SX7_LS,SX7_PD,IF(BL264=SX8_LS,SX8_PD,IF(BL264=SX9_LS,SX9_PD,IF(BL264=SX10_LS,SX10_PD,IF(BL264=SX11_LS,SX11_PD,IF(BL264=SX12_LS,SX12_PD)))))))))))))</f>
        <v/>
      </c>
      <c r="AF264" s="15" t="str">
        <f t="shared" si="1377"/>
        <v>!</v>
      </c>
      <c r="AG264" s="16" t="str">
        <f t="shared" ref="AG264" si="1824">IF(ISBLANK(AC264),"",IF(AND(BL264=SX1_LS,AC264&gt;=0.5),(ROUND((PI()*AD264*AE264)/12,2)-PI()*SX1_PD),IF(AND(BL264=SX2_LS,AC264&gt;=0.5),(ROUND((PI()*AD264*AE264)/12,2)-PI()*SX2_PD),IF(AND(BL264=SX3_LS,AC264&gt;=0.5),(ROUND((PI()*AD264*AE264)/12,2)-PI()*SX3_PD),IF(AND(BL264=SX4_LS,AC264&gt;=0.5),(ROUND((PI()*AD264*AE264)/12,2)-PI()*SX4_PD),IF(AND(BL264=SX5_LS,AC264&gt;=0.5),(ROUND((PI()*AD264*AE264)/12,2)-PI()*SX5_PD),IF(AND(BL264=SX6_LS,AC264&gt;=0.5),(ROUND((PI()*AD264*AE264)/12,2)-PI()*SX6_PD),IF(AND(BL264=SX7_LS,AC264&gt;=0.5),(ROUND((PI()*AD264*AE264)/12,2)-PI()*SX7_PD),IF(AND(BL264=SX8_LS,AC264&gt;=0.5),(ROUND((PI()*AD264*AE264)/12,2)-PI()*SX8_PD),IF(AND(BL264=SX9_LS,AC264&gt;=0.5),(ROUND((PI()*AD264*AE264)/12,2)-PI()*SX9_PD),IF(AND(BL264=SX10_LS,AC264&gt;=0.5),(ROUND((PI()*AD264*AE264)/12,2)-PI()*SX10_PD),IF(AND(BL264=SX11_LS,AC264&gt;=0.5),(ROUND((PI()*AD264*AE264)/12,2)-PI()*SX11_PD),IF(AND(BL264=SX12_LS,AC264&gt;=0.5),(ROUND((PI()*AD264*AE264)/12,2)-PI()*SX12_PD),ROUND((PI()*AD264*AE264)/12,2))))))))))))))</f>
        <v/>
      </c>
      <c r="AH264" s="81"/>
      <c r="AI264" s="81"/>
      <c r="AJ264" s="81"/>
      <c r="AK264" s="81"/>
      <c r="AL264" s="81"/>
      <c r="AM264" s="81"/>
      <c r="AN264" s="81"/>
      <c r="AO264" s="81"/>
      <c r="AP264" s="17"/>
      <c r="AQ264" s="113"/>
      <c r="AR264" s="113"/>
      <c r="AS264" s="113"/>
      <c r="AT264" s="113"/>
      <c r="AU264" s="113"/>
      <c r="AV264" s="114" t="str">
        <f t="shared" ref="AV264" si="1825">IF(C264=FALSE,"",IF(C264="DNT",(AQ264/(Nominal_Pipe_Diameter*10)),IF(AQ264="NV","NV",IF(AQ264="NA","NA",IF(BE264="","",IF(BL264="SMLS",AQ264*100/BE264,AQ264*100/BD264))))))</f>
        <v/>
      </c>
      <c r="AW264" s="114"/>
      <c r="AX264" s="114"/>
      <c r="AY264" s="114"/>
      <c r="AZ264" s="114"/>
      <c r="BA264" s="114" t="str">
        <f t="shared" ref="BA264" si="1826">IF(C264=FALSE,"",IF(GW_Log_Dist="","NA",GW_Log_Dist+X264))</f>
        <v/>
      </c>
      <c r="BB264" s="114"/>
      <c r="BC264" s="114"/>
      <c r="BD264" s="18" t="str">
        <f t="shared" ref="BD264" si="1827">IF(C264=FALSE,"",IF(AND(SX1_Start&lt;=X264,X264&lt;SX1_End),((SX1_NWT*1000)),IF(AND(SX2_Start&lt;=X264,X264&lt;SX2_End),((SX2_NWT*1000)),IF(AND(SX3_Start&lt;=X264,X264&lt;SX3_End),((SX3_NWT*1000)),IF(AND(SX4_Start&lt;=X264,X264&lt;SX4_End),((SX4_NWT*1000)),IF(AND(SX5_Start&lt;=X264,X264&lt;SX5_End),((SX5_NWT*1000)),IF(AND(SX6_Start&lt;=X264,X264&lt;SX6_End),((SX6_NWT*1000)),IF(AND(SX7_Start&lt;=X264,X264&lt;SX7_End),((SX7_NWT*1000)),IF(AND(SX8_Start&lt;=X264,X264&lt;SX8_End),((SX8_NWT*1000)),IF(AND(SX9_Start&lt;=X264,X264&lt;SX9_End),((SX9_NWT*1000)),IF(AND(SX10_Start&lt;=X264,X264&lt;SX10_End),((SX10_NWT*1000)),IF(AND(SX11_Start&lt;=X264,X264&lt;SX11_End),((SX11_NWT*1000)),IF(AND(SX12_Start&lt;=X264,X264&lt;SX12_End),((SX12_NWT*1000)),IF(AND(SX13_Start&lt;=X264,X264&lt;SX13_End),((SX13_NWT*1000)),IF(AND(SX14_Start&lt;=X264,X264&lt;SX14_End),((SX14_NWT*1000)),IF(AND(SX15_Start&lt;=X264,X264&lt;SX15_End),((SX15_NWT*1000)),IF(AND(SX16_Start&lt;=X264,X264&lt;SX16_End),((SX16_NWT*1000)),IF(AND(SX17_Start&lt;=X264,X264&lt;SX17_End),((SX17_NWT*1000)),IF(AND(SX18_Start&lt;=X264,X264&lt;SX18_End),((SX18_NWT*1000)),IF(AND(SX19_Start&lt;=X264,X264&lt;SX19_End),((SX19_NWT*1000)),IF(AND(SX20_Start&lt;=X264,X264&lt;SX20_End),((SX20_NWT*1000)),IF(AND(SX21_Start&lt;=X264,X264&lt;SX21_End),((SX21_NWT*1000)),IF(AND(SX22_Start&lt;=X264,X264&lt;SX22_End),((SX22_NWT*1000)),IF(AND(SX23_Start&lt;=X264,X264&lt;SX23_End),((SX23_NWT*1000)),IF(AND(SX24_Start&lt;=X264,X264&lt;SX24_End),((SX24_NWT*1000)),IF(AND(SX25_Start&lt;=X264,X264&lt;SX25_End),((SX25_NWT*1000))))))))))))))))))))))))))))</f>
        <v/>
      </c>
      <c r="BE264" s="113"/>
      <c r="BF264" s="113"/>
      <c r="BG264" s="113"/>
      <c r="BH264" s="113"/>
      <c r="BI264" s="113"/>
      <c r="BJ264" s="113"/>
      <c r="BK264" s="113"/>
      <c r="BL264" s="19" t="str" cm="1">
        <f t="array" ref="BL264">IF(C264=FALSE,"",IF(AND(SX1_Start&lt;=X264,X264&lt;SX1_End),SX1_LS,IF(AND(SX2_Start&lt;=X264,X264&lt;SX2_End),SX2_LS,IF(AND(SX3_Start&lt;=X264,X264&lt;SX3_End),SX3_LS,IF(AND(SX4_Start&lt;=X264,X264&lt;SX4_End),SX4_LS,IF(AND(SX5_Start&lt;=X264,X264&lt;SX5_End),SX5_LS,IF(AND(SX6_Start&lt;=X264,X264&lt;SX6_End),SX6_LS,IF(AND(SX7_Start&lt;=X264,X264&lt;SX7_End),SX7_LS,IF(AND(SX8_Start&lt;=X264,X264&lt;SX8_End),SX8_LS,IF(AND(SX9_Start&lt;=X264,X264&lt;SX9_End),SX9_LS,IF(AND(SX10_Start&lt;=X264,X264&lt;SX10_End),SX10_LS,IF(AND(SX11_Start&lt;=X264,X264&lt;SX11_End),SX11_LS,IF(AND(SX12_Start&lt;=X264,X264&lt;SX12_End),SX12_LS,IF(AND(SX13_Start&lt;=X264,X264&lt;SX13_End),SX13_LS,IF(AND(SX14_Start&lt;=X264,X264&lt;SX14_End),SX14_LS,IF(AND(SX15_Start&lt;=X264,X264&lt;SX15_End),SX15_LS,IF(AND(SX16_Start&lt;=X264,X264&lt;SX16_End),SX16_LS,IF(AND(SX17_Start&lt;=X264,X264&lt;SX17_End),SX17_LS,IF(AND(SX18_Start&lt;=X264,X264&lt;SX18_End),SX18_LS,IF(AND(SX19_Start&lt;=X264,X264&lt;SX19_End),SX19_LS,IF(AND(SX20_Start&lt;=X264,X264&lt;SX20_End),SX20_LS,IF(AND(SX21_Start&lt;=X264,X264&lt;SX21_End),SX21_LS,IF(AND(SX22_Start&lt;=X264,X264&lt;SX22_End),SX22_LS,IF(AND(SX23_Start&lt;=X264,X264&lt;SX23_End),SX23_LS,IF(AND(SX24_Start&lt;=X264,X264&lt;SX24_End),SX24_LS)*IF(AND(SX25_Start&lt;=X264,X264&lt;SX25End),SX25_LS)))))))))))))))))))))))))</f>
        <v/>
      </c>
      <c r="BM264" s="129" t="str">
        <f t="shared" ref="BM264" si="1828">IF(ISBLANK(C264),"",IF(BL264=SX1_LS,SX1_LSD,IF(BL264=SX2_LS,SX2_LSD,IF(BL264=SX3_LS,SX3_LSD,IF(BL264=SX4_LS,SX4_LSD,IF(BL264=SX5_LS,SX5_LSD,IF(BL264=SX6_LS,SX6_LSD,IF(BL264=SX7_LS,SX7_LSD,IF(BL264=SX8_LS,SX8_LSD,IF(BL264=SX9_LS,SX9_LSD,IF(BL264=SX10_LS,SX10_LSD,IF(BL264=SX11_LS,SX11_LSD,IF(BL264=SX12_LS,SX12_LSD)))))))))))))</f>
        <v/>
      </c>
      <c r="BN264" s="130"/>
      <c r="BO264" s="130"/>
      <c r="BP264" s="130"/>
      <c r="BQ264" s="130"/>
      <c r="BR264" s="131"/>
      <c r="BS264" s="119" t="str">
        <f t="shared" ref="BS264" si="1829">IF(ISBLANK(C264),"",IF(NOT(ISNUMBER(station_number)),"NA",IF(MOD(station_number,1)=0,TEXT(station_number+X264,"0+00"),IF(NOT(MOD(station_number,1)=0),TEXT(station_number+X264,"0+00.00")))))</f>
        <v/>
      </c>
      <c r="BT264" s="119"/>
      <c r="BU264" s="119"/>
      <c r="BV264" s="119"/>
      <c r="BW264" s="119"/>
      <c r="BX264" s="120" t="str" cm="1">
        <f t="array" ref="BX264">IF(C264=FALSE,"",IF(AND(SX1_Start&lt;=X264,X264&lt;SX1_End),"Section 1",IF(AND(SX2_Start&lt;=X264,X264&lt;SX2_End),"Section 2",IF(AND(SX3_Start&lt;=X264,X264&lt;SX3_End),"Section 3",IF(AND(SX4_Start&lt;=X264,X264&lt;SX4_End),"Section 4",IF(AND(SX5_Start&lt;=X264,X264&lt;SX5_End),"Section 5",IF(AND(SX6_Start&lt;=X264,X264&lt;SX6_End),"Section 6",IF(AND(SX7_Start&lt;=X264,X264&lt;SX7_End),"Section 7",IF(AND(SX8_Start&lt;=X264,X264&lt;SX8_End),"Section 8",IF(AND(SX9_Start&lt;=X264,X264&lt;SX9_End),"Section 9",IF(AND(SX10_Start&lt;=X264,X264&lt;SX10_End),"Section 10",IF(AND(SX11_Start&lt;=X264,X264&lt;SX11_End),"Section 11",IF(AND(SX12_Start&lt;=X264,X264&lt;SX12_End),"Section 12",IF(AND(SX13_Start&lt;=X264,X264&lt;SX13_End),"Section 13",IF(AND(SX14_Start&lt;=X264,X264&lt;SX14_End),"Section 14",IF(AND(SX15_Start&lt;=X264,X264&lt;SX15_End),"Section 15",IF(AND(SX16_Start&lt;=X264,X264&lt;SX16_End),"Section 16",IF(AND(SX17_Start&lt;=X264,X264&lt;SX17_End),"Section 17",IF(AND(SX18_Start&lt;=X264,X264&lt;SX18_End),"Section 18",IF(AND(SX19_Start&lt;=X264,X264&lt;SX19_End),"Section 19",IF(AND(SX20_Start&lt;=X264,X264&lt;SX20_End),"Section 20",IF(AND(SX21_Start&lt;=X264,X264&lt;SX21_End),"Section 21",IF(AND(SX22_Start&lt;=X264,X264&lt;SX22_End),"Section 22",IF(AND(SX23_Start&lt;=X264,X264&lt;SX23_End),"Section 23",IF(AND(SX24_Start&lt;=X264,X264&lt;SX24_End),"Section 24")*IF(AND(SX25_Start&lt;=X264,X264&lt;SX25End),"Section 25")))))))))))))))))))))))))</f>
        <v/>
      </c>
      <c r="BY264" s="121"/>
      <c r="BZ264" s="121"/>
      <c r="CA264" s="121"/>
      <c r="CB264" s="121"/>
      <c r="CC264" s="121"/>
      <c r="CD264" s="121"/>
      <c r="CE264" s="121"/>
      <c r="CF264" s="121"/>
      <c r="CG264" s="121"/>
      <c r="CH264" s="122"/>
      <c r="CI264" s="123"/>
      <c r="CJ264" s="124"/>
      <c r="CK264" s="124"/>
      <c r="CL264" s="124"/>
      <c r="CM264" s="124"/>
      <c r="CN264" s="124"/>
      <c r="CO264" s="124"/>
      <c r="CP264" s="124"/>
      <c r="CQ264" s="124"/>
      <c r="CR264" s="124"/>
      <c r="CS264" s="125"/>
      <c r="CT264" s="123"/>
      <c r="CU264" s="124"/>
      <c r="CV264" s="124"/>
      <c r="CW264" s="124"/>
      <c r="CX264" s="124"/>
      <c r="CY264" s="124"/>
      <c r="CZ264" s="124"/>
      <c r="DA264" s="124"/>
      <c r="DB264" s="124"/>
      <c r="DC264" s="124"/>
      <c r="DD264" s="125"/>
      <c r="DE264" s="123"/>
      <c r="DF264" s="124"/>
      <c r="DG264" s="124"/>
      <c r="DH264" s="124"/>
      <c r="DI264" s="124"/>
      <c r="DJ264" s="124"/>
      <c r="DK264" s="124"/>
      <c r="DL264" s="124"/>
      <c r="DM264" s="124"/>
      <c r="DN264" s="125"/>
      <c r="DO264" s="126"/>
      <c r="DP264" s="127"/>
      <c r="DQ264" s="127"/>
      <c r="DR264" s="127"/>
      <c r="DS264" s="127"/>
      <c r="DT264" s="127"/>
      <c r="DU264" s="127"/>
      <c r="DV264" s="128"/>
      <c r="DW264" s="102"/>
      <c r="DX264" s="102"/>
      <c r="DY264" s="102"/>
      <c r="DZ264" s="115"/>
      <c r="EA264" s="115"/>
      <c r="EB264" s="115"/>
      <c r="EC264" s="115"/>
      <c r="ED264" s="115"/>
      <c r="EE264" s="132"/>
      <c r="EF264" s="132"/>
      <c r="EG264" s="132"/>
      <c r="EH264" s="102"/>
      <c r="EI264" s="102"/>
      <c r="EJ264" s="102"/>
      <c r="EK264" s="117" t="str">
        <f t="shared" si="1384"/>
        <v/>
      </c>
      <c r="EL264" s="117"/>
      <c r="EM264" s="117"/>
      <c r="EN264" s="118"/>
      <c r="EO264" s="118"/>
      <c r="EP264" s="118"/>
      <c r="EQ264" s="102"/>
      <c r="ER264" s="102"/>
      <c r="ES264" s="102"/>
      <c r="ET264" s="102"/>
      <c r="EU264" s="20" t="str">
        <f t="shared" si="1385"/>
        <v/>
      </c>
      <c r="EV264" s="26" t="str">
        <f t="shared" si="1386"/>
        <v/>
      </c>
      <c r="EW264" s="22"/>
      <c r="EX264" s="22"/>
      <c r="EY264" s="23"/>
      <c r="EZ264" s="23"/>
      <c r="FA264" s="23"/>
      <c r="FB264" s="23"/>
      <c r="FC264" s="28"/>
      <c r="FD264" s="33"/>
      <c r="FE264" s="28"/>
      <c r="FF264" s="28"/>
      <c r="FG264" s="28"/>
      <c r="FH264" s="28"/>
      <c r="FI264" s="28"/>
      <c r="FJ264" s="28"/>
      <c r="FK264" s="28"/>
      <c r="FL264" s="28"/>
      <c r="FM264" s="28"/>
      <c r="FN264" s="30"/>
      <c r="FO264" s="30"/>
      <c r="FP264" s="30"/>
      <c r="FQ264" s="30"/>
      <c r="FR264" s="30"/>
      <c r="FS264" s="30"/>
      <c r="FT264" s="30"/>
      <c r="FU264" s="30"/>
      <c r="FV264" s="30"/>
      <c r="FW264" s="30"/>
      <c r="FX264" s="30"/>
      <c r="FY264" s="30"/>
      <c r="FZ264" s="30"/>
      <c r="GA264" s="30"/>
      <c r="GB264" s="30"/>
      <c r="GC264" s="23"/>
      <c r="GD264" s="23"/>
      <c r="GE264" s="23"/>
      <c r="GF264" s="23"/>
      <c r="GG264" s="23"/>
      <c r="GH264" s="23"/>
    </row>
    <row r="265" spans="1:190" ht="20.100000000000001" customHeight="1" x14ac:dyDescent="0.25">
      <c r="A265" s="142" t="s">
        <v>57</v>
      </c>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A265" s="143"/>
      <c r="AB265" s="143"/>
      <c r="AC265" s="143"/>
      <c r="AD265" s="143"/>
      <c r="AE265" s="143"/>
      <c r="AF265" s="143"/>
      <c r="AG265" s="143"/>
      <c r="AH265" s="143"/>
      <c r="AI265" s="143"/>
      <c r="AJ265" s="143"/>
      <c r="AK265" s="143"/>
      <c r="AL265" s="143"/>
      <c r="AM265" s="143"/>
      <c r="AN265" s="143"/>
      <c r="AO265" s="143"/>
      <c r="AP265" s="143"/>
      <c r="AQ265" s="143"/>
      <c r="AR265" s="143"/>
      <c r="AS265" s="143"/>
      <c r="AT265" s="143"/>
      <c r="AU265" s="143"/>
      <c r="AV265" s="143"/>
      <c r="AW265" s="143"/>
      <c r="AX265" s="143"/>
      <c r="AY265" s="143"/>
      <c r="AZ265" s="143"/>
      <c r="BA265" s="143"/>
      <c r="BB265" s="143"/>
      <c r="BC265" s="143"/>
      <c r="BD265" s="143"/>
      <c r="BE265" s="143"/>
      <c r="BF265" s="143"/>
      <c r="BG265" s="143"/>
      <c r="BH265" s="143"/>
      <c r="BI265" s="143"/>
      <c r="BJ265" s="143"/>
      <c r="BK265" s="143"/>
      <c r="BL265" s="143"/>
      <c r="BM265" s="143"/>
      <c r="BN265" s="143"/>
      <c r="BO265" s="143"/>
      <c r="BP265" s="143"/>
      <c r="BQ265" s="143"/>
      <c r="BR265" s="143"/>
      <c r="BS265" s="143"/>
      <c r="BT265" s="143"/>
      <c r="BU265" s="143"/>
      <c r="BV265" s="143"/>
      <c r="BW265" s="143"/>
      <c r="BX265" s="143"/>
      <c r="BY265" s="143"/>
      <c r="BZ265" s="143"/>
      <c r="CA265" s="143"/>
      <c r="CB265" s="143"/>
      <c r="CC265" s="143"/>
      <c r="CD265" s="143"/>
      <c r="CE265" s="143"/>
      <c r="CF265" s="143"/>
      <c r="CG265" s="143"/>
      <c r="CH265" s="143"/>
      <c r="CI265" s="143"/>
      <c r="CJ265" s="143"/>
      <c r="CK265" s="143"/>
      <c r="CL265" s="143"/>
      <c r="CM265" s="143"/>
      <c r="CN265" s="143"/>
      <c r="CO265" s="143"/>
      <c r="CP265" s="143"/>
      <c r="CQ265" s="143"/>
      <c r="CR265" s="143"/>
      <c r="CS265" s="143"/>
      <c r="CT265" s="143"/>
      <c r="CU265" s="143"/>
      <c r="CV265" s="143"/>
      <c r="CW265" s="143"/>
      <c r="CX265" s="143"/>
      <c r="CY265" s="143"/>
      <c r="CZ265" s="143"/>
      <c r="DA265" s="143"/>
      <c r="DB265" s="143"/>
      <c r="DC265" s="143"/>
      <c r="DD265" s="143"/>
      <c r="DE265" s="143"/>
      <c r="DF265" s="143"/>
      <c r="DG265" s="143"/>
      <c r="DH265" s="143"/>
      <c r="DI265" s="143"/>
      <c r="DJ265" s="143"/>
      <c r="DK265" s="143"/>
      <c r="DL265" s="143"/>
      <c r="DM265" s="143"/>
      <c r="DN265" s="143"/>
      <c r="DO265" s="143"/>
      <c r="DP265" s="143"/>
      <c r="DQ265" s="143"/>
      <c r="DR265" s="143"/>
      <c r="DS265" s="143"/>
      <c r="DT265" s="143"/>
      <c r="DU265" s="143"/>
      <c r="DV265" s="143"/>
      <c r="DW265" s="143"/>
      <c r="DX265" s="143"/>
      <c r="DY265" s="143"/>
      <c r="DZ265" s="143"/>
      <c r="EA265" s="143"/>
      <c r="EB265" s="143"/>
      <c r="EC265" s="143"/>
      <c r="ED265" s="143"/>
      <c r="EE265" s="143"/>
      <c r="EF265" s="143"/>
      <c r="EG265" s="143"/>
      <c r="EH265" s="143"/>
      <c r="EI265" s="143"/>
      <c r="EJ265" s="143"/>
      <c r="EK265" s="143"/>
      <c r="EL265" s="143"/>
      <c r="EM265" s="143"/>
      <c r="EN265" s="143"/>
      <c r="EO265" s="143"/>
      <c r="EP265" s="143"/>
      <c r="EQ265" s="143"/>
      <c r="ER265" s="143"/>
      <c r="ES265" s="143"/>
      <c r="ET265" s="144"/>
      <c r="EY265" s="34"/>
      <c r="EZ265" s="34"/>
      <c r="FA265" s="34"/>
      <c r="FB265" s="33"/>
      <c r="FC265" s="33"/>
      <c r="FD265" s="35"/>
      <c r="FE265" s="33"/>
      <c r="FF265" s="33"/>
      <c r="FG265" s="33"/>
      <c r="FH265" s="33"/>
      <c r="FI265" s="33"/>
      <c r="FJ265" s="33"/>
      <c r="FK265" s="33"/>
      <c r="FL265" s="33"/>
    </row>
    <row r="266" spans="1:190" ht="6" customHeight="1" x14ac:dyDescent="0.25">
      <c r="A266" s="145"/>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c r="AA266" s="146"/>
      <c r="AB266" s="146"/>
      <c r="AC266" s="146"/>
      <c r="AD266" s="146"/>
      <c r="AE266" s="146"/>
      <c r="AF266" s="146"/>
      <c r="AG266" s="146"/>
      <c r="AH266" s="146"/>
      <c r="AI266" s="146"/>
      <c r="AJ266" s="146"/>
      <c r="AK266" s="146"/>
      <c r="AL266" s="146"/>
      <c r="AM266" s="146"/>
      <c r="AN266" s="146"/>
      <c r="AO266" s="146"/>
      <c r="AP266" s="146"/>
      <c r="AQ266" s="146"/>
      <c r="AR266" s="146"/>
      <c r="AS266" s="146"/>
      <c r="AT266" s="146"/>
      <c r="AU266" s="146"/>
      <c r="AV266" s="146"/>
      <c r="AW266" s="146"/>
      <c r="AX266" s="146"/>
      <c r="AY266" s="146"/>
      <c r="AZ266" s="146"/>
      <c r="BA266" s="146"/>
      <c r="BB266" s="146"/>
      <c r="BC266" s="146"/>
      <c r="BD266" s="146"/>
      <c r="BE266" s="146"/>
      <c r="BF266" s="146"/>
      <c r="BG266" s="146"/>
      <c r="BH266" s="146"/>
      <c r="BI266" s="146"/>
      <c r="BJ266" s="146"/>
      <c r="BK266" s="146"/>
      <c r="BL266" s="146"/>
      <c r="BM266" s="146"/>
      <c r="BN266" s="146"/>
      <c r="BO266" s="146"/>
      <c r="BP266" s="146"/>
      <c r="BQ266" s="146"/>
      <c r="BR266" s="146"/>
      <c r="BS266" s="146"/>
      <c r="BT266" s="146"/>
      <c r="BU266" s="146"/>
      <c r="BV266" s="146"/>
      <c r="BW266" s="146"/>
      <c r="BX266" s="146"/>
      <c r="BY266" s="146"/>
      <c r="BZ266" s="146"/>
      <c r="CA266" s="146"/>
      <c r="CB266" s="146"/>
      <c r="CC266" s="146"/>
      <c r="CD266" s="146"/>
      <c r="CE266" s="146"/>
      <c r="CF266" s="146"/>
      <c r="CG266" s="146"/>
      <c r="CH266" s="146"/>
      <c r="CI266" s="146"/>
      <c r="CJ266" s="146"/>
      <c r="CK266" s="146"/>
      <c r="CL266" s="146"/>
      <c r="CM266" s="146"/>
      <c r="CN266" s="146"/>
      <c r="CO266" s="146"/>
      <c r="CP266" s="146"/>
      <c r="CQ266" s="146"/>
      <c r="CR266" s="146"/>
      <c r="CS266" s="146"/>
      <c r="CT266" s="146"/>
      <c r="CU266" s="146"/>
      <c r="CV266" s="146"/>
      <c r="CW266" s="146"/>
      <c r="CX266" s="146"/>
      <c r="CY266" s="146"/>
      <c r="CZ266" s="146"/>
      <c r="DA266" s="146"/>
      <c r="DB266" s="146"/>
      <c r="DC266" s="146"/>
      <c r="DD266" s="146"/>
      <c r="DE266" s="146"/>
      <c r="DF266" s="146"/>
      <c r="DG266" s="146"/>
      <c r="DH266" s="146"/>
      <c r="DI266" s="146"/>
      <c r="DJ266" s="146"/>
      <c r="DK266" s="146"/>
      <c r="DL266" s="146"/>
      <c r="DM266" s="146"/>
      <c r="DN266" s="146"/>
      <c r="DO266" s="146"/>
      <c r="DP266" s="146"/>
      <c r="DQ266" s="146"/>
      <c r="DR266" s="146"/>
      <c r="DS266" s="146"/>
      <c r="DT266" s="146"/>
      <c r="DU266" s="146"/>
      <c r="DV266" s="146"/>
      <c r="DW266" s="146"/>
      <c r="DX266" s="146"/>
      <c r="DY266" s="146"/>
      <c r="DZ266" s="146"/>
      <c r="EA266" s="146"/>
      <c r="EB266" s="146"/>
      <c r="EC266" s="146"/>
      <c r="ED266" s="146"/>
      <c r="EE266" s="146"/>
      <c r="EF266" s="146"/>
      <c r="EG266" s="146"/>
      <c r="EH266" s="146"/>
      <c r="EI266" s="146"/>
      <c r="EJ266" s="146"/>
      <c r="EK266" s="146"/>
      <c r="EL266" s="146"/>
      <c r="EM266" s="146"/>
      <c r="EN266" s="146"/>
      <c r="EO266" s="146"/>
      <c r="EP266" s="146"/>
      <c r="EQ266" s="146"/>
      <c r="ER266" s="146"/>
      <c r="ES266" s="146"/>
      <c r="ET266" s="147"/>
      <c r="EY266" s="35"/>
      <c r="EZ266" s="35"/>
      <c r="FA266" s="35"/>
      <c r="FB266" s="35"/>
      <c r="FC266" s="35"/>
      <c r="FD266" s="34"/>
      <c r="FE266" s="35"/>
      <c r="FF266" s="35"/>
      <c r="FG266" s="35"/>
      <c r="FH266" s="35"/>
      <c r="FI266" s="35"/>
      <c r="FJ266" s="35"/>
      <c r="FK266" s="35"/>
      <c r="FL266" s="35"/>
      <c r="FM266" s="35"/>
      <c r="FN266" s="35"/>
      <c r="FO266" s="35"/>
      <c r="FP266" s="35"/>
      <c r="FQ266" s="35"/>
      <c r="FR266" s="35"/>
      <c r="FS266" s="35"/>
      <c r="FT266" s="35"/>
      <c r="FU266" s="35"/>
      <c r="FV266" s="35"/>
      <c r="FW266" s="35"/>
      <c r="FX266" s="35"/>
    </row>
    <row r="267" spans="1:190" ht="20.100000000000001" customHeight="1" x14ac:dyDescent="0.25">
      <c r="A267" s="148" t="s">
        <v>58</v>
      </c>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149"/>
      <c r="AF267" s="149"/>
      <c r="AG267" s="149"/>
      <c r="AH267" s="149"/>
      <c r="AI267" s="149"/>
      <c r="AJ267" s="149"/>
      <c r="AK267" s="149"/>
      <c r="AL267" s="149"/>
      <c r="AM267" s="149"/>
      <c r="AN267" s="149"/>
      <c r="AO267" s="149"/>
      <c r="AP267" s="149"/>
      <c r="AQ267" s="149"/>
      <c r="AR267" s="149"/>
      <c r="AS267" s="149"/>
      <c r="AT267" s="149"/>
      <c r="AU267" s="149"/>
      <c r="AV267" s="149"/>
      <c r="AW267" s="149"/>
      <c r="AX267" s="149"/>
      <c r="AY267" s="149"/>
      <c r="AZ267" s="149"/>
      <c r="BA267" s="149"/>
      <c r="BB267" s="149"/>
      <c r="BC267" s="149"/>
      <c r="BD267" s="149"/>
      <c r="BE267" s="149"/>
      <c r="BF267" s="149"/>
      <c r="BG267" s="149"/>
      <c r="BH267" s="149"/>
      <c r="BI267" s="149"/>
      <c r="BJ267" s="149"/>
      <c r="BK267" s="149"/>
      <c r="BL267" s="149"/>
      <c r="BM267" s="149"/>
      <c r="BN267" s="149"/>
      <c r="BO267" s="149"/>
      <c r="BP267" s="149"/>
      <c r="BQ267" s="149"/>
      <c r="BR267" s="149"/>
      <c r="BS267" s="149"/>
      <c r="BT267" s="149"/>
      <c r="BU267" s="149"/>
      <c r="BV267" s="149"/>
      <c r="BW267" s="149"/>
      <c r="BX267" s="149"/>
      <c r="BY267" s="149"/>
      <c r="BZ267" s="149"/>
      <c r="CA267" s="149"/>
      <c r="CB267" s="149"/>
      <c r="CC267" s="149"/>
      <c r="CD267" s="149"/>
      <c r="CE267" s="149"/>
      <c r="CF267" s="149"/>
      <c r="CG267" s="149"/>
      <c r="CH267" s="149"/>
      <c r="CI267" s="149"/>
      <c r="CJ267" s="149"/>
      <c r="CK267" s="149"/>
      <c r="CL267" s="149"/>
      <c r="CM267" s="149"/>
      <c r="CN267" s="149"/>
      <c r="CO267" s="149"/>
      <c r="CP267" s="149"/>
      <c r="CQ267" s="149"/>
      <c r="CR267" s="149"/>
      <c r="CS267" s="149"/>
      <c r="CT267" s="149"/>
      <c r="CU267" s="149"/>
      <c r="CV267" s="149"/>
      <c r="CW267" s="149"/>
      <c r="CX267" s="149"/>
      <c r="CY267" s="149"/>
      <c r="CZ267" s="149"/>
      <c r="DA267" s="149"/>
      <c r="DB267" s="149"/>
      <c r="DC267" s="149"/>
      <c r="DD267" s="149"/>
      <c r="DE267" s="149"/>
      <c r="DF267" s="149"/>
      <c r="DG267" s="149"/>
      <c r="DH267" s="149"/>
      <c r="DI267" s="149"/>
      <c r="DJ267" s="149"/>
      <c r="DK267" s="149"/>
      <c r="DL267" s="149"/>
      <c r="DM267" s="149"/>
      <c r="DN267" s="149"/>
      <c r="DO267" s="149"/>
      <c r="DP267" s="149"/>
      <c r="DQ267" s="149"/>
      <c r="DR267" s="149"/>
      <c r="DS267" s="149"/>
      <c r="DT267" s="149"/>
      <c r="DU267" s="149"/>
      <c r="DV267" s="149"/>
      <c r="DW267" s="149"/>
      <c r="DX267" s="149"/>
      <c r="DY267" s="149"/>
      <c r="DZ267" s="149"/>
      <c r="EA267" s="149"/>
      <c r="EB267" s="149"/>
      <c r="EC267" s="149"/>
      <c r="ED267" s="149"/>
      <c r="EE267" s="149"/>
      <c r="EF267" s="149"/>
      <c r="EG267" s="152"/>
      <c r="EH267" s="152"/>
      <c r="EI267" s="152"/>
      <c r="EJ267" s="152"/>
      <c r="EK267" s="152"/>
      <c r="EL267" s="152"/>
      <c r="EM267" s="152"/>
      <c r="EN267" s="152"/>
      <c r="EO267" s="152"/>
      <c r="EP267" s="152"/>
      <c r="EQ267" s="152"/>
      <c r="ER267" s="152"/>
      <c r="ES267" s="152"/>
      <c r="ET267" s="153"/>
      <c r="EY267" s="34"/>
      <c r="EZ267" s="34"/>
      <c r="FA267" s="34"/>
      <c r="FB267" s="34"/>
      <c r="FC267" s="34"/>
      <c r="FD267" s="34"/>
      <c r="FE267" s="34"/>
      <c r="FF267" s="34"/>
      <c r="FG267" s="34"/>
      <c r="FH267" s="34"/>
      <c r="FI267" s="34"/>
      <c r="FJ267" s="34"/>
      <c r="FK267" s="34"/>
      <c r="FL267" s="34"/>
      <c r="FM267" s="34"/>
      <c r="FN267" s="34"/>
      <c r="FO267" s="34"/>
      <c r="FP267" s="34"/>
      <c r="FQ267" s="34"/>
      <c r="FR267" s="34"/>
      <c r="FS267" s="34"/>
      <c r="FT267" s="34"/>
      <c r="FU267" s="34"/>
      <c r="FV267" s="34"/>
      <c r="FW267" s="34"/>
      <c r="FX267" s="34"/>
    </row>
    <row r="268" spans="1:190" ht="20.100000000000001" customHeight="1" thickBot="1" x14ac:dyDescent="0.3">
      <c r="A268" s="150"/>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c r="AC268" s="151"/>
      <c r="AD268" s="151"/>
      <c r="AE268" s="151"/>
      <c r="AF268" s="151"/>
      <c r="AG268" s="151"/>
      <c r="AH268" s="151"/>
      <c r="AI268" s="151"/>
      <c r="AJ268" s="151"/>
      <c r="AK268" s="151"/>
      <c r="AL268" s="151"/>
      <c r="AM268" s="151"/>
      <c r="AN268" s="151"/>
      <c r="AO268" s="151"/>
      <c r="AP268" s="151"/>
      <c r="AQ268" s="151"/>
      <c r="AR268" s="151"/>
      <c r="AS268" s="151"/>
      <c r="AT268" s="151"/>
      <c r="AU268" s="151"/>
      <c r="AV268" s="151"/>
      <c r="AW268" s="151"/>
      <c r="AX268" s="151"/>
      <c r="AY268" s="151"/>
      <c r="AZ268" s="151"/>
      <c r="BA268" s="151"/>
      <c r="BB268" s="151"/>
      <c r="BC268" s="151"/>
      <c r="BD268" s="151"/>
      <c r="BE268" s="151"/>
      <c r="BF268" s="151"/>
      <c r="BG268" s="151"/>
      <c r="BH268" s="151"/>
      <c r="BI268" s="151"/>
      <c r="BJ268" s="151"/>
      <c r="BK268" s="151"/>
      <c r="BL268" s="151"/>
      <c r="BM268" s="151"/>
      <c r="BN268" s="151"/>
      <c r="BO268" s="151"/>
      <c r="BP268" s="151"/>
      <c r="BQ268" s="151"/>
      <c r="BR268" s="151"/>
      <c r="BS268" s="151"/>
      <c r="BT268" s="151"/>
      <c r="BU268" s="151"/>
      <c r="BV268" s="151"/>
      <c r="BW268" s="151"/>
      <c r="BX268" s="151"/>
      <c r="BY268" s="151"/>
      <c r="BZ268" s="151"/>
      <c r="CA268" s="151"/>
      <c r="CB268" s="151"/>
      <c r="CC268" s="151"/>
      <c r="CD268" s="151"/>
      <c r="CE268" s="151"/>
      <c r="CF268" s="151"/>
      <c r="CG268" s="151"/>
      <c r="CH268" s="151"/>
      <c r="CI268" s="151"/>
      <c r="CJ268" s="151"/>
      <c r="CK268" s="151"/>
      <c r="CL268" s="151"/>
      <c r="CM268" s="151"/>
      <c r="CN268" s="151"/>
      <c r="CO268" s="151"/>
      <c r="CP268" s="151"/>
      <c r="CQ268" s="151"/>
      <c r="CR268" s="151"/>
      <c r="CS268" s="151"/>
      <c r="CT268" s="151"/>
      <c r="CU268" s="151"/>
      <c r="CV268" s="151"/>
      <c r="CW268" s="151"/>
      <c r="CX268" s="151"/>
      <c r="CY268" s="151"/>
      <c r="CZ268" s="151"/>
      <c r="DA268" s="151"/>
      <c r="DB268" s="151"/>
      <c r="DC268" s="151"/>
      <c r="DD268" s="151"/>
      <c r="DE268" s="151"/>
      <c r="DF268" s="151"/>
      <c r="DG268" s="151"/>
      <c r="DH268" s="151"/>
      <c r="DI268" s="151"/>
      <c r="DJ268" s="151"/>
      <c r="DK268" s="151"/>
      <c r="DL268" s="151"/>
      <c r="DM268" s="151"/>
      <c r="DN268" s="151"/>
      <c r="DO268" s="151"/>
      <c r="DP268" s="151"/>
      <c r="DQ268" s="151"/>
      <c r="DR268" s="151"/>
      <c r="DS268" s="151"/>
      <c r="DT268" s="151"/>
      <c r="DU268" s="151"/>
      <c r="DV268" s="151"/>
      <c r="DW268" s="151"/>
      <c r="DX268" s="151"/>
      <c r="DY268" s="151"/>
      <c r="DZ268" s="151"/>
      <c r="EA268" s="151"/>
      <c r="EB268" s="151"/>
      <c r="EC268" s="151"/>
      <c r="ED268" s="151"/>
      <c r="EE268" s="151"/>
      <c r="EF268" s="151"/>
      <c r="EG268" s="154"/>
      <c r="EH268" s="154"/>
      <c r="EI268" s="154"/>
      <c r="EJ268" s="154"/>
      <c r="EK268" s="154"/>
      <c r="EL268" s="154"/>
      <c r="EM268" s="154"/>
      <c r="EN268" s="154"/>
      <c r="EO268" s="154"/>
      <c r="EP268" s="154"/>
      <c r="EQ268" s="154"/>
      <c r="ER268" s="154"/>
      <c r="ES268" s="154"/>
      <c r="ET268" s="155"/>
      <c r="EY268" s="34"/>
      <c r="EZ268" s="34"/>
      <c r="FA268" s="34"/>
      <c r="FB268" s="34"/>
      <c r="FC268" s="34"/>
      <c r="FE268" s="34"/>
      <c r="FF268" s="34"/>
      <c r="FG268" s="34"/>
      <c r="FH268" s="34"/>
      <c r="FI268" s="34"/>
      <c r="FJ268" s="34"/>
      <c r="FK268" s="34"/>
      <c r="FL268" s="34"/>
      <c r="FM268" s="34"/>
      <c r="FN268" s="34"/>
      <c r="FO268" s="34"/>
      <c r="FP268" s="34"/>
      <c r="FQ268" s="34"/>
      <c r="FR268" s="34"/>
      <c r="FS268" s="34"/>
      <c r="FT268" s="34"/>
      <c r="FU268" s="34"/>
      <c r="FV268" s="34"/>
      <c r="FW268" s="34"/>
      <c r="FX268" s="34"/>
    </row>
  </sheetData>
  <sheetProtection formatCells="0" formatColumns="0" formatRows="0" insertColumns="0" insertRows="0" insertHyperlinks="0" deleteColumns="0" deleteRows="0" selectLockedCells="1" sort="0" autoFilter="0" pivotTables="0"/>
  <mergeCells count="6477">
    <mergeCell ref="A265:ET266"/>
    <mergeCell ref="A267:EF268"/>
    <mergeCell ref="EG267:ET267"/>
    <mergeCell ref="EG268:ET268"/>
    <mergeCell ref="DW264:DY264"/>
    <mergeCell ref="DZ264:ED264"/>
    <mergeCell ref="EE264:EG264"/>
    <mergeCell ref="EH264:EJ264"/>
    <mergeCell ref="EK264:EM264"/>
    <mergeCell ref="EN264:EP264"/>
    <mergeCell ref="BS264:BW264"/>
    <mergeCell ref="BX264:CH264"/>
    <mergeCell ref="CI264:CS264"/>
    <mergeCell ref="CT264:DD264"/>
    <mergeCell ref="DE264:DN264"/>
    <mergeCell ref="DO264:DV264"/>
    <mergeCell ref="AL264:AO264"/>
    <mergeCell ref="AQ264:AU264"/>
    <mergeCell ref="AV264:AZ264"/>
    <mergeCell ref="BA264:BC264"/>
    <mergeCell ref="BE264:BK264"/>
    <mergeCell ref="BM264:BR264"/>
    <mergeCell ref="EQ263:ET263"/>
    <mergeCell ref="A264:B264"/>
    <mergeCell ref="C264:K264"/>
    <mergeCell ref="L264:R264"/>
    <mergeCell ref="S264:W264"/>
    <mergeCell ref="X264:AA264"/>
    <mergeCell ref="AH264:AK264"/>
    <mergeCell ref="CT263:DD263"/>
    <mergeCell ref="DE263:DN263"/>
    <mergeCell ref="DO263:DV263"/>
    <mergeCell ref="DW263:DY263"/>
    <mergeCell ref="DZ263:ED263"/>
    <mergeCell ref="EE263:EG263"/>
    <mergeCell ref="BA263:BC263"/>
    <mergeCell ref="BE263:BK263"/>
    <mergeCell ref="BM263:BR263"/>
    <mergeCell ref="BS263:BW263"/>
    <mergeCell ref="BX263:CH263"/>
    <mergeCell ref="CI263:CS263"/>
    <mergeCell ref="EQ264:ET264"/>
    <mergeCell ref="A263:B263"/>
    <mergeCell ref="C263:K263"/>
    <mergeCell ref="L263:R263"/>
    <mergeCell ref="S263:W263"/>
    <mergeCell ref="X263:AA263"/>
    <mergeCell ref="AH263:AK263"/>
    <mergeCell ref="AL263:AO263"/>
    <mergeCell ref="AQ263:AU263"/>
    <mergeCell ref="AV263:AZ263"/>
    <mergeCell ref="DW262:DY262"/>
    <mergeCell ref="DZ262:ED262"/>
    <mergeCell ref="EE262:EG262"/>
    <mergeCell ref="EH262:EJ262"/>
    <mergeCell ref="EK262:EM262"/>
    <mergeCell ref="EN262:EP262"/>
    <mergeCell ref="BS262:BW262"/>
    <mergeCell ref="BX262:CH262"/>
    <mergeCell ref="CI262:CS262"/>
    <mergeCell ref="CT262:DD262"/>
    <mergeCell ref="DE262:DN262"/>
    <mergeCell ref="DO262:DV262"/>
    <mergeCell ref="AL262:AO262"/>
    <mergeCell ref="AQ262:AU262"/>
    <mergeCell ref="AV262:AZ262"/>
    <mergeCell ref="BA262:BC262"/>
    <mergeCell ref="BE262:BK262"/>
    <mergeCell ref="BM262:BR262"/>
    <mergeCell ref="EH263:EJ263"/>
    <mergeCell ref="EK263:EM263"/>
    <mergeCell ref="EN263:EP263"/>
    <mergeCell ref="EQ261:ET261"/>
    <mergeCell ref="A262:B262"/>
    <mergeCell ref="C262:K262"/>
    <mergeCell ref="L262:R262"/>
    <mergeCell ref="S262:W262"/>
    <mergeCell ref="X262:AA262"/>
    <mergeCell ref="AH262:AK262"/>
    <mergeCell ref="CT261:DD261"/>
    <mergeCell ref="DE261:DN261"/>
    <mergeCell ref="DO261:DV261"/>
    <mergeCell ref="DW261:DY261"/>
    <mergeCell ref="DZ261:ED261"/>
    <mergeCell ref="EE261:EG261"/>
    <mergeCell ref="BA261:BC261"/>
    <mergeCell ref="BE261:BK261"/>
    <mergeCell ref="BM261:BR261"/>
    <mergeCell ref="BS261:BW261"/>
    <mergeCell ref="BX261:CH261"/>
    <mergeCell ref="CI261:CS261"/>
    <mergeCell ref="EQ262:ET262"/>
    <mergeCell ref="A261:B261"/>
    <mergeCell ref="C261:K261"/>
    <mergeCell ref="L261:R261"/>
    <mergeCell ref="S261:W261"/>
    <mergeCell ref="X261:AA261"/>
    <mergeCell ref="AH261:AK261"/>
    <mergeCell ref="AL261:AO261"/>
    <mergeCell ref="AQ261:AU261"/>
    <mergeCell ref="AV261:AZ261"/>
    <mergeCell ref="DW260:DY260"/>
    <mergeCell ref="DZ260:ED260"/>
    <mergeCell ref="EE260:EG260"/>
    <mergeCell ref="EH260:EJ260"/>
    <mergeCell ref="EK260:EM260"/>
    <mergeCell ref="EN260:EP260"/>
    <mergeCell ref="BS260:BW260"/>
    <mergeCell ref="BX260:CH260"/>
    <mergeCell ref="CI260:CS260"/>
    <mergeCell ref="CT260:DD260"/>
    <mergeCell ref="DE260:DN260"/>
    <mergeCell ref="DO260:DV260"/>
    <mergeCell ref="AL260:AO260"/>
    <mergeCell ref="AQ260:AU260"/>
    <mergeCell ref="AV260:AZ260"/>
    <mergeCell ref="BA260:BC260"/>
    <mergeCell ref="BE260:BK260"/>
    <mergeCell ref="BM260:BR260"/>
    <mergeCell ref="EH261:EJ261"/>
    <mergeCell ref="EK261:EM261"/>
    <mergeCell ref="EN261:EP261"/>
    <mergeCell ref="EQ259:ET259"/>
    <mergeCell ref="A260:B260"/>
    <mergeCell ref="C260:K260"/>
    <mergeCell ref="L260:R260"/>
    <mergeCell ref="S260:W260"/>
    <mergeCell ref="X260:AA260"/>
    <mergeCell ref="AH260:AK260"/>
    <mergeCell ref="CT259:DD259"/>
    <mergeCell ref="DE259:DN259"/>
    <mergeCell ref="DO259:DV259"/>
    <mergeCell ref="DW259:DY259"/>
    <mergeCell ref="DZ259:ED259"/>
    <mergeCell ref="EE259:EG259"/>
    <mergeCell ref="BA259:BC259"/>
    <mergeCell ref="BE259:BK259"/>
    <mergeCell ref="BM259:BR259"/>
    <mergeCell ref="BS259:BW259"/>
    <mergeCell ref="BX259:CH259"/>
    <mergeCell ref="CI259:CS259"/>
    <mergeCell ref="EQ260:ET260"/>
    <mergeCell ref="A259:B259"/>
    <mergeCell ref="C259:K259"/>
    <mergeCell ref="L259:R259"/>
    <mergeCell ref="S259:W259"/>
    <mergeCell ref="X259:AA259"/>
    <mergeCell ref="AH259:AK259"/>
    <mergeCell ref="AL259:AO259"/>
    <mergeCell ref="AQ259:AU259"/>
    <mergeCell ref="AV259:AZ259"/>
    <mergeCell ref="DW258:DY258"/>
    <mergeCell ref="DZ258:ED258"/>
    <mergeCell ref="EE258:EG258"/>
    <mergeCell ref="EH258:EJ258"/>
    <mergeCell ref="EK258:EM258"/>
    <mergeCell ref="EN258:EP258"/>
    <mergeCell ref="BS258:BW258"/>
    <mergeCell ref="BX258:CH258"/>
    <mergeCell ref="CI258:CS258"/>
    <mergeCell ref="CT258:DD258"/>
    <mergeCell ref="DE258:DN258"/>
    <mergeCell ref="DO258:DV258"/>
    <mergeCell ref="AL258:AO258"/>
    <mergeCell ref="AQ258:AU258"/>
    <mergeCell ref="AV258:AZ258"/>
    <mergeCell ref="BA258:BC258"/>
    <mergeCell ref="BE258:BK258"/>
    <mergeCell ref="BM258:BR258"/>
    <mergeCell ref="EH259:EJ259"/>
    <mergeCell ref="EK259:EM259"/>
    <mergeCell ref="EN259:EP259"/>
    <mergeCell ref="EQ257:ET257"/>
    <mergeCell ref="A258:B258"/>
    <mergeCell ref="C258:K258"/>
    <mergeCell ref="L258:R258"/>
    <mergeCell ref="S258:W258"/>
    <mergeCell ref="X258:AA258"/>
    <mergeCell ref="AH258:AK258"/>
    <mergeCell ref="CT257:DD257"/>
    <mergeCell ref="DE257:DN257"/>
    <mergeCell ref="DO257:DV257"/>
    <mergeCell ref="DW257:DY257"/>
    <mergeCell ref="DZ257:ED257"/>
    <mergeCell ref="EE257:EG257"/>
    <mergeCell ref="BA257:BC257"/>
    <mergeCell ref="BE257:BK257"/>
    <mergeCell ref="BM257:BR257"/>
    <mergeCell ref="BS257:BW257"/>
    <mergeCell ref="BX257:CH257"/>
    <mergeCell ref="CI257:CS257"/>
    <mergeCell ref="EQ258:ET258"/>
    <mergeCell ref="A257:B257"/>
    <mergeCell ref="C257:K257"/>
    <mergeCell ref="L257:R257"/>
    <mergeCell ref="S257:W257"/>
    <mergeCell ref="X257:AA257"/>
    <mergeCell ref="AH257:AK257"/>
    <mergeCell ref="AL257:AO257"/>
    <mergeCell ref="AQ257:AU257"/>
    <mergeCell ref="AV257:AZ257"/>
    <mergeCell ref="DW256:DY256"/>
    <mergeCell ref="DZ256:ED256"/>
    <mergeCell ref="EE256:EG256"/>
    <mergeCell ref="EH256:EJ256"/>
    <mergeCell ref="EK256:EM256"/>
    <mergeCell ref="EN256:EP256"/>
    <mergeCell ref="BS256:BW256"/>
    <mergeCell ref="BX256:CH256"/>
    <mergeCell ref="CI256:CS256"/>
    <mergeCell ref="CT256:DD256"/>
    <mergeCell ref="DE256:DN256"/>
    <mergeCell ref="DO256:DV256"/>
    <mergeCell ref="AL256:AO256"/>
    <mergeCell ref="AQ256:AU256"/>
    <mergeCell ref="AV256:AZ256"/>
    <mergeCell ref="BA256:BC256"/>
    <mergeCell ref="BE256:BK256"/>
    <mergeCell ref="BM256:BR256"/>
    <mergeCell ref="EH257:EJ257"/>
    <mergeCell ref="EK257:EM257"/>
    <mergeCell ref="EN257:EP257"/>
    <mergeCell ref="EQ255:ET255"/>
    <mergeCell ref="A256:B256"/>
    <mergeCell ref="C256:K256"/>
    <mergeCell ref="L256:R256"/>
    <mergeCell ref="S256:W256"/>
    <mergeCell ref="X256:AA256"/>
    <mergeCell ref="AH256:AK256"/>
    <mergeCell ref="CT255:DD255"/>
    <mergeCell ref="DE255:DN255"/>
    <mergeCell ref="DO255:DV255"/>
    <mergeCell ref="DW255:DY255"/>
    <mergeCell ref="DZ255:ED255"/>
    <mergeCell ref="EE255:EG255"/>
    <mergeCell ref="BA255:BC255"/>
    <mergeCell ref="BE255:BK255"/>
    <mergeCell ref="BM255:BR255"/>
    <mergeCell ref="BS255:BW255"/>
    <mergeCell ref="BX255:CH255"/>
    <mergeCell ref="CI255:CS255"/>
    <mergeCell ref="EQ256:ET256"/>
    <mergeCell ref="A255:B255"/>
    <mergeCell ref="C255:K255"/>
    <mergeCell ref="L255:R255"/>
    <mergeCell ref="S255:W255"/>
    <mergeCell ref="X255:AA255"/>
    <mergeCell ref="AH255:AK255"/>
    <mergeCell ref="AL255:AO255"/>
    <mergeCell ref="AQ255:AU255"/>
    <mergeCell ref="AV255:AZ255"/>
    <mergeCell ref="DW254:DY254"/>
    <mergeCell ref="DZ254:ED254"/>
    <mergeCell ref="EE254:EG254"/>
    <mergeCell ref="EH254:EJ254"/>
    <mergeCell ref="EK254:EM254"/>
    <mergeCell ref="EN254:EP254"/>
    <mergeCell ref="BS254:BW254"/>
    <mergeCell ref="BX254:CH254"/>
    <mergeCell ref="CI254:CS254"/>
    <mergeCell ref="CT254:DD254"/>
    <mergeCell ref="DE254:DN254"/>
    <mergeCell ref="DO254:DV254"/>
    <mergeCell ref="AL254:AO254"/>
    <mergeCell ref="AQ254:AU254"/>
    <mergeCell ref="AV254:AZ254"/>
    <mergeCell ref="BA254:BC254"/>
    <mergeCell ref="BE254:BK254"/>
    <mergeCell ref="BM254:BR254"/>
    <mergeCell ref="EH255:EJ255"/>
    <mergeCell ref="EK255:EM255"/>
    <mergeCell ref="EN255:EP255"/>
    <mergeCell ref="EQ253:ET253"/>
    <mergeCell ref="A254:B254"/>
    <mergeCell ref="C254:K254"/>
    <mergeCell ref="L254:R254"/>
    <mergeCell ref="S254:W254"/>
    <mergeCell ref="X254:AA254"/>
    <mergeCell ref="AH254:AK254"/>
    <mergeCell ref="CT253:DD253"/>
    <mergeCell ref="DE253:DN253"/>
    <mergeCell ref="DO253:DV253"/>
    <mergeCell ref="DW253:DY253"/>
    <mergeCell ref="DZ253:ED253"/>
    <mergeCell ref="EE253:EG253"/>
    <mergeCell ref="BA253:BC253"/>
    <mergeCell ref="BE253:BK253"/>
    <mergeCell ref="BM253:BR253"/>
    <mergeCell ref="BS253:BW253"/>
    <mergeCell ref="BX253:CH253"/>
    <mergeCell ref="CI253:CS253"/>
    <mergeCell ref="EQ254:ET254"/>
    <mergeCell ref="A253:B253"/>
    <mergeCell ref="C253:K253"/>
    <mergeCell ref="L253:R253"/>
    <mergeCell ref="S253:W253"/>
    <mergeCell ref="X253:AA253"/>
    <mergeCell ref="AH253:AK253"/>
    <mergeCell ref="AL253:AO253"/>
    <mergeCell ref="AQ253:AU253"/>
    <mergeCell ref="AV253:AZ253"/>
    <mergeCell ref="DW252:DY252"/>
    <mergeCell ref="DZ252:ED252"/>
    <mergeCell ref="EE252:EG252"/>
    <mergeCell ref="EH252:EJ252"/>
    <mergeCell ref="EK252:EM252"/>
    <mergeCell ref="EN252:EP252"/>
    <mergeCell ref="BS252:BW252"/>
    <mergeCell ref="BX252:CH252"/>
    <mergeCell ref="CI252:CS252"/>
    <mergeCell ref="CT252:DD252"/>
    <mergeCell ref="DE252:DN252"/>
    <mergeCell ref="DO252:DV252"/>
    <mergeCell ref="AL252:AO252"/>
    <mergeCell ref="AQ252:AU252"/>
    <mergeCell ref="AV252:AZ252"/>
    <mergeCell ref="BA252:BC252"/>
    <mergeCell ref="BE252:BK252"/>
    <mergeCell ref="BM252:BR252"/>
    <mergeCell ref="EH253:EJ253"/>
    <mergeCell ref="EK253:EM253"/>
    <mergeCell ref="EN253:EP253"/>
    <mergeCell ref="EQ251:ET251"/>
    <mergeCell ref="A252:B252"/>
    <mergeCell ref="C252:K252"/>
    <mergeCell ref="L252:R252"/>
    <mergeCell ref="S252:W252"/>
    <mergeCell ref="X252:AA252"/>
    <mergeCell ref="AH252:AK252"/>
    <mergeCell ref="CT251:DD251"/>
    <mergeCell ref="DE251:DN251"/>
    <mergeCell ref="DO251:DV251"/>
    <mergeCell ref="DW251:DY251"/>
    <mergeCell ref="DZ251:ED251"/>
    <mergeCell ref="EE251:EG251"/>
    <mergeCell ref="BA251:BC251"/>
    <mergeCell ref="BE251:BK251"/>
    <mergeCell ref="BM251:BR251"/>
    <mergeCell ref="BS251:BW251"/>
    <mergeCell ref="BX251:CH251"/>
    <mergeCell ref="CI251:CS251"/>
    <mergeCell ref="EQ252:ET252"/>
    <mergeCell ref="A251:B251"/>
    <mergeCell ref="C251:K251"/>
    <mergeCell ref="L251:R251"/>
    <mergeCell ref="S251:W251"/>
    <mergeCell ref="X251:AA251"/>
    <mergeCell ref="AH251:AK251"/>
    <mergeCell ref="AL251:AO251"/>
    <mergeCell ref="AQ251:AU251"/>
    <mergeCell ref="AV251:AZ251"/>
    <mergeCell ref="DW250:DY250"/>
    <mergeCell ref="DZ250:ED250"/>
    <mergeCell ref="EE250:EG250"/>
    <mergeCell ref="EH250:EJ250"/>
    <mergeCell ref="EK250:EM250"/>
    <mergeCell ref="EN250:EP250"/>
    <mergeCell ref="BS250:BW250"/>
    <mergeCell ref="BX250:CH250"/>
    <mergeCell ref="CI250:CS250"/>
    <mergeCell ref="CT250:DD250"/>
    <mergeCell ref="DE250:DN250"/>
    <mergeCell ref="DO250:DV250"/>
    <mergeCell ref="AL250:AO250"/>
    <mergeCell ref="AQ250:AU250"/>
    <mergeCell ref="AV250:AZ250"/>
    <mergeCell ref="BA250:BC250"/>
    <mergeCell ref="BE250:BK250"/>
    <mergeCell ref="BM250:BR250"/>
    <mergeCell ref="EH251:EJ251"/>
    <mergeCell ref="EK251:EM251"/>
    <mergeCell ref="EN251:EP251"/>
    <mergeCell ref="EQ249:ET249"/>
    <mergeCell ref="A250:B250"/>
    <mergeCell ref="C250:K250"/>
    <mergeCell ref="L250:R250"/>
    <mergeCell ref="S250:W250"/>
    <mergeCell ref="X250:AA250"/>
    <mergeCell ref="AH250:AK250"/>
    <mergeCell ref="CT249:DD249"/>
    <mergeCell ref="DE249:DN249"/>
    <mergeCell ref="DO249:DV249"/>
    <mergeCell ref="DW249:DY249"/>
    <mergeCell ref="DZ249:ED249"/>
    <mergeCell ref="EE249:EG249"/>
    <mergeCell ref="BA249:BC249"/>
    <mergeCell ref="BE249:BK249"/>
    <mergeCell ref="BM249:BR249"/>
    <mergeCell ref="BS249:BW249"/>
    <mergeCell ref="BX249:CH249"/>
    <mergeCell ref="CI249:CS249"/>
    <mergeCell ref="EQ250:ET250"/>
    <mergeCell ref="A249:B249"/>
    <mergeCell ref="C249:K249"/>
    <mergeCell ref="L249:R249"/>
    <mergeCell ref="S249:W249"/>
    <mergeCell ref="X249:AA249"/>
    <mergeCell ref="AH249:AK249"/>
    <mergeCell ref="AL249:AO249"/>
    <mergeCell ref="AQ249:AU249"/>
    <mergeCell ref="AV249:AZ249"/>
    <mergeCell ref="DW248:DY248"/>
    <mergeCell ref="DZ248:ED248"/>
    <mergeCell ref="EE248:EG248"/>
    <mergeCell ref="EH248:EJ248"/>
    <mergeCell ref="EK248:EM248"/>
    <mergeCell ref="EN248:EP248"/>
    <mergeCell ref="BS248:BW248"/>
    <mergeCell ref="BX248:CH248"/>
    <mergeCell ref="CI248:CS248"/>
    <mergeCell ref="CT248:DD248"/>
    <mergeCell ref="DE248:DN248"/>
    <mergeCell ref="DO248:DV248"/>
    <mergeCell ref="AL248:AO248"/>
    <mergeCell ref="AQ248:AU248"/>
    <mergeCell ref="AV248:AZ248"/>
    <mergeCell ref="BA248:BC248"/>
    <mergeCell ref="BE248:BK248"/>
    <mergeCell ref="BM248:BR248"/>
    <mergeCell ref="EH249:EJ249"/>
    <mergeCell ref="EK249:EM249"/>
    <mergeCell ref="EN249:EP249"/>
    <mergeCell ref="EQ247:ET247"/>
    <mergeCell ref="A248:B248"/>
    <mergeCell ref="C248:K248"/>
    <mergeCell ref="L248:R248"/>
    <mergeCell ref="S248:W248"/>
    <mergeCell ref="X248:AA248"/>
    <mergeCell ref="AH248:AK248"/>
    <mergeCell ref="CT247:DD247"/>
    <mergeCell ref="DE247:DN247"/>
    <mergeCell ref="DO247:DV247"/>
    <mergeCell ref="DW247:DY247"/>
    <mergeCell ref="DZ247:ED247"/>
    <mergeCell ref="EE247:EG247"/>
    <mergeCell ref="BA247:BC247"/>
    <mergeCell ref="BE247:BK247"/>
    <mergeCell ref="BM247:BR247"/>
    <mergeCell ref="BS247:BW247"/>
    <mergeCell ref="BX247:CH247"/>
    <mergeCell ref="CI247:CS247"/>
    <mergeCell ref="EQ248:ET248"/>
    <mergeCell ref="A247:B247"/>
    <mergeCell ref="C247:K247"/>
    <mergeCell ref="L247:R247"/>
    <mergeCell ref="S247:W247"/>
    <mergeCell ref="X247:AA247"/>
    <mergeCell ref="AH247:AK247"/>
    <mergeCell ref="AL247:AO247"/>
    <mergeCell ref="AQ247:AU247"/>
    <mergeCell ref="AV247:AZ247"/>
    <mergeCell ref="DW246:DY246"/>
    <mergeCell ref="DZ246:ED246"/>
    <mergeCell ref="EE246:EG246"/>
    <mergeCell ref="EH246:EJ246"/>
    <mergeCell ref="EK246:EM246"/>
    <mergeCell ref="EN246:EP246"/>
    <mergeCell ref="BS246:BW246"/>
    <mergeCell ref="BX246:CH246"/>
    <mergeCell ref="CI246:CS246"/>
    <mergeCell ref="CT246:DD246"/>
    <mergeCell ref="DE246:DN246"/>
    <mergeCell ref="DO246:DV246"/>
    <mergeCell ref="AL246:AO246"/>
    <mergeCell ref="AQ246:AU246"/>
    <mergeCell ref="AV246:AZ246"/>
    <mergeCell ref="BA246:BC246"/>
    <mergeCell ref="BE246:BK246"/>
    <mergeCell ref="BM246:BR246"/>
    <mergeCell ref="EH247:EJ247"/>
    <mergeCell ref="EK247:EM247"/>
    <mergeCell ref="EN247:EP247"/>
    <mergeCell ref="EQ245:ET245"/>
    <mergeCell ref="A246:B246"/>
    <mergeCell ref="C246:K246"/>
    <mergeCell ref="L246:R246"/>
    <mergeCell ref="S246:W246"/>
    <mergeCell ref="X246:AA246"/>
    <mergeCell ref="AH246:AK246"/>
    <mergeCell ref="CT245:DD245"/>
    <mergeCell ref="DE245:DN245"/>
    <mergeCell ref="DO245:DV245"/>
    <mergeCell ref="DW245:DY245"/>
    <mergeCell ref="DZ245:ED245"/>
    <mergeCell ref="EE245:EG245"/>
    <mergeCell ref="BA245:BC245"/>
    <mergeCell ref="BE245:BK245"/>
    <mergeCell ref="BM245:BR245"/>
    <mergeCell ref="BS245:BW245"/>
    <mergeCell ref="BX245:CH245"/>
    <mergeCell ref="CI245:CS245"/>
    <mergeCell ref="EQ246:ET246"/>
    <mergeCell ref="A245:B245"/>
    <mergeCell ref="C245:K245"/>
    <mergeCell ref="L245:R245"/>
    <mergeCell ref="S245:W245"/>
    <mergeCell ref="X245:AA245"/>
    <mergeCell ref="AH245:AK245"/>
    <mergeCell ref="AL245:AO245"/>
    <mergeCell ref="AQ245:AU245"/>
    <mergeCell ref="AV245:AZ245"/>
    <mergeCell ref="DW244:DY244"/>
    <mergeCell ref="DZ244:ED244"/>
    <mergeCell ref="EE244:EG244"/>
    <mergeCell ref="EH244:EJ244"/>
    <mergeCell ref="EK244:EM244"/>
    <mergeCell ref="EN244:EP244"/>
    <mergeCell ref="BS244:BW244"/>
    <mergeCell ref="BX244:CH244"/>
    <mergeCell ref="CI244:CS244"/>
    <mergeCell ref="CT244:DD244"/>
    <mergeCell ref="DE244:DN244"/>
    <mergeCell ref="DO244:DV244"/>
    <mergeCell ref="AL244:AO244"/>
    <mergeCell ref="AQ244:AU244"/>
    <mergeCell ref="AV244:AZ244"/>
    <mergeCell ref="BA244:BC244"/>
    <mergeCell ref="BE244:BK244"/>
    <mergeCell ref="BM244:BR244"/>
    <mergeCell ref="EH245:EJ245"/>
    <mergeCell ref="EK245:EM245"/>
    <mergeCell ref="EN245:EP245"/>
    <mergeCell ref="EQ243:ET243"/>
    <mergeCell ref="A244:B244"/>
    <mergeCell ref="C244:K244"/>
    <mergeCell ref="L244:R244"/>
    <mergeCell ref="S244:W244"/>
    <mergeCell ref="X244:AA244"/>
    <mergeCell ref="AH244:AK244"/>
    <mergeCell ref="CT243:DD243"/>
    <mergeCell ref="DE243:DN243"/>
    <mergeCell ref="DO243:DV243"/>
    <mergeCell ref="DW243:DY243"/>
    <mergeCell ref="DZ243:ED243"/>
    <mergeCell ref="EE243:EG243"/>
    <mergeCell ref="BA243:BC243"/>
    <mergeCell ref="BE243:BK243"/>
    <mergeCell ref="BM243:BR243"/>
    <mergeCell ref="BS243:BW243"/>
    <mergeCell ref="BX243:CH243"/>
    <mergeCell ref="CI243:CS243"/>
    <mergeCell ref="EQ244:ET244"/>
    <mergeCell ref="A243:B243"/>
    <mergeCell ref="C243:K243"/>
    <mergeCell ref="L243:R243"/>
    <mergeCell ref="S243:W243"/>
    <mergeCell ref="X243:AA243"/>
    <mergeCell ref="AH243:AK243"/>
    <mergeCell ref="AL243:AO243"/>
    <mergeCell ref="AQ243:AU243"/>
    <mergeCell ref="AV243:AZ243"/>
    <mergeCell ref="DW242:DY242"/>
    <mergeCell ref="DZ242:ED242"/>
    <mergeCell ref="EE242:EG242"/>
    <mergeCell ref="EH242:EJ242"/>
    <mergeCell ref="EK242:EM242"/>
    <mergeCell ref="EN242:EP242"/>
    <mergeCell ref="BS242:BW242"/>
    <mergeCell ref="BX242:CH242"/>
    <mergeCell ref="CI242:CS242"/>
    <mergeCell ref="CT242:DD242"/>
    <mergeCell ref="DE242:DN242"/>
    <mergeCell ref="DO242:DV242"/>
    <mergeCell ref="AL242:AO242"/>
    <mergeCell ref="AQ242:AU242"/>
    <mergeCell ref="AV242:AZ242"/>
    <mergeCell ref="BA242:BC242"/>
    <mergeCell ref="BE242:BK242"/>
    <mergeCell ref="BM242:BR242"/>
    <mergeCell ref="EH243:EJ243"/>
    <mergeCell ref="EK243:EM243"/>
    <mergeCell ref="EN243:EP243"/>
    <mergeCell ref="EQ241:ET241"/>
    <mergeCell ref="A242:B242"/>
    <mergeCell ref="C242:K242"/>
    <mergeCell ref="L242:R242"/>
    <mergeCell ref="S242:W242"/>
    <mergeCell ref="X242:AA242"/>
    <mergeCell ref="AH242:AK242"/>
    <mergeCell ref="CT241:DD241"/>
    <mergeCell ref="DE241:DN241"/>
    <mergeCell ref="DO241:DV241"/>
    <mergeCell ref="DW241:DY241"/>
    <mergeCell ref="DZ241:ED241"/>
    <mergeCell ref="EE241:EG241"/>
    <mergeCell ref="BA241:BC241"/>
    <mergeCell ref="BE241:BK241"/>
    <mergeCell ref="BM241:BR241"/>
    <mergeCell ref="BS241:BW241"/>
    <mergeCell ref="BX241:CH241"/>
    <mergeCell ref="CI241:CS241"/>
    <mergeCell ref="EQ242:ET242"/>
    <mergeCell ref="A241:B241"/>
    <mergeCell ref="C241:K241"/>
    <mergeCell ref="L241:R241"/>
    <mergeCell ref="S241:W241"/>
    <mergeCell ref="X241:AA241"/>
    <mergeCell ref="AH241:AK241"/>
    <mergeCell ref="AL241:AO241"/>
    <mergeCell ref="AQ241:AU241"/>
    <mergeCell ref="AV241:AZ241"/>
    <mergeCell ref="DW240:DY240"/>
    <mergeCell ref="DZ240:ED240"/>
    <mergeCell ref="EE240:EG240"/>
    <mergeCell ref="EH240:EJ240"/>
    <mergeCell ref="EK240:EM240"/>
    <mergeCell ref="EN240:EP240"/>
    <mergeCell ref="BS240:BW240"/>
    <mergeCell ref="BX240:CH240"/>
    <mergeCell ref="CI240:CS240"/>
    <mergeCell ref="CT240:DD240"/>
    <mergeCell ref="DE240:DN240"/>
    <mergeCell ref="DO240:DV240"/>
    <mergeCell ref="AL240:AO240"/>
    <mergeCell ref="AQ240:AU240"/>
    <mergeCell ref="AV240:AZ240"/>
    <mergeCell ref="BA240:BC240"/>
    <mergeCell ref="BE240:BK240"/>
    <mergeCell ref="BM240:BR240"/>
    <mergeCell ref="EH241:EJ241"/>
    <mergeCell ref="EK241:EM241"/>
    <mergeCell ref="EN241:EP241"/>
    <mergeCell ref="EQ239:ET239"/>
    <mergeCell ref="A240:B240"/>
    <mergeCell ref="C240:K240"/>
    <mergeCell ref="L240:R240"/>
    <mergeCell ref="S240:W240"/>
    <mergeCell ref="X240:AA240"/>
    <mergeCell ref="AH240:AK240"/>
    <mergeCell ref="CT239:DD239"/>
    <mergeCell ref="DE239:DN239"/>
    <mergeCell ref="DO239:DV239"/>
    <mergeCell ref="DW239:DY239"/>
    <mergeCell ref="DZ239:ED239"/>
    <mergeCell ref="EE239:EG239"/>
    <mergeCell ref="BA239:BC239"/>
    <mergeCell ref="BE239:BK239"/>
    <mergeCell ref="BM239:BR239"/>
    <mergeCell ref="BS239:BW239"/>
    <mergeCell ref="BX239:CH239"/>
    <mergeCell ref="CI239:CS239"/>
    <mergeCell ref="EQ240:ET240"/>
    <mergeCell ref="A239:B239"/>
    <mergeCell ref="C239:K239"/>
    <mergeCell ref="L239:R239"/>
    <mergeCell ref="S239:W239"/>
    <mergeCell ref="X239:AA239"/>
    <mergeCell ref="AH239:AK239"/>
    <mergeCell ref="AL239:AO239"/>
    <mergeCell ref="AQ239:AU239"/>
    <mergeCell ref="AV239:AZ239"/>
    <mergeCell ref="DW238:DY238"/>
    <mergeCell ref="DZ238:ED238"/>
    <mergeCell ref="EE238:EG238"/>
    <mergeCell ref="EH238:EJ238"/>
    <mergeCell ref="EK238:EM238"/>
    <mergeCell ref="EN238:EP238"/>
    <mergeCell ref="BS238:BW238"/>
    <mergeCell ref="BX238:CH238"/>
    <mergeCell ref="CI238:CS238"/>
    <mergeCell ref="CT238:DD238"/>
    <mergeCell ref="DE238:DN238"/>
    <mergeCell ref="DO238:DV238"/>
    <mergeCell ref="AL238:AO238"/>
    <mergeCell ref="AQ238:AU238"/>
    <mergeCell ref="AV238:AZ238"/>
    <mergeCell ref="BA238:BC238"/>
    <mergeCell ref="BE238:BK238"/>
    <mergeCell ref="BM238:BR238"/>
    <mergeCell ref="EH239:EJ239"/>
    <mergeCell ref="EK239:EM239"/>
    <mergeCell ref="EN239:EP239"/>
    <mergeCell ref="EQ237:ET237"/>
    <mergeCell ref="A238:B238"/>
    <mergeCell ref="C238:K238"/>
    <mergeCell ref="L238:R238"/>
    <mergeCell ref="S238:W238"/>
    <mergeCell ref="X238:AA238"/>
    <mergeCell ref="AH238:AK238"/>
    <mergeCell ref="CT237:DD237"/>
    <mergeCell ref="DE237:DN237"/>
    <mergeCell ref="DO237:DV237"/>
    <mergeCell ref="DW237:DY237"/>
    <mergeCell ref="DZ237:ED237"/>
    <mergeCell ref="EE237:EG237"/>
    <mergeCell ref="BA237:BC237"/>
    <mergeCell ref="BE237:BK237"/>
    <mergeCell ref="BM237:BR237"/>
    <mergeCell ref="BS237:BW237"/>
    <mergeCell ref="BX237:CH237"/>
    <mergeCell ref="CI237:CS237"/>
    <mergeCell ref="EQ238:ET238"/>
    <mergeCell ref="A237:B237"/>
    <mergeCell ref="C237:K237"/>
    <mergeCell ref="L237:R237"/>
    <mergeCell ref="S237:W237"/>
    <mergeCell ref="X237:AA237"/>
    <mergeCell ref="AH237:AK237"/>
    <mergeCell ref="AL237:AO237"/>
    <mergeCell ref="AQ237:AU237"/>
    <mergeCell ref="AV237:AZ237"/>
    <mergeCell ref="DW236:DY236"/>
    <mergeCell ref="DZ236:ED236"/>
    <mergeCell ref="EE236:EG236"/>
    <mergeCell ref="EH236:EJ236"/>
    <mergeCell ref="EK236:EM236"/>
    <mergeCell ref="EN236:EP236"/>
    <mergeCell ref="BS236:BW236"/>
    <mergeCell ref="BX236:CH236"/>
    <mergeCell ref="CI236:CS236"/>
    <mergeCell ref="CT236:DD236"/>
    <mergeCell ref="DE236:DN236"/>
    <mergeCell ref="DO236:DV236"/>
    <mergeCell ref="AL236:AO236"/>
    <mergeCell ref="AQ236:AU236"/>
    <mergeCell ref="AV236:AZ236"/>
    <mergeCell ref="BA236:BC236"/>
    <mergeCell ref="BE236:BK236"/>
    <mergeCell ref="BM236:BR236"/>
    <mergeCell ref="EH237:EJ237"/>
    <mergeCell ref="EK237:EM237"/>
    <mergeCell ref="EN237:EP237"/>
    <mergeCell ref="EQ235:ET235"/>
    <mergeCell ref="A236:B236"/>
    <mergeCell ref="C236:K236"/>
    <mergeCell ref="L236:R236"/>
    <mergeCell ref="S236:W236"/>
    <mergeCell ref="X236:AA236"/>
    <mergeCell ref="AH236:AK236"/>
    <mergeCell ref="CT235:DD235"/>
    <mergeCell ref="DE235:DN235"/>
    <mergeCell ref="DO235:DV235"/>
    <mergeCell ref="DW235:DY235"/>
    <mergeCell ref="DZ235:ED235"/>
    <mergeCell ref="EE235:EG235"/>
    <mergeCell ref="BA235:BC235"/>
    <mergeCell ref="BE235:BK235"/>
    <mergeCell ref="BM235:BR235"/>
    <mergeCell ref="BS235:BW235"/>
    <mergeCell ref="BX235:CH235"/>
    <mergeCell ref="CI235:CS235"/>
    <mergeCell ref="EQ236:ET236"/>
    <mergeCell ref="A235:B235"/>
    <mergeCell ref="C235:K235"/>
    <mergeCell ref="L235:R235"/>
    <mergeCell ref="S235:W235"/>
    <mergeCell ref="X235:AA235"/>
    <mergeCell ref="AH235:AK235"/>
    <mergeCell ref="AL235:AO235"/>
    <mergeCell ref="AQ235:AU235"/>
    <mergeCell ref="AV235:AZ235"/>
    <mergeCell ref="DW234:DY234"/>
    <mergeCell ref="DZ234:ED234"/>
    <mergeCell ref="EE234:EG234"/>
    <mergeCell ref="EH234:EJ234"/>
    <mergeCell ref="EK234:EM234"/>
    <mergeCell ref="EN234:EP234"/>
    <mergeCell ref="BS234:BW234"/>
    <mergeCell ref="BX234:CH234"/>
    <mergeCell ref="CI234:CS234"/>
    <mergeCell ref="CT234:DD234"/>
    <mergeCell ref="DE234:DN234"/>
    <mergeCell ref="DO234:DV234"/>
    <mergeCell ref="AL234:AO234"/>
    <mergeCell ref="AQ234:AU234"/>
    <mergeCell ref="AV234:AZ234"/>
    <mergeCell ref="BA234:BC234"/>
    <mergeCell ref="BE234:BK234"/>
    <mergeCell ref="BM234:BR234"/>
    <mergeCell ref="EH235:EJ235"/>
    <mergeCell ref="EK235:EM235"/>
    <mergeCell ref="EN235:EP235"/>
    <mergeCell ref="EQ233:ET233"/>
    <mergeCell ref="A234:B234"/>
    <mergeCell ref="C234:K234"/>
    <mergeCell ref="L234:R234"/>
    <mergeCell ref="S234:W234"/>
    <mergeCell ref="X234:AA234"/>
    <mergeCell ref="AH234:AK234"/>
    <mergeCell ref="CT233:DD233"/>
    <mergeCell ref="DE233:DN233"/>
    <mergeCell ref="DO233:DV233"/>
    <mergeCell ref="DW233:DY233"/>
    <mergeCell ref="DZ233:ED233"/>
    <mergeCell ref="EE233:EG233"/>
    <mergeCell ref="BA233:BC233"/>
    <mergeCell ref="BE233:BK233"/>
    <mergeCell ref="BM233:BR233"/>
    <mergeCell ref="BS233:BW233"/>
    <mergeCell ref="BX233:CH233"/>
    <mergeCell ref="CI233:CS233"/>
    <mergeCell ref="EQ234:ET234"/>
    <mergeCell ref="A233:B233"/>
    <mergeCell ref="C233:K233"/>
    <mergeCell ref="L233:R233"/>
    <mergeCell ref="S233:W233"/>
    <mergeCell ref="X233:AA233"/>
    <mergeCell ref="AH233:AK233"/>
    <mergeCell ref="AL233:AO233"/>
    <mergeCell ref="AQ233:AU233"/>
    <mergeCell ref="AV233:AZ233"/>
    <mergeCell ref="DW232:DY232"/>
    <mergeCell ref="DZ232:ED232"/>
    <mergeCell ref="EE232:EG232"/>
    <mergeCell ref="EH232:EJ232"/>
    <mergeCell ref="EK232:EM232"/>
    <mergeCell ref="EN232:EP232"/>
    <mergeCell ref="BS232:BW232"/>
    <mergeCell ref="BX232:CH232"/>
    <mergeCell ref="CI232:CS232"/>
    <mergeCell ref="CT232:DD232"/>
    <mergeCell ref="DE232:DN232"/>
    <mergeCell ref="DO232:DV232"/>
    <mergeCell ref="AL232:AO232"/>
    <mergeCell ref="AQ232:AU232"/>
    <mergeCell ref="AV232:AZ232"/>
    <mergeCell ref="BA232:BC232"/>
    <mergeCell ref="BE232:BK232"/>
    <mergeCell ref="BM232:BR232"/>
    <mergeCell ref="EH233:EJ233"/>
    <mergeCell ref="EK233:EM233"/>
    <mergeCell ref="EN233:EP233"/>
    <mergeCell ref="EQ231:ET231"/>
    <mergeCell ref="A232:B232"/>
    <mergeCell ref="C232:K232"/>
    <mergeCell ref="L232:R232"/>
    <mergeCell ref="S232:W232"/>
    <mergeCell ref="X232:AA232"/>
    <mergeCell ref="AH232:AK232"/>
    <mergeCell ref="CT231:DD231"/>
    <mergeCell ref="DE231:DN231"/>
    <mergeCell ref="DO231:DV231"/>
    <mergeCell ref="DW231:DY231"/>
    <mergeCell ref="DZ231:ED231"/>
    <mergeCell ref="EE231:EG231"/>
    <mergeCell ref="BA231:BC231"/>
    <mergeCell ref="BE231:BK231"/>
    <mergeCell ref="BM231:BR231"/>
    <mergeCell ref="BS231:BW231"/>
    <mergeCell ref="BX231:CH231"/>
    <mergeCell ref="CI231:CS231"/>
    <mergeCell ref="EQ232:ET232"/>
    <mergeCell ref="A231:B231"/>
    <mergeCell ref="C231:K231"/>
    <mergeCell ref="L231:R231"/>
    <mergeCell ref="S231:W231"/>
    <mergeCell ref="X231:AA231"/>
    <mergeCell ref="AH231:AK231"/>
    <mergeCell ref="AL231:AO231"/>
    <mergeCell ref="AQ231:AU231"/>
    <mergeCell ref="AV231:AZ231"/>
    <mergeCell ref="DW230:DY230"/>
    <mergeCell ref="DZ230:ED230"/>
    <mergeCell ref="EE230:EG230"/>
    <mergeCell ref="EH230:EJ230"/>
    <mergeCell ref="EK230:EM230"/>
    <mergeCell ref="EN230:EP230"/>
    <mergeCell ref="BS230:BW230"/>
    <mergeCell ref="BX230:CH230"/>
    <mergeCell ref="CI230:CS230"/>
    <mergeCell ref="CT230:DD230"/>
    <mergeCell ref="DE230:DN230"/>
    <mergeCell ref="DO230:DV230"/>
    <mergeCell ref="AL230:AO230"/>
    <mergeCell ref="AQ230:AU230"/>
    <mergeCell ref="AV230:AZ230"/>
    <mergeCell ref="BA230:BC230"/>
    <mergeCell ref="BE230:BK230"/>
    <mergeCell ref="BM230:BR230"/>
    <mergeCell ref="EH231:EJ231"/>
    <mergeCell ref="EK231:EM231"/>
    <mergeCell ref="EN231:EP231"/>
    <mergeCell ref="EQ229:ET229"/>
    <mergeCell ref="A230:B230"/>
    <mergeCell ref="C230:K230"/>
    <mergeCell ref="L230:R230"/>
    <mergeCell ref="S230:W230"/>
    <mergeCell ref="X230:AA230"/>
    <mergeCell ref="AH230:AK230"/>
    <mergeCell ref="CT229:DD229"/>
    <mergeCell ref="DE229:DN229"/>
    <mergeCell ref="DO229:DV229"/>
    <mergeCell ref="DW229:DY229"/>
    <mergeCell ref="DZ229:ED229"/>
    <mergeCell ref="EE229:EG229"/>
    <mergeCell ref="BA229:BC229"/>
    <mergeCell ref="BE229:BK229"/>
    <mergeCell ref="BM229:BR229"/>
    <mergeCell ref="BS229:BW229"/>
    <mergeCell ref="BX229:CH229"/>
    <mergeCell ref="CI229:CS229"/>
    <mergeCell ref="EQ230:ET230"/>
    <mergeCell ref="A229:B229"/>
    <mergeCell ref="C229:K229"/>
    <mergeCell ref="L229:R229"/>
    <mergeCell ref="S229:W229"/>
    <mergeCell ref="X229:AA229"/>
    <mergeCell ref="AH229:AK229"/>
    <mergeCell ref="AL229:AO229"/>
    <mergeCell ref="AQ229:AU229"/>
    <mergeCell ref="AV229:AZ229"/>
    <mergeCell ref="DW228:DY228"/>
    <mergeCell ref="DZ228:ED228"/>
    <mergeCell ref="EE228:EG228"/>
    <mergeCell ref="EH228:EJ228"/>
    <mergeCell ref="EK228:EM228"/>
    <mergeCell ref="EN228:EP228"/>
    <mergeCell ref="BS228:BW228"/>
    <mergeCell ref="BX228:CH228"/>
    <mergeCell ref="CI228:CS228"/>
    <mergeCell ref="CT228:DD228"/>
    <mergeCell ref="DE228:DN228"/>
    <mergeCell ref="DO228:DV228"/>
    <mergeCell ref="AL228:AO228"/>
    <mergeCell ref="AQ228:AU228"/>
    <mergeCell ref="AV228:AZ228"/>
    <mergeCell ref="BA228:BC228"/>
    <mergeCell ref="BE228:BK228"/>
    <mergeCell ref="BM228:BR228"/>
    <mergeCell ref="EH229:EJ229"/>
    <mergeCell ref="EK229:EM229"/>
    <mergeCell ref="EN229:EP229"/>
    <mergeCell ref="EQ227:ET227"/>
    <mergeCell ref="A228:B228"/>
    <mergeCell ref="C228:K228"/>
    <mergeCell ref="L228:R228"/>
    <mergeCell ref="S228:W228"/>
    <mergeCell ref="X228:AA228"/>
    <mergeCell ref="AH228:AK228"/>
    <mergeCell ref="CT227:DD227"/>
    <mergeCell ref="DE227:DN227"/>
    <mergeCell ref="DO227:DV227"/>
    <mergeCell ref="DW227:DY227"/>
    <mergeCell ref="DZ227:ED227"/>
    <mergeCell ref="EE227:EG227"/>
    <mergeCell ref="BA227:BC227"/>
    <mergeCell ref="BE227:BK227"/>
    <mergeCell ref="BM227:BR227"/>
    <mergeCell ref="BS227:BW227"/>
    <mergeCell ref="BX227:CH227"/>
    <mergeCell ref="CI227:CS227"/>
    <mergeCell ref="EQ228:ET228"/>
    <mergeCell ref="A227:B227"/>
    <mergeCell ref="C227:K227"/>
    <mergeCell ref="L227:R227"/>
    <mergeCell ref="S227:W227"/>
    <mergeCell ref="X227:AA227"/>
    <mergeCell ref="AH227:AK227"/>
    <mergeCell ref="AL227:AO227"/>
    <mergeCell ref="AQ227:AU227"/>
    <mergeCell ref="AV227:AZ227"/>
    <mergeCell ref="DW226:DY226"/>
    <mergeCell ref="DZ226:ED226"/>
    <mergeCell ref="EE226:EG226"/>
    <mergeCell ref="EH226:EJ226"/>
    <mergeCell ref="EK226:EM226"/>
    <mergeCell ref="EN226:EP226"/>
    <mergeCell ref="BS226:BW226"/>
    <mergeCell ref="BX226:CH226"/>
    <mergeCell ref="CI226:CS226"/>
    <mergeCell ref="CT226:DD226"/>
    <mergeCell ref="DE226:DN226"/>
    <mergeCell ref="DO226:DV226"/>
    <mergeCell ref="AL226:AO226"/>
    <mergeCell ref="AQ226:AU226"/>
    <mergeCell ref="AV226:AZ226"/>
    <mergeCell ref="BA226:BC226"/>
    <mergeCell ref="BE226:BK226"/>
    <mergeCell ref="BM226:BR226"/>
    <mergeCell ref="EH227:EJ227"/>
    <mergeCell ref="EK227:EM227"/>
    <mergeCell ref="EN227:EP227"/>
    <mergeCell ref="EQ225:ET225"/>
    <mergeCell ref="A226:B226"/>
    <mergeCell ref="C226:K226"/>
    <mergeCell ref="L226:R226"/>
    <mergeCell ref="S226:W226"/>
    <mergeCell ref="X226:AA226"/>
    <mergeCell ref="AH226:AK226"/>
    <mergeCell ref="CT225:DD225"/>
    <mergeCell ref="DE225:DN225"/>
    <mergeCell ref="DO225:DV225"/>
    <mergeCell ref="DW225:DY225"/>
    <mergeCell ref="DZ225:ED225"/>
    <mergeCell ref="EE225:EG225"/>
    <mergeCell ref="BA225:BC225"/>
    <mergeCell ref="BE225:BK225"/>
    <mergeCell ref="BM225:BR225"/>
    <mergeCell ref="BS225:BW225"/>
    <mergeCell ref="BX225:CH225"/>
    <mergeCell ref="CI225:CS225"/>
    <mergeCell ref="EQ226:ET226"/>
    <mergeCell ref="A225:B225"/>
    <mergeCell ref="C225:K225"/>
    <mergeCell ref="L225:R225"/>
    <mergeCell ref="S225:W225"/>
    <mergeCell ref="X225:AA225"/>
    <mergeCell ref="AH225:AK225"/>
    <mergeCell ref="AL225:AO225"/>
    <mergeCell ref="AQ225:AU225"/>
    <mergeCell ref="AV225:AZ225"/>
    <mergeCell ref="DW224:DY224"/>
    <mergeCell ref="DZ224:ED224"/>
    <mergeCell ref="EE224:EG224"/>
    <mergeCell ref="EH224:EJ224"/>
    <mergeCell ref="EK224:EM224"/>
    <mergeCell ref="EN224:EP224"/>
    <mergeCell ref="BS224:BW224"/>
    <mergeCell ref="BX224:CH224"/>
    <mergeCell ref="CI224:CS224"/>
    <mergeCell ref="CT224:DD224"/>
    <mergeCell ref="DE224:DN224"/>
    <mergeCell ref="DO224:DV224"/>
    <mergeCell ref="AL224:AO224"/>
    <mergeCell ref="AQ224:AU224"/>
    <mergeCell ref="AV224:AZ224"/>
    <mergeCell ref="BA224:BC224"/>
    <mergeCell ref="BE224:BK224"/>
    <mergeCell ref="BM224:BR224"/>
    <mergeCell ref="EH225:EJ225"/>
    <mergeCell ref="EK225:EM225"/>
    <mergeCell ref="EN225:EP225"/>
    <mergeCell ref="EQ223:ET223"/>
    <mergeCell ref="A224:B224"/>
    <mergeCell ref="C224:K224"/>
    <mergeCell ref="L224:R224"/>
    <mergeCell ref="S224:W224"/>
    <mergeCell ref="X224:AA224"/>
    <mergeCell ref="AH224:AK224"/>
    <mergeCell ref="CT223:DD223"/>
    <mergeCell ref="DE223:DN223"/>
    <mergeCell ref="DO223:DV223"/>
    <mergeCell ref="DW223:DY223"/>
    <mergeCell ref="DZ223:ED223"/>
    <mergeCell ref="EE223:EG223"/>
    <mergeCell ref="BA223:BC223"/>
    <mergeCell ref="BE223:BK223"/>
    <mergeCell ref="BM223:BR223"/>
    <mergeCell ref="BS223:BW223"/>
    <mergeCell ref="BX223:CH223"/>
    <mergeCell ref="CI223:CS223"/>
    <mergeCell ref="EQ224:ET224"/>
    <mergeCell ref="A223:B223"/>
    <mergeCell ref="C223:K223"/>
    <mergeCell ref="L223:R223"/>
    <mergeCell ref="S223:W223"/>
    <mergeCell ref="X223:AA223"/>
    <mergeCell ref="AH223:AK223"/>
    <mergeCell ref="AL223:AO223"/>
    <mergeCell ref="AQ223:AU223"/>
    <mergeCell ref="AV223:AZ223"/>
    <mergeCell ref="DW222:DY222"/>
    <mergeCell ref="DZ222:ED222"/>
    <mergeCell ref="EE222:EG222"/>
    <mergeCell ref="EH222:EJ222"/>
    <mergeCell ref="EK222:EM222"/>
    <mergeCell ref="EN222:EP222"/>
    <mergeCell ref="BS222:BW222"/>
    <mergeCell ref="BX222:CH222"/>
    <mergeCell ref="CI222:CS222"/>
    <mergeCell ref="CT222:DD222"/>
    <mergeCell ref="DE222:DN222"/>
    <mergeCell ref="DO222:DV222"/>
    <mergeCell ref="AL222:AO222"/>
    <mergeCell ref="AQ222:AU222"/>
    <mergeCell ref="AV222:AZ222"/>
    <mergeCell ref="BA222:BC222"/>
    <mergeCell ref="BE222:BK222"/>
    <mergeCell ref="BM222:BR222"/>
    <mergeCell ref="EH223:EJ223"/>
    <mergeCell ref="EK223:EM223"/>
    <mergeCell ref="EN223:EP223"/>
    <mergeCell ref="EQ221:ET221"/>
    <mergeCell ref="A222:B222"/>
    <mergeCell ref="C222:K222"/>
    <mergeCell ref="L222:R222"/>
    <mergeCell ref="S222:W222"/>
    <mergeCell ref="X222:AA222"/>
    <mergeCell ref="AH222:AK222"/>
    <mergeCell ref="CT221:DD221"/>
    <mergeCell ref="DE221:DN221"/>
    <mergeCell ref="DO221:DV221"/>
    <mergeCell ref="DW221:DY221"/>
    <mergeCell ref="DZ221:ED221"/>
    <mergeCell ref="EE221:EG221"/>
    <mergeCell ref="BA221:BC221"/>
    <mergeCell ref="BE221:BK221"/>
    <mergeCell ref="BM221:BR221"/>
    <mergeCell ref="BS221:BW221"/>
    <mergeCell ref="BX221:CH221"/>
    <mergeCell ref="CI221:CS221"/>
    <mergeCell ref="EQ222:ET222"/>
    <mergeCell ref="A221:B221"/>
    <mergeCell ref="C221:K221"/>
    <mergeCell ref="L221:R221"/>
    <mergeCell ref="S221:W221"/>
    <mergeCell ref="X221:AA221"/>
    <mergeCell ref="AH221:AK221"/>
    <mergeCell ref="AL221:AO221"/>
    <mergeCell ref="AQ221:AU221"/>
    <mergeCell ref="AV221:AZ221"/>
    <mergeCell ref="DW220:DY220"/>
    <mergeCell ref="DZ220:ED220"/>
    <mergeCell ref="EE220:EG220"/>
    <mergeCell ref="EH220:EJ220"/>
    <mergeCell ref="EK220:EM220"/>
    <mergeCell ref="EN220:EP220"/>
    <mergeCell ref="BS220:BW220"/>
    <mergeCell ref="BX220:CH220"/>
    <mergeCell ref="CI220:CS220"/>
    <mergeCell ref="CT220:DD220"/>
    <mergeCell ref="DE220:DN220"/>
    <mergeCell ref="DO220:DV220"/>
    <mergeCell ref="AL220:AO220"/>
    <mergeCell ref="AQ220:AU220"/>
    <mergeCell ref="AV220:AZ220"/>
    <mergeCell ref="BA220:BC220"/>
    <mergeCell ref="BE220:BK220"/>
    <mergeCell ref="BM220:BR220"/>
    <mergeCell ref="EH221:EJ221"/>
    <mergeCell ref="EK221:EM221"/>
    <mergeCell ref="EN221:EP221"/>
    <mergeCell ref="EQ219:ET219"/>
    <mergeCell ref="A220:B220"/>
    <mergeCell ref="C220:K220"/>
    <mergeCell ref="L220:R220"/>
    <mergeCell ref="S220:W220"/>
    <mergeCell ref="X220:AA220"/>
    <mergeCell ref="AH220:AK220"/>
    <mergeCell ref="CT219:DD219"/>
    <mergeCell ref="DE219:DN219"/>
    <mergeCell ref="DO219:DV219"/>
    <mergeCell ref="DW219:DY219"/>
    <mergeCell ref="DZ219:ED219"/>
    <mergeCell ref="EE219:EG219"/>
    <mergeCell ref="BA219:BC219"/>
    <mergeCell ref="BE219:BK219"/>
    <mergeCell ref="BM219:BR219"/>
    <mergeCell ref="BS219:BW219"/>
    <mergeCell ref="BX219:CH219"/>
    <mergeCell ref="CI219:CS219"/>
    <mergeCell ref="EQ220:ET220"/>
    <mergeCell ref="A219:B219"/>
    <mergeCell ref="C219:K219"/>
    <mergeCell ref="L219:R219"/>
    <mergeCell ref="S219:W219"/>
    <mergeCell ref="X219:AA219"/>
    <mergeCell ref="AH219:AK219"/>
    <mergeCell ref="AL219:AO219"/>
    <mergeCell ref="AQ219:AU219"/>
    <mergeCell ref="AV219:AZ219"/>
    <mergeCell ref="DW218:DY218"/>
    <mergeCell ref="DZ218:ED218"/>
    <mergeCell ref="EE218:EG218"/>
    <mergeCell ref="EH218:EJ218"/>
    <mergeCell ref="EK218:EM218"/>
    <mergeCell ref="EN218:EP218"/>
    <mergeCell ref="BS218:BW218"/>
    <mergeCell ref="BX218:CH218"/>
    <mergeCell ref="CI218:CS218"/>
    <mergeCell ref="CT218:DD218"/>
    <mergeCell ref="DE218:DN218"/>
    <mergeCell ref="DO218:DV218"/>
    <mergeCell ref="AL218:AO218"/>
    <mergeCell ref="AQ218:AU218"/>
    <mergeCell ref="AV218:AZ218"/>
    <mergeCell ref="BA218:BC218"/>
    <mergeCell ref="BE218:BK218"/>
    <mergeCell ref="BM218:BR218"/>
    <mergeCell ref="EH219:EJ219"/>
    <mergeCell ref="EK219:EM219"/>
    <mergeCell ref="EN219:EP219"/>
    <mergeCell ref="EQ217:ET217"/>
    <mergeCell ref="A218:B218"/>
    <mergeCell ref="C218:K218"/>
    <mergeCell ref="L218:R218"/>
    <mergeCell ref="S218:W218"/>
    <mergeCell ref="X218:AA218"/>
    <mergeCell ref="AH218:AK218"/>
    <mergeCell ref="CT217:DD217"/>
    <mergeCell ref="DE217:DN217"/>
    <mergeCell ref="DO217:DV217"/>
    <mergeCell ref="DW217:DY217"/>
    <mergeCell ref="DZ217:ED217"/>
    <mergeCell ref="EE217:EG217"/>
    <mergeCell ref="BA217:BC217"/>
    <mergeCell ref="BE217:BK217"/>
    <mergeCell ref="BM217:BR217"/>
    <mergeCell ref="BS217:BW217"/>
    <mergeCell ref="BX217:CH217"/>
    <mergeCell ref="CI217:CS217"/>
    <mergeCell ref="EQ218:ET218"/>
    <mergeCell ref="A217:B217"/>
    <mergeCell ref="C217:K217"/>
    <mergeCell ref="L217:R217"/>
    <mergeCell ref="S217:W217"/>
    <mergeCell ref="X217:AA217"/>
    <mergeCell ref="AH217:AK217"/>
    <mergeCell ref="AL217:AO217"/>
    <mergeCell ref="AQ217:AU217"/>
    <mergeCell ref="AV217:AZ217"/>
    <mergeCell ref="DW216:DY216"/>
    <mergeCell ref="DZ216:ED216"/>
    <mergeCell ref="EE216:EG216"/>
    <mergeCell ref="EH216:EJ216"/>
    <mergeCell ref="EK216:EM216"/>
    <mergeCell ref="EN216:EP216"/>
    <mergeCell ref="BS216:BW216"/>
    <mergeCell ref="BX216:CH216"/>
    <mergeCell ref="CI216:CS216"/>
    <mergeCell ref="CT216:DD216"/>
    <mergeCell ref="DE216:DN216"/>
    <mergeCell ref="DO216:DV216"/>
    <mergeCell ref="AL216:AO216"/>
    <mergeCell ref="AQ216:AU216"/>
    <mergeCell ref="AV216:AZ216"/>
    <mergeCell ref="BA216:BC216"/>
    <mergeCell ref="BE216:BK216"/>
    <mergeCell ref="BM216:BR216"/>
    <mergeCell ref="EH217:EJ217"/>
    <mergeCell ref="EK217:EM217"/>
    <mergeCell ref="EN217:EP217"/>
    <mergeCell ref="EQ215:ET215"/>
    <mergeCell ref="A216:B216"/>
    <mergeCell ref="C216:K216"/>
    <mergeCell ref="L216:R216"/>
    <mergeCell ref="S216:W216"/>
    <mergeCell ref="X216:AA216"/>
    <mergeCell ref="AH216:AK216"/>
    <mergeCell ref="CT215:DD215"/>
    <mergeCell ref="DE215:DN215"/>
    <mergeCell ref="DO215:DV215"/>
    <mergeCell ref="DW215:DY215"/>
    <mergeCell ref="DZ215:ED215"/>
    <mergeCell ref="EE215:EG215"/>
    <mergeCell ref="BA215:BC215"/>
    <mergeCell ref="BE215:BK215"/>
    <mergeCell ref="BM215:BR215"/>
    <mergeCell ref="BS215:BW215"/>
    <mergeCell ref="BX215:CH215"/>
    <mergeCell ref="CI215:CS215"/>
    <mergeCell ref="EQ216:ET216"/>
    <mergeCell ref="A215:B215"/>
    <mergeCell ref="C215:K215"/>
    <mergeCell ref="L215:R215"/>
    <mergeCell ref="S215:W215"/>
    <mergeCell ref="X215:AA215"/>
    <mergeCell ref="AH215:AK215"/>
    <mergeCell ref="AL215:AO215"/>
    <mergeCell ref="AQ215:AU215"/>
    <mergeCell ref="AV215:AZ215"/>
    <mergeCell ref="DW214:DY214"/>
    <mergeCell ref="DZ214:ED214"/>
    <mergeCell ref="EE214:EG214"/>
    <mergeCell ref="EH214:EJ214"/>
    <mergeCell ref="EK214:EM214"/>
    <mergeCell ref="EN214:EP214"/>
    <mergeCell ref="BS214:BW214"/>
    <mergeCell ref="BX214:CH214"/>
    <mergeCell ref="CI214:CS214"/>
    <mergeCell ref="CT214:DD214"/>
    <mergeCell ref="DE214:DN214"/>
    <mergeCell ref="DO214:DV214"/>
    <mergeCell ref="AL214:AO214"/>
    <mergeCell ref="AQ214:AU214"/>
    <mergeCell ref="AV214:AZ214"/>
    <mergeCell ref="BA214:BC214"/>
    <mergeCell ref="BE214:BK214"/>
    <mergeCell ref="BM214:BR214"/>
    <mergeCell ref="EH215:EJ215"/>
    <mergeCell ref="EK215:EM215"/>
    <mergeCell ref="EN215:EP215"/>
    <mergeCell ref="EQ213:ET213"/>
    <mergeCell ref="A214:B214"/>
    <mergeCell ref="C214:K214"/>
    <mergeCell ref="L214:R214"/>
    <mergeCell ref="S214:W214"/>
    <mergeCell ref="X214:AA214"/>
    <mergeCell ref="AH214:AK214"/>
    <mergeCell ref="CT213:DD213"/>
    <mergeCell ref="DE213:DN213"/>
    <mergeCell ref="DO213:DV213"/>
    <mergeCell ref="DW213:DY213"/>
    <mergeCell ref="DZ213:ED213"/>
    <mergeCell ref="EE213:EG213"/>
    <mergeCell ref="BA213:BC213"/>
    <mergeCell ref="BE213:BK213"/>
    <mergeCell ref="BM213:BR213"/>
    <mergeCell ref="BS213:BW213"/>
    <mergeCell ref="BX213:CH213"/>
    <mergeCell ref="CI213:CS213"/>
    <mergeCell ref="EQ214:ET214"/>
    <mergeCell ref="A213:B213"/>
    <mergeCell ref="C213:K213"/>
    <mergeCell ref="L213:R213"/>
    <mergeCell ref="S213:W213"/>
    <mergeCell ref="X213:AA213"/>
    <mergeCell ref="AH213:AK213"/>
    <mergeCell ref="AL213:AO213"/>
    <mergeCell ref="AQ213:AU213"/>
    <mergeCell ref="AV213:AZ213"/>
    <mergeCell ref="DW212:DY212"/>
    <mergeCell ref="DZ212:ED212"/>
    <mergeCell ref="EE212:EG212"/>
    <mergeCell ref="EH212:EJ212"/>
    <mergeCell ref="EK212:EM212"/>
    <mergeCell ref="EN212:EP212"/>
    <mergeCell ref="BS212:BW212"/>
    <mergeCell ref="BX212:CH212"/>
    <mergeCell ref="CI212:CS212"/>
    <mergeCell ref="CT212:DD212"/>
    <mergeCell ref="DE212:DN212"/>
    <mergeCell ref="DO212:DV212"/>
    <mergeCell ref="AL212:AO212"/>
    <mergeCell ref="AQ212:AU212"/>
    <mergeCell ref="AV212:AZ212"/>
    <mergeCell ref="BA212:BC212"/>
    <mergeCell ref="BE212:BK212"/>
    <mergeCell ref="BM212:BR212"/>
    <mergeCell ref="EH213:EJ213"/>
    <mergeCell ref="EK213:EM213"/>
    <mergeCell ref="EN213:EP213"/>
    <mergeCell ref="EQ211:ET211"/>
    <mergeCell ref="A212:B212"/>
    <mergeCell ref="C212:K212"/>
    <mergeCell ref="L212:R212"/>
    <mergeCell ref="S212:W212"/>
    <mergeCell ref="X212:AA212"/>
    <mergeCell ref="AH212:AK212"/>
    <mergeCell ref="CT211:DD211"/>
    <mergeCell ref="DE211:DN211"/>
    <mergeCell ref="DO211:DV211"/>
    <mergeCell ref="DW211:DY211"/>
    <mergeCell ref="DZ211:ED211"/>
    <mergeCell ref="EE211:EG211"/>
    <mergeCell ref="BA211:BC211"/>
    <mergeCell ref="BE211:BK211"/>
    <mergeCell ref="BM211:BR211"/>
    <mergeCell ref="BS211:BW211"/>
    <mergeCell ref="BX211:CH211"/>
    <mergeCell ref="CI211:CS211"/>
    <mergeCell ref="EQ212:ET212"/>
    <mergeCell ref="A211:B211"/>
    <mergeCell ref="C211:K211"/>
    <mergeCell ref="L211:R211"/>
    <mergeCell ref="S211:W211"/>
    <mergeCell ref="X211:AA211"/>
    <mergeCell ref="AH211:AK211"/>
    <mergeCell ref="AL211:AO211"/>
    <mergeCell ref="AQ211:AU211"/>
    <mergeCell ref="AV211:AZ211"/>
    <mergeCell ref="DW210:DY210"/>
    <mergeCell ref="DZ210:ED210"/>
    <mergeCell ref="EE210:EG210"/>
    <mergeCell ref="EH210:EJ210"/>
    <mergeCell ref="EK210:EM210"/>
    <mergeCell ref="EN210:EP210"/>
    <mergeCell ref="BS210:BW210"/>
    <mergeCell ref="BX210:CH210"/>
    <mergeCell ref="CI210:CS210"/>
    <mergeCell ref="CT210:DD210"/>
    <mergeCell ref="DE210:DN210"/>
    <mergeCell ref="DO210:DV210"/>
    <mergeCell ref="AL210:AO210"/>
    <mergeCell ref="AQ210:AU210"/>
    <mergeCell ref="AV210:AZ210"/>
    <mergeCell ref="BA210:BC210"/>
    <mergeCell ref="BE210:BK210"/>
    <mergeCell ref="BM210:BR210"/>
    <mergeCell ref="EH211:EJ211"/>
    <mergeCell ref="EK211:EM211"/>
    <mergeCell ref="EN211:EP211"/>
    <mergeCell ref="EQ209:ET209"/>
    <mergeCell ref="A210:B210"/>
    <mergeCell ref="C210:K210"/>
    <mergeCell ref="L210:R210"/>
    <mergeCell ref="S210:W210"/>
    <mergeCell ref="X210:AA210"/>
    <mergeCell ref="AH210:AK210"/>
    <mergeCell ref="CT209:DD209"/>
    <mergeCell ref="DE209:DN209"/>
    <mergeCell ref="DO209:DV209"/>
    <mergeCell ref="DW209:DY209"/>
    <mergeCell ref="DZ209:ED209"/>
    <mergeCell ref="EE209:EG209"/>
    <mergeCell ref="BA209:BC209"/>
    <mergeCell ref="BE209:BK209"/>
    <mergeCell ref="BM209:BR209"/>
    <mergeCell ref="BS209:BW209"/>
    <mergeCell ref="BX209:CH209"/>
    <mergeCell ref="CI209:CS209"/>
    <mergeCell ref="EQ210:ET210"/>
    <mergeCell ref="A209:B209"/>
    <mergeCell ref="C209:K209"/>
    <mergeCell ref="L209:R209"/>
    <mergeCell ref="S209:W209"/>
    <mergeCell ref="X209:AA209"/>
    <mergeCell ref="AH209:AK209"/>
    <mergeCell ref="AL209:AO209"/>
    <mergeCell ref="AQ209:AU209"/>
    <mergeCell ref="AV209:AZ209"/>
    <mergeCell ref="DW208:DY208"/>
    <mergeCell ref="DZ208:ED208"/>
    <mergeCell ref="EE208:EG208"/>
    <mergeCell ref="EH208:EJ208"/>
    <mergeCell ref="EK208:EM208"/>
    <mergeCell ref="EN208:EP208"/>
    <mergeCell ref="BS208:BW208"/>
    <mergeCell ref="BX208:CH208"/>
    <mergeCell ref="CI208:CS208"/>
    <mergeCell ref="CT208:DD208"/>
    <mergeCell ref="DE208:DN208"/>
    <mergeCell ref="DO208:DV208"/>
    <mergeCell ref="AL208:AO208"/>
    <mergeCell ref="AQ208:AU208"/>
    <mergeCell ref="AV208:AZ208"/>
    <mergeCell ref="BA208:BC208"/>
    <mergeCell ref="BE208:BK208"/>
    <mergeCell ref="BM208:BR208"/>
    <mergeCell ref="EH209:EJ209"/>
    <mergeCell ref="EK209:EM209"/>
    <mergeCell ref="EN209:EP209"/>
    <mergeCell ref="EQ207:ET207"/>
    <mergeCell ref="A208:B208"/>
    <mergeCell ref="C208:K208"/>
    <mergeCell ref="L208:R208"/>
    <mergeCell ref="S208:W208"/>
    <mergeCell ref="X208:AA208"/>
    <mergeCell ref="AH208:AK208"/>
    <mergeCell ref="CT207:DD207"/>
    <mergeCell ref="DE207:DN207"/>
    <mergeCell ref="DO207:DV207"/>
    <mergeCell ref="DW207:DY207"/>
    <mergeCell ref="DZ207:ED207"/>
    <mergeCell ref="EE207:EG207"/>
    <mergeCell ref="BA207:BC207"/>
    <mergeCell ref="BE207:BK207"/>
    <mergeCell ref="BM207:BR207"/>
    <mergeCell ref="BS207:BW207"/>
    <mergeCell ref="BX207:CH207"/>
    <mergeCell ref="CI207:CS207"/>
    <mergeCell ref="EQ208:ET208"/>
    <mergeCell ref="A207:B207"/>
    <mergeCell ref="C207:K207"/>
    <mergeCell ref="L207:R207"/>
    <mergeCell ref="S207:W207"/>
    <mergeCell ref="X207:AA207"/>
    <mergeCell ref="AH207:AK207"/>
    <mergeCell ref="AL207:AO207"/>
    <mergeCell ref="AQ207:AU207"/>
    <mergeCell ref="AV207:AZ207"/>
    <mergeCell ref="DW206:DY206"/>
    <mergeCell ref="DZ206:ED206"/>
    <mergeCell ref="EE206:EG206"/>
    <mergeCell ref="EH206:EJ206"/>
    <mergeCell ref="EK206:EM206"/>
    <mergeCell ref="EN206:EP206"/>
    <mergeCell ref="BS206:BW206"/>
    <mergeCell ref="BX206:CH206"/>
    <mergeCell ref="CI206:CS206"/>
    <mergeCell ref="CT206:DD206"/>
    <mergeCell ref="DE206:DN206"/>
    <mergeCell ref="DO206:DV206"/>
    <mergeCell ref="AL206:AO206"/>
    <mergeCell ref="AQ206:AU206"/>
    <mergeCell ref="AV206:AZ206"/>
    <mergeCell ref="BA206:BC206"/>
    <mergeCell ref="BE206:BK206"/>
    <mergeCell ref="BM206:BR206"/>
    <mergeCell ref="EH207:EJ207"/>
    <mergeCell ref="EK207:EM207"/>
    <mergeCell ref="EN207:EP207"/>
    <mergeCell ref="EQ205:ET205"/>
    <mergeCell ref="A206:B206"/>
    <mergeCell ref="C206:K206"/>
    <mergeCell ref="L206:R206"/>
    <mergeCell ref="S206:W206"/>
    <mergeCell ref="X206:AA206"/>
    <mergeCell ref="AH206:AK206"/>
    <mergeCell ref="CT205:DD205"/>
    <mergeCell ref="DE205:DN205"/>
    <mergeCell ref="DO205:DV205"/>
    <mergeCell ref="DW205:DY205"/>
    <mergeCell ref="DZ205:ED205"/>
    <mergeCell ref="EE205:EG205"/>
    <mergeCell ref="BA205:BC205"/>
    <mergeCell ref="BE205:BK205"/>
    <mergeCell ref="BM205:BR205"/>
    <mergeCell ref="BS205:BW205"/>
    <mergeCell ref="BX205:CH205"/>
    <mergeCell ref="CI205:CS205"/>
    <mergeCell ref="EQ206:ET206"/>
    <mergeCell ref="A205:B205"/>
    <mergeCell ref="C205:K205"/>
    <mergeCell ref="L205:R205"/>
    <mergeCell ref="S205:W205"/>
    <mergeCell ref="X205:AA205"/>
    <mergeCell ref="AH205:AK205"/>
    <mergeCell ref="AL205:AO205"/>
    <mergeCell ref="AQ205:AU205"/>
    <mergeCell ref="AV205:AZ205"/>
    <mergeCell ref="DW204:DY204"/>
    <mergeCell ref="DZ204:ED204"/>
    <mergeCell ref="EE204:EG204"/>
    <mergeCell ref="EH204:EJ204"/>
    <mergeCell ref="EK204:EM204"/>
    <mergeCell ref="EN204:EP204"/>
    <mergeCell ref="BS204:BW204"/>
    <mergeCell ref="BX204:CH204"/>
    <mergeCell ref="CI204:CS204"/>
    <mergeCell ref="CT204:DD204"/>
    <mergeCell ref="DE204:DN204"/>
    <mergeCell ref="DO204:DV204"/>
    <mergeCell ref="AL204:AO204"/>
    <mergeCell ref="AQ204:AU204"/>
    <mergeCell ref="AV204:AZ204"/>
    <mergeCell ref="BA204:BC204"/>
    <mergeCell ref="BE204:BK204"/>
    <mergeCell ref="BM204:BR204"/>
    <mergeCell ref="EH205:EJ205"/>
    <mergeCell ref="EK205:EM205"/>
    <mergeCell ref="EN205:EP205"/>
    <mergeCell ref="EQ203:ET203"/>
    <mergeCell ref="A204:B204"/>
    <mergeCell ref="C204:K204"/>
    <mergeCell ref="L204:R204"/>
    <mergeCell ref="S204:W204"/>
    <mergeCell ref="X204:AA204"/>
    <mergeCell ref="AH204:AK204"/>
    <mergeCell ref="CT203:DD203"/>
    <mergeCell ref="DE203:DN203"/>
    <mergeCell ref="DO203:DV203"/>
    <mergeCell ref="DW203:DY203"/>
    <mergeCell ref="DZ203:ED203"/>
    <mergeCell ref="EE203:EG203"/>
    <mergeCell ref="BA203:BC203"/>
    <mergeCell ref="BE203:BK203"/>
    <mergeCell ref="BM203:BR203"/>
    <mergeCell ref="BS203:BW203"/>
    <mergeCell ref="BX203:CH203"/>
    <mergeCell ref="CI203:CS203"/>
    <mergeCell ref="EQ204:ET204"/>
    <mergeCell ref="A203:B203"/>
    <mergeCell ref="C203:K203"/>
    <mergeCell ref="L203:R203"/>
    <mergeCell ref="S203:W203"/>
    <mergeCell ref="X203:AA203"/>
    <mergeCell ref="AH203:AK203"/>
    <mergeCell ref="AL203:AO203"/>
    <mergeCell ref="AQ203:AU203"/>
    <mergeCell ref="AV203:AZ203"/>
    <mergeCell ref="DW202:DY202"/>
    <mergeCell ref="DZ202:ED202"/>
    <mergeCell ref="EE202:EG202"/>
    <mergeCell ref="EH202:EJ202"/>
    <mergeCell ref="EK202:EM202"/>
    <mergeCell ref="EN202:EP202"/>
    <mergeCell ref="BS202:BW202"/>
    <mergeCell ref="BX202:CH202"/>
    <mergeCell ref="CI202:CS202"/>
    <mergeCell ref="CT202:DD202"/>
    <mergeCell ref="DE202:DN202"/>
    <mergeCell ref="DO202:DV202"/>
    <mergeCell ref="AL202:AO202"/>
    <mergeCell ref="AQ202:AU202"/>
    <mergeCell ref="AV202:AZ202"/>
    <mergeCell ref="BA202:BC202"/>
    <mergeCell ref="BE202:BK202"/>
    <mergeCell ref="BM202:BR202"/>
    <mergeCell ref="EH203:EJ203"/>
    <mergeCell ref="EK203:EM203"/>
    <mergeCell ref="EN203:EP203"/>
    <mergeCell ref="EQ201:ET201"/>
    <mergeCell ref="A202:B202"/>
    <mergeCell ref="C202:K202"/>
    <mergeCell ref="L202:R202"/>
    <mergeCell ref="S202:W202"/>
    <mergeCell ref="X202:AA202"/>
    <mergeCell ref="AH202:AK202"/>
    <mergeCell ref="CT201:DD201"/>
    <mergeCell ref="DE201:DN201"/>
    <mergeCell ref="DO201:DV201"/>
    <mergeCell ref="DW201:DY201"/>
    <mergeCell ref="DZ201:ED201"/>
    <mergeCell ref="EE201:EG201"/>
    <mergeCell ref="BA201:BC201"/>
    <mergeCell ref="BE201:BK201"/>
    <mergeCell ref="BM201:BR201"/>
    <mergeCell ref="BS201:BW201"/>
    <mergeCell ref="BX201:CH201"/>
    <mergeCell ref="CI201:CS201"/>
    <mergeCell ref="EQ202:ET202"/>
    <mergeCell ref="A201:B201"/>
    <mergeCell ref="C201:K201"/>
    <mergeCell ref="L201:R201"/>
    <mergeCell ref="S201:W201"/>
    <mergeCell ref="X201:AA201"/>
    <mergeCell ref="AH201:AK201"/>
    <mergeCell ref="AL201:AO201"/>
    <mergeCell ref="AQ201:AU201"/>
    <mergeCell ref="AV201:AZ201"/>
    <mergeCell ref="DW200:DY200"/>
    <mergeCell ref="DZ200:ED200"/>
    <mergeCell ref="EE200:EG200"/>
    <mergeCell ref="EH200:EJ200"/>
    <mergeCell ref="EK200:EM200"/>
    <mergeCell ref="EN200:EP200"/>
    <mergeCell ref="BS200:BW200"/>
    <mergeCell ref="BX200:CH200"/>
    <mergeCell ref="CI200:CS200"/>
    <mergeCell ref="CT200:DD200"/>
    <mergeCell ref="DE200:DN200"/>
    <mergeCell ref="DO200:DV200"/>
    <mergeCell ref="AL200:AO200"/>
    <mergeCell ref="AQ200:AU200"/>
    <mergeCell ref="AV200:AZ200"/>
    <mergeCell ref="BA200:BC200"/>
    <mergeCell ref="BE200:BK200"/>
    <mergeCell ref="BM200:BR200"/>
    <mergeCell ref="EH201:EJ201"/>
    <mergeCell ref="EK201:EM201"/>
    <mergeCell ref="EN201:EP201"/>
    <mergeCell ref="EQ199:ET199"/>
    <mergeCell ref="A200:B200"/>
    <mergeCell ref="C200:K200"/>
    <mergeCell ref="L200:R200"/>
    <mergeCell ref="S200:W200"/>
    <mergeCell ref="X200:AA200"/>
    <mergeCell ref="AH200:AK200"/>
    <mergeCell ref="CT199:DD199"/>
    <mergeCell ref="DE199:DN199"/>
    <mergeCell ref="DO199:DV199"/>
    <mergeCell ref="DW199:DY199"/>
    <mergeCell ref="DZ199:ED199"/>
    <mergeCell ref="EE199:EG199"/>
    <mergeCell ref="BA199:BC199"/>
    <mergeCell ref="BE199:BK199"/>
    <mergeCell ref="BM199:BR199"/>
    <mergeCell ref="BS199:BW199"/>
    <mergeCell ref="BX199:CH199"/>
    <mergeCell ref="CI199:CS199"/>
    <mergeCell ref="EQ200:ET200"/>
    <mergeCell ref="A199:B199"/>
    <mergeCell ref="C199:K199"/>
    <mergeCell ref="L199:R199"/>
    <mergeCell ref="S199:W199"/>
    <mergeCell ref="X199:AA199"/>
    <mergeCell ref="AH199:AK199"/>
    <mergeCell ref="AL199:AO199"/>
    <mergeCell ref="AQ199:AU199"/>
    <mergeCell ref="AV199:AZ199"/>
    <mergeCell ref="DW198:DY198"/>
    <mergeCell ref="DZ198:ED198"/>
    <mergeCell ref="EE198:EG198"/>
    <mergeCell ref="EH198:EJ198"/>
    <mergeCell ref="EK198:EM198"/>
    <mergeCell ref="EN198:EP198"/>
    <mergeCell ref="BS198:BW198"/>
    <mergeCell ref="BX198:CH198"/>
    <mergeCell ref="CI198:CS198"/>
    <mergeCell ref="CT198:DD198"/>
    <mergeCell ref="DE198:DN198"/>
    <mergeCell ref="DO198:DV198"/>
    <mergeCell ref="AL198:AO198"/>
    <mergeCell ref="AQ198:AU198"/>
    <mergeCell ref="AV198:AZ198"/>
    <mergeCell ref="BA198:BC198"/>
    <mergeCell ref="BE198:BK198"/>
    <mergeCell ref="BM198:BR198"/>
    <mergeCell ref="EH199:EJ199"/>
    <mergeCell ref="EK199:EM199"/>
    <mergeCell ref="EN199:EP199"/>
    <mergeCell ref="EQ197:ET197"/>
    <mergeCell ref="A198:B198"/>
    <mergeCell ref="C198:K198"/>
    <mergeCell ref="L198:R198"/>
    <mergeCell ref="S198:W198"/>
    <mergeCell ref="X198:AA198"/>
    <mergeCell ref="AH198:AK198"/>
    <mergeCell ref="CT197:DD197"/>
    <mergeCell ref="DE197:DN197"/>
    <mergeCell ref="DO197:DV197"/>
    <mergeCell ref="DW197:DY197"/>
    <mergeCell ref="DZ197:ED197"/>
    <mergeCell ref="EE197:EG197"/>
    <mergeCell ref="BA197:BC197"/>
    <mergeCell ref="BE197:BK197"/>
    <mergeCell ref="BM197:BR197"/>
    <mergeCell ref="BS197:BW197"/>
    <mergeCell ref="BX197:CH197"/>
    <mergeCell ref="CI197:CS197"/>
    <mergeCell ref="EQ198:ET198"/>
    <mergeCell ref="A197:B197"/>
    <mergeCell ref="C197:K197"/>
    <mergeCell ref="L197:R197"/>
    <mergeCell ref="S197:W197"/>
    <mergeCell ref="X197:AA197"/>
    <mergeCell ref="AH197:AK197"/>
    <mergeCell ref="AL197:AO197"/>
    <mergeCell ref="AQ197:AU197"/>
    <mergeCell ref="AV197:AZ197"/>
    <mergeCell ref="DW196:DY196"/>
    <mergeCell ref="DZ196:ED196"/>
    <mergeCell ref="EE196:EG196"/>
    <mergeCell ref="EH196:EJ196"/>
    <mergeCell ref="EK196:EM196"/>
    <mergeCell ref="EN196:EP196"/>
    <mergeCell ref="BS196:BW196"/>
    <mergeCell ref="BX196:CH196"/>
    <mergeCell ref="CI196:CS196"/>
    <mergeCell ref="CT196:DD196"/>
    <mergeCell ref="DE196:DN196"/>
    <mergeCell ref="DO196:DV196"/>
    <mergeCell ref="AL196:AO196"/>
    <mergeCell ref="AQ196:AU196"/>
    <mergeCell ref="AV196:AZ196"/>
    <mergeCell ref="BA196:BC196"/>
    <mergeCell ref="BE196:BK196"/>
    <mergeCell ref="BM196:BR196"/>
    <mergeCell ref="EH197:EJ197"/>
    <mergeCell ref="EK197:EM197"/>
    <mergeCell ref="EN197:EP197"/>
    <mergeCell ref="EQ195:ET195"/>
    <mergeCell ref="A196:B196"/>
    <mergeCell ref="C196:K196"/>
    <mergeCell ref="L196:R196"/>
    <mergeCell ref="S196:W196"/>
    <mergeCell ref="X196:AA196"/>
    <mergeCell ref="AH196:AK196"/>
    <mergeCell ref="CT195:DD195"/>
    <mergeCell ref="DE195:DN195"/>
    <mergeCell ref="DO195:DV195"/>
    <mergeCell ref="DW195:DY195"/>
    <mergeCell ref="DZ195:ED195"/>
    <mergeCell ref="EE195:EG195"/>
    <mergeCell ref="BA195:BC195"/>
    <mergeCell ref="BE195:BK195"/>
    <mergeCell ref="BM195:BR195"/>
    <mergeCell ref="BS195:BW195"/>
    <mergeCell ref="BX195:CH195"/>
    <mergeCell ref="CI195:CS195"/>
    <mergeCell ref="EQ196:ET196"/>
    <mergeCell ref="A195:B195"/>
    <mergeCell ref="C195:K195"/>
    <mergeCell ref="L195:R195"/>
    <mergeCell ref="S195:W195"/>
    <mergeCell ref="X195:AA195"/>
    <mergeCell ref="AH195:AK195"/>
    <mergeCell ref="AL195:AO195"/>
    <mergeCell ref="AQ195:AU195"/>
    <mergeCell ref="AV195:AZ195"/>
    <mergeCell ref="DW194:DY194"/>
    <mergeCell ref="DZ194:ED194"/>
    <mergeCell ref="EE194:EG194"/>
    <mergeCell ref="EH194:EJ194"/>
    <mergeCell ref="EK194:EM194"/>
    <mergeCell ref="EN194:EP194"/>
    <mergeCell ref="BS194:BW194"/>
    <mergeCell ref="BX194:CH194"/>
    <mergeCell ref="CI194:CS194"/>
    <mergeCell ref="CT194:DD194"/>
    <mergeCell ref="DE194:DN194"/>
    <mergeCell ref="DO194:DV194"/>
    <mergeCell ref="AL194:AO194"/>
    <mergeCell ref="AQ194:AU194"/>
    <mergeCell ref="AV194:AZ194"/>
    <mergeCell ref="BA194:BC194"/>
    <mergeCell ref="BE194:BK194"/>
    <mergeCell ref="BM194:BR194"/>
    <mergeCell ref="EH195:EJ195"/>
    <mergeCell ref="EK195:EM195"/>
    <mergeCell ref="EN195:EP195"/>
    <mergeCell ref="EQ193:ET193"/>
    <mergeCell ref="A194:B194"/>
    <mergeCell ref="C194:K194"/>
    <mergeCell ref="L194:R194"/>
    <mergeCell ref="S194:W194"/>
    <mergeCell ref="X194:AA194"/>
    <mergeCell ref="AH194:AK194"/>
    <mergeCell ref="CT193:DD193"/>
    <mergeCell ref="DE193:DN193"/>
    <mergeCell ref="DO193:DV193"/>
    <mergeCell ref="DW193:DY193"/>
    <mergeCell ref="DZ193:ED193"/>
    <mergeCell ref="EE193:EG193"/>
    <mergeCell ref="BA193:BC193"/>
    <mergeCell ref="BE193:BK193"/>
    <mergeCell ref="BM193:BR193"/>
    <mergeCell ref="BS193:BW193"/>
    <mergeCell ref="BX193:CH193"/>
    <mergeCell ref="CI193:CS193"/>
    <mergeCell ref="EQ194:ET194"/>
    <mergeCell ref="A193:B193"/>
    <mergeCell ref="C193:K193"/>
    <mergeCell ref="L193:R193"/>
    <mergeCell ref="S193:W193"/>
    <mergeCell ref="X193:AA193"/>
    <mergeCell ref="AH193:AK193"/>
    <mergeCell ref="AL193:AO193"/>
    <mergeCell ref="AQ193:AU193"/>
    <mergeCell ref="AV193:AZ193"/>
    <mergeCell ref="DW192:DY192"/>
    <mergeCell ref="DZ192:ED192"/>
    <mergeCell ref="EE192:EG192"/>
    <mergeCell ref="EH192:EJ192"/>
    <mergeCell ref="EK192:EM192"/>
    <mergeCell ref="EN192:EP192"/>
    <mergeCell ref="BS192:BW192"/>
    <mergeCell ref="BX192:CH192"/>
    <mergeCell ref="CI192:CS192"/>
    <mergeCell ref="CT192:DD192"/>
    <mergeCell ref="DE192:DN192"/>
    <mergeCell ref="DO192:DV192"/>
    <mergeCell ref="AL192:AO192"/>
    <mergeCell ref="AQ192:AU192"/>
    <mergeCell ref="AV192:AZ192"/>
    <mergeCell ref="BA192:BC192"/>
    <mergeCell ref="BE192:BK192"/>
    <mergeCell ref="BM192:BR192"/>
    <mergeCell ref="EH193:EJ193"/>
    <mergeCell ref="EK193:EM193"/>
    <mergeCell ref="EN193:EP193"/>
    <mergeCell ref="EQ191:ET191"/>
    <mergeCell ref="A192:B192"/>
    <mergeCell ref="C192:K192"/>
    <mergeCell ref="L192:R192"/>
    <mergeCell ref="S192:W192"/>
    <mergeCell ref="X192:AA192"/>
    <mergeCell ref="AH192:AK192"/>
    <mergeCell ref="CT191:DD191"/>
    <mergeCell ref="DE191:DN191"/>
    <mergeCell ref="DO191:DV191"/>
    <mergeCell ref="DW191:DY191"/>
    <mergeCell ref="DZ191:ED191"/>
    <mergeCell ref="EE191:EG191"/>
    <mergeCell ref="BA191:BC191"/>
    <mergeCell ref="BE191:BK191"/>
    <mergeCell ref="BM191:BR191"/>
    <mergeCell ref="BS191:BW191"/>
    <mergeCell ref="BX191:CH191"/>
    <mergeCell ref="CI191:CS191"/>
    <mergeCell ref="EQ192:ET192"/>
    <mergeCell ref="A191:B191"/>
    <mergeCell ref="C191:K191"/>
    <mergeCell ref="L191:R191"/>
    <mergeCell ref="S191:W191"/>
    <mergeCell ref="X191:AA191"/>
    <mergeCell ref="AH191:AK191"/>
    <mergeCell ref="AL191:AO191"/>
    <mergeCell ref="AQ191:AU191"/>
    <mergeCell ref="AV191:AZ191"/>
    <mergeCell ref="DW190:DY190"/>
    <mergeCell ref="DZ190:ED190"/>
    <mergeCell ref="EE190:EG190"/>
    <mergeCell ref="EH190:EJ190"/>
    <mergeCell ref="EK190:EM190"/>
    <mergeCell ref="EN190:EP190"/>
    <mergeCell ref="BS190:BW190"/>
    <mergeCell ref="BX190:CH190"/>
    <mergeCell ref="CI190:CS190"/>
    <mergeCell ref="CT190:DD190"/>
    <mergeCell ref="DE190:DN190"/>
    <mergeCell ref="DO190:DV190"/>
    <mergeCell ref="AL190:AO190"/>
    <mergeCell ref="AQ190:AU190"/>
    <mergeCell ref="AV190:AZ190"/>
    <mergeCell ref="BA190:BC190"/>
    <mergeCell ref="BE190:BK190"/>
    <mergeCell ref="BM190:BR190"/>
    <mergeCell ref="EH191:EJ191"/>
    <mergeCell ref="EK191:EM191"/>
    <mergeCell ref="EN191:EP191"/>
    <mergeCell ref="EQ189:ET189"/>
    <mergeCell ref="A190:B190"/>
    <mergeCell ref="C190:K190"/>
    <mergeCell ref="L190:R190"/>
    <mergeCell ref="S190:W190"/>
    <mergeCell ref="X190:AA190"/>
    <mergeCell ref="AH190:AK190"/>
    <mergeCell ref="CT189:DD189"/>
    <mergeCell ref="DE189:DN189"/>
    <mergeCell ref="DO189:DV189"/>
    <mergeCell ref="DW189:DY189"/>
    <mergeCell ref="DZ189:ED189"/>
    <mergeCell ref="EE189:EG189"/>
    <mergeCell ref="BA189:BC189"/>
    <mergeCell ref="BE189:BK189"/>
    <mergeCell ref="BM189:BR189"/>
    <mergeCell ref="BS189:BW189"/>
    <mergeCell ref="BX189:CH189"/>
    <mergeCell ref="CI189:CS189"/>
    <mergeCell ref="EQ190:ET190"/>
    <mergeCell ref="A189:B189"/>
    <mergeCell ref="C189:K189"/>
    <mergeCell ref="L189:R189"/>
    <mergeCell ref="S189:W189"/>
    <mergeCell ref="X189:AA189"/>
    <mergeCell ref="AH189:AK189"/>
    <mergeCell ref="AL189:AO189"/>
    <mergeCell ref="AQ189:AU189"/>
    <mergeCell ref="AV189:AZ189"/>
    <mergeCell ref="DW188:DY188"/>
    <mergeCell ref="DZ188:ED188"/>
    <mergeCell ref="EE188:EG188"/>
    <mergeCell ref="EH188:EJ188"/>
    <mergeCell ref="EK188:EM188"/>
    <mergeCell ref="EN188:EP188"/>
    <mergeCell ref="BS188:BW188"/>
    <mergeCell ref="BX188:CH188"/>
    <mergeCell ref="CI188:CS188"/>
    <mergeCell ref="CT188:DD188"/>
    <mergeCell ref="DE188:DN188"/>
    <mergeCell ref="DO188:DV188"/>
    <mergeCell ref="AL188:AO188"/>
    <mergeCell ref="AQ188:AU188"/>
    <mergeCell ref="AV188:AZ188"/>
    <mergeCell ref="BA188:BC188"/>
    <mergeCell ref="BE188:BK188"/>
    <mergeCell ref="BM188:BR188"/>
    <mergeCell ref="EH189:EJ189"/>
    <mergeCell ref="EK189:EM189"/>
    <mergeCell ref="EN189:EP189"/>
    <mergeCell ref="EQ187:ET187"/>
    <mergeCell ref="A188:B188"/>
    <mergeCell ref="C188:K188"/>
    <mergeCell ref="L188:R188"/>
    <mergeCell ref="S188:W188"/>
    <mergeCell ref="X188:AA188"/>
    <mergeCell ref="AH188:AK188"/>
    <mergeCell ref="CT187:DD187"/>
    <mergeCell ref="DE187:DN187"/>
    <mergeCell ref="DO187:DV187"/>
    <mergeCell ref="DW187:DY187"/>
    <mergeCell ref="DZ187:ED187"/>
    <mergeCell ref="EE187:EG187"/>
    <mergeCell ref="BA187:BC187"/>
    <mergeCell ref="BE187:BK187"/>
    <mergeCell ref="BM187:BR187"/>
    <mergeCell ref="BS187:BW187"/>
    <mergeCell ref="BX187:CH187"/>
    <mergeCell ref="CI187:CS187"/>
    <mergeCell ref="EQ188:ET188"/>
    <mergeCell ref="A187:B187"/>
    <mergeCell ref="C187:K187"/>
    <mergeCell ref="L187:R187"/>
    <mergeCell ref="S187:W187"/>
    <mergeCell ref="X187:AA187"/>
    <mergeCell ref="AH187:AK187"/>
    <mergeCell ref="AL187:AO187"/>
    <mergeCell ref="AQ187:AU187"/>
    <mergeCell ref="AV187:AZ187"/>
    <mergeCell ref="DW186:DY186"/>
    <mergeCell ref="DZ186:ED186"/>
    <mergeCell ref="EE186:EG186"/>
    <mergeCell ref="EH186:EJ186"/>
    <mergeCell ref="EK186:EM186"/>
    <mergeCell ref="EN186:EP186"/>
    <mergeCell ref="BS186:BW186"/>
    <mergeCell ref="BX186:CH186"/>
    <mergeCell ref="CI186:CS186"/>
    <mergeCell ref="CT186:DD186"/>
    <mergeCell ref="DE186:DN186"/>
    <mergeCell ref="DO186:DV186"/>
    <mergeCell ref="AL186:AO186"/>
    <mergeCell ref="AQ186:AU186"/>
    <mergeCell ref="AV186:AZ186"/>
    <mergeCell ref="BA186:BC186"/>
    <mergeCell ref="BE186:BK186"/>
    <mergeCell ref="BM186:BR186"/>
    <mergeCell ref="EH187:EJ187"/>
    <mergeCell ref="EK187:EM187"/>
    <mergeCell ref="EN187:EP187"/>
    <mergeCell ref="EQ185:ET185"/>
    <mergeCell ref="A186:B186"/>
    <mergeCell ref="C186:K186"/>
    <mergeCell ref="L186:R186"/>
    <mergeCell ref="S186:W186"/>
    <mergeCell ref="X186:AA186"/>
    <mergeCell ref="AH186:AK186"/>
    <mergeCell ref="CT185:DD185"/>
    <mergeCell ref="DE185:DN185"/>
    <mergeCell ref="DO185:DV185"/>
    <mergeCell ref="DW185:DY185"/>
    <mergeCell ref="DZ185:ED185"/>
    <mergeCell ref="EE185:EG185"/>
    <mergeCell ref="BA185:BC185"/>
    <mergeCell ref="BE185:BK185"/>
    <mergeCell ref="BM185:BR185"/>
    <mergeCell ref="BS185:BW185"/>
    <mergeCell ref="BX185:CH185"/>
    <mergeCell ref="CI185:CS185"/>
    <mergeCell ref="EQ186:ET186"/>
    <mergeCell ref="A185:B185"/>
    <mergeCell ref="C185:K185"/>
    <mergeCell ref="L185:R185"/>
    <mergeCell ref="S185:W185"/>
    <mergeCell ref="X185:AA185"/>
    <mergeCell ref="AH185:AK185"/>
    <mergeCell ref="AL185:AO185"/>
    <mergeCell ref="AQ185:AU185"/>
    <mergeCell ref="AV185:AZ185"/>
    <mergeCell ref="DW184:DY184"/>
    <mergeCell ref="DZ184:ED184"/>
    <mergeCell ref="EE184:EG184"/>
    <mergeCell ref="EH184:EJ184"/>
    <mergeCell ref="EK184:EM184"/>
    <mergeCell ref="EN184:EP184"/>
    <mergeCell ref="BS184:BW184"/>
    <mergeCell ref="BX184:CH184"/>
    <mergeCell ref="CI184:CS184"/>
    <mergeCell ref="CT184:DD184"/>
    <mergeCell ref="DE184:DN184"/>
    <mergeCell ref="DO184:DV184"/>
    <mergeCell ref="AL184:AO184"/>
    <mergeCell ref="AQ184:AU184"/>
    <mergeCell ref="AV184:AZ184"/>
    <mergeCell ref="BA184:BC184"/>
    <mergeCell ref="BE184:BK184"/>
    <mergeCell ref="BM184:BR184"/>
    <mergeCell ref="EH185:EJ185"/>
    <mergeCell ref="EK185:EM185"/>
    <mergeCell ref="EN185:EP185"/>
    <mergeCell ref="EQ183:ET183"/>
    <mergeCell ref="A184:B184"/>
    <mergeCell ref="C184:K184"/>
    <mergeCell ref="L184:R184"/>
    <mergeCell ref="S184:W184"/>
    <mergeCell ref="X184:AA184"/>
    <mergeCell ref="AH184:AK184"/>
    <mergeCell ref="CT183:DD183"/>
    <mergeCell ref="DE183:DN183"/>
    <mergeCell ref="DO183:DV183"/>
    <mergeCell ref="DW183:DY183"/>
    <mergeCell ref="DZ183:ED183"/>
    <mergeCell ref="EE183:EG183"/>
    <mergeCell ref="BA183:BC183"/>
    <mergeCell ref="BE183:BK183"/>
    <mergeCell ref="BM183:BR183"/>
    <mergeCell ref="BS183:BW183"/>
    <mergeCell ref="BX183:CH183"/>
    <mergeCell ref="CI183:CS183"/>
    <mergeCell ref="EQ184:ET184"/>
    <mergeCell ref="A183:B183"/>
    <mergeCell ref="C183:K183"/>
    <mergeCell ref="L183:R183"/>
    <mergeCell ref="S183:W183"/>
    <mergeCell ref="X183:AA183"/>
    <mergeCell ref="AH183:AK183"/>
    <mergeCell ref="AL183:AO183"/>
    <mergeCell ref="AQ183:AU183"/>
    <mergeCell ref="AV183:AZ183"/>
    <mergeCell ref="DW182:DY182"/>
    <mergeCell ref="DZ182:ED182"/>
    <mergeCell ref="EE182:EG182"/>
    <mergeCell ref="EH182:EJ182"/>
    <mergeCell ref="EK182:EM182"/>
    <mergeCell ref="EN182:EP182"/>
    <mergeCell ref="BS182:BW182"/>
    <mergeCell ref="BX182:CH182"/>
    <mergeCell ref="CI182:CS182"/>
    <mergeCell ref="CT182:DD182"/>
    <mergeCell ref="DE182:DN182"/>
    <mergeCell ref="DO182:DV182"/>
    <mergeCell ref="AL182:AO182"/>
    <mergeCell ref="AQ182:AU182"/>
    <mergeCell ref="AV182:AZ182"/>
    <mergeCell ref="BA182:BC182"/>
    <mergeCell ref="BE182:BK182"/>
    <mergeCell ref="BM182:BR182"/>
    <mergeCell ref="EH183:EJ183"/>
    <mergeCell ref="EK183:EM183"/>
    <mergeCell ref="EN183:EP183"/>
    <mergeCell ref="EQ181:ET181"/>
    <mergeCell ref="A182:B182"/>
    <mergeCell ref="C182:K182"/>
    <mergeCell ref="L182:R182"/>
    <mergeCell ref="S182:W182"/>
    <mergeCell ref="X182:AA182"/>
    <mergeCell ref="AH182:AK182"/>
    <mergeCell ref="CT181:DD181"/>
    <mergeCell ref="DE181:DN181"/>
    <mergeCell ref="DO181:DV181"/>
    <mergeCell ref="DW181:DY181"/>
    <mergeCell ref="DZ181:ED181"/>
    <mergeCell ref="EE181:EG181"/>
    <mergeCell ref="BA181:BC181"/>
    <mergeCell ref="BE181:BK181"/>
    <mergeCell ref="BM181:BR181"/>
    <mergeCell ref="BS181:BW181"/>
    <mergeCell ref="BX181:CH181"/>
    <mergeCell ref="CI181:CS181"/>
    <mergeCell ref="EQ182:ET182"/>
    <mergeCell ref="A181:B181"/>
    <mergeCell ref="C181:K181"/>
    <mergeCell ref="L181:R181"/>
    <mergeCell ref="S181:W181"/>
    <mergeCell ref="X181:AA181"/>
    <mergeCell ref="AH181:AK181"/>
    <mergeCell ref="AL181:AO181"/>
    <mergeCell ref="AQ181:AU181"/>
    <mergeCell ref="AV181:AZ181"/>
    <mergeCell ref="DW180:DY180"/>
    <mergeCell ref="DZ180:ED180"/>
    <mergeCell ref="EE180:EG180"/>
    <mergeCell ref="EH180:EJ180"/>
    <mergeCell ref="EK180:EM180"/>
    <mergeCell ref="EN180:EP180"/>
    <mergeCell ref="BS180:BW180"/>
    <mergeCell ref="BX180:CH180"/>
    <mergeCell ref="CI180:CS180"/>
    <mergeCell ref="CT180:DD180"/>
    <mergeCell ref="DE180:DN180"/>
    <mergeCell ref="DO180:DV180"/>
    <mergeCell ref="AL180:AO180"/>
    <mergeCell ref="AQ180:AU180"/>
    <mergeCell ref="AV180:AZ180"/>
    <mergeCell ref="BA180:BC180"/>
    <mergeCell ref="BE180:BK180"/>
    <mergeCell ref="BM180:BR180"/>
    <mergeCell ref="EH181:EJ181"/>
    <mergeCell ref="EK181:EM181"/>
    <mergeCell ref="EN181:EP181"/>
    <mergeCell ref="EQ179:ET179"/>
    <mergeCell ref="A180:B180"/>
    <mergeCell ref="C180:K180"/>
    <mergeCell ref="L180:R180"/>
    <mergeCell ref="S180:W180"/>
    <mergeCell ref="X180:AA180"/>
    <mergeCell ref="AH180:AK180"/>
    <mergeCell ref="CT179:DD179"/>
    <mergeCell ref="DE179:DN179"/>
    <mergeCell ref="DO179:DV179"/>
    <mergeCell ref="DW179:DY179"/>
    <mergeCell ref="DZ179:ED179"/>
    <mergeCell ref="EE179:EG179"/>
    <mergeCell ref="BA179:BC179"/>
    <mergeCell ref="BE179:BK179"/>
    <mergeCell ref="BM179:BR179"/>
    <mergeCell ref="BS179:BW179"/>
    <mergeCell ref="BX179:CH179"/>
    <mergeCell ref="CI179:CS179"/>
    <mergeCell ref="EQ180:ET180"/>
    <mergeCell ref="A179:B179"/>
    <mergeCell ref="C179:K179"/>
    <mergeCell ref="L179:R179"/>
    <mergeCell ref="S179:W179"/>
    <mergeCell ref="X179:AA179"/>
    <mergeCell ref="AH179:AK179"/>
    <mergeCell ref="AL179:AO179"/>
    <mergeCell ref="AQ179:AU179"/>
    <mergeCell ref="AV179:AZ179"/>
    <mergeCell ref="DW178:DY178"/>
    <mergeCell ref="DZ178:ED178"/>
    <mergeCell ref="EE178:EG178"/>
    <mergeCell ref="EH178:EJ178"/>
    <mergeCell ref="EK178:EM178"/>
    <mergeCell ref="EN178:EP178"/>
    <mergeCell ref="BS178:BW178"/>
    <mergeCell ref="BX178:CH178"/>
    <mergeCell ref="CI178:CS178"/>
    <mergeCell ref="CT178:DD178"/>
    <mergeCell ref="DE178:DN178"/>
    <mergeCell ref="DO178:DV178"/>
    <mergeCell ref="AL178:AO178"/>
    <mergeCell ref="AQ178:AU178"/>
    <mergeCell ref="AV178:AZ178"/>
    <mergeCell ref="BA178:BC178"/>
    <mergeCell ref="BE178:BK178"/>
    <mergeCell ref="BM178:BR178"/>
    <mergeCell ref="EH179:EJ179"/>
    <mergeCell ref="EK179:EM179"/>
    <mergeCell ref="EN179:EP179"/>
    <mergeCell ref="EQ177:ET177"/>
    <mergeCell ref="A178:B178"/>
    <mergeCell ref="C178:K178"/>
    <mergeCell ref="L178:R178"/>
    <mergeCell ref="S178:W178"/>
    <mergeCell ref="X178:AA178"/>
    <mergeCell ref="AH178:AK178"/>
    <mergeCell ref="CT177:DD177"/>
    <mergeCell ref="DE177:DN177"/>
    <mergeCell ref="DO177:DV177"/>
    <mergeCell ref="DW177:DY177"/>
    <mergeCell ref="DZ177:ED177"/>
    <mergeCell ref="EE177:EG177"/>
    <mergeCell ref="BA177:BC177"/>
    <mergeCell ref="BE177:BK177"/>
    <mergeCell ref="BM177:BR177"/>
    <mergeCell ref="BS177:BW177"/>
    <mergeCell ref="BX177:CH177"/>
    <mergeCell ref="CI177:CS177"/>
    <mergeCell ref="EQ178:ET178"/>
    <mergeCell ref="A177:B177"/>
    <mergeCell ref="C177:K177"/>
    <mergeCell ref="L177:R177"/>
    <mergeCell ref="S177:W177"/>
    <mergeCell ref="X177:AA177"/>
    <mergeCell ref="AH177:AK177"/>
    <mergeCell ref="AL177:AO177"/>
    <mergeCell ref="AQ177:AU177"/>
    <mergeCell ref="AV177:AZ177"/>
    <mergeCell ref="DW176:DY176"/>
    <mergeCell ref="DZ176:ED176"/>
    <mergeCell ref="EE176:EG176"/>
    <mergeCell ref="EH176:EJ176"/>
    <mergeCell ref="EK176:EM176"/>
    <mergeCell ref="EN176:EP176"/>
    <mergeCell ref="BS176:BW176"/>
    <mergeCell ref="BX176:CH176"/>
    <mergeCell ref="CI176:CS176"/>
    <mergeCell ref="CT176:DD176"/>
    <mergeCell ref="DE176:DN176"/>
    <mergeCell ref="DO176:DV176"/>
    <mergeCell ref="AL176:AO176"/>
    <mergeCell ref="AQ176:AU176"/>
    <mergeCell ref="AV176:AZ176"/>
    <mergeCell ref="BA176:BC176"/>
    <mergeCell ref="BE176:BK176"/>
    <mergeCell ref="BM176:BR176"/>
    <mergeCell ref="EH177:EJ177"/>
    <mergeCell ref="EK177:EM177"/>
    <mergeCell ref="EN177:EP177"/>
    <mergeCell ref="EQ175:ET175"/>
    <mergeCell ref="A176:B176"/>
    <mergeCell ref="C176:K176"/>
    <mergeCell ref="L176:R176"/>
    <mergeCell ref="S176:W176"/>
    <mergeCell ref="X176:AA176"/>
    <mergeCell ref="AH176:AK176"/>
    <mergeCell ref="CT175:DD175"/>
    <mergeCell ref="DE175:DN175"/>
    <mergeCell ref="DO175:DV175"/>
    <mergeCell ref="DW175:DY175"/>
    <mergeCell ref="DZ175:ED175"/>
    <mergeCell ref="EE175:EG175"/>
    <mergeCell ref="BA175:BC175"/>
    <mergeCell ref="BE175:BK175"/>
    <mergeCell ref="BM175:BR175"/>
    <mergeCell ref="BS175:BW175"/>
    <mergeCell ref="BX175:CH175"/>
    <mergeCell ref="CI175:CS175"/>
    <mergeCell ref="EQ176:ET176"/>
    <mergeCell ref="A175:B175"/>
    <mergeCell ref="C175:K175"/>
    <mergeCell ref="L175:R175"/>
    <mergeCell ref="S175:W175"/>
    <mergeCell ref="X175:AA175"/>
    <mergeCell ref="AH175:AK175"/>
    <mergeCell ref="AL175:AO175"/>
    <mergeCell ref="AQ175:AU175"/>
    <mergeCell ref="AV175:AZ175"/>
    <mergeCell ref="DW174:DY174"/>
    <mergeCell ref="DZ174:ED174"/>
    <mergeCell ref="EE174:EG174"/>
    <mergeCell ref="EH174:EJ174"/>
    <mergeCell ref="EK174:EM174"/>
    <mergeCell ref="EN174:EP174"/>
    <mergeCell ref="BS174:BW174"/>
    <mergeCell ref="BX174:CH174"/>
    <mergeCell ref="CI174:CS174"/>
    <mergeCell ref="CT174:DD174"/>
    <mergeCell ref="DE174:DN174"/>
    <mergeCell ref="DO174:DV174"/>
    <mergeCell ref="AL174:AO174"/>
    <mergeCell ref="AQ174:AU174"/>
    <mergeCell ref="AV174:AZ174"/>
    <mergeCell ref="BA174:BC174"/>
    <mergeCell ref="BE174:BK174"/>
    <mergeCell ref="BM174:BR174"/>
    <mergeCell ref="EH175:EJ175"/>
    <mergeCell ref="EK175:EM175"/>
    <mergeCell ref="EN175:EP175"/>
    <mergeCell ref="EQ173:ET173"/>
    <mergeCell ref="A174:B174"/>
    <mergeCell ref="C174:K174"/>
    <mergeCell ref="L174:R174"/>
    <mergeCell ref="S174:W174"/>
    <mergeCell ref="X174:AA174"/>
    <mergeCell ref="AH174:AK174"/>
    <mergeCell ref="CT173:DD173"/>
    <mergeCell ref="DE173:DN173"/>
    <mergeCell ref="DO173:DV173"/>
    <mergeCell ref="DW173:DY173"/>
    <mergeCell ref="DZ173:ED173"/>
    <mergeCell ref="EE173:EG173"/>
    <mergeCell ref="BA173:BC173"/>
    <mergeCell ref="BE173:BK173"/>
    <mergeCell ref="BM173:BR173"/>
    <mergeCell ref="BS173:BW173"/>
    <mergeCell ref="BX173:CH173"/>
    <mergeCell ref="CI173:CS173"/>
    <mergeCell ref="EQ174:ET174"/>
    <mergeCell ref="A173:B173"/>
    <mergeCell ref="C173:K173"/>
    <mergeCell ref="L173:R173"/>
    <mergeCell ref="S173:W173"/>
    <mergeCell ref="X173:AA173"/>
    <mergeCell ref="AH173:AK173"/>
    <mergeCell ref="AL173:AO173"/>
    <mergeCell ref="AQ173:AU173"/>
    <mergeCell ref="AV173:AZ173"/>
    <mergeCell ref="DW172:DY172"/>
    <mergeCell ref="DZ172:ED172"/>
    <mergeCell ref="EE172:EG172"/>
    <mergeCell ref="EH172:EJ172"/>
    <mergeCell ref="EK172:EM172"/>
    <mergeCell ref="EN172:EP172"/>
    <mergeCell ref="BS172:BW172"/>
    <mergeCell ref="BX172:CH172"/>
    <mergeCell ref="CI172:CS172"/>
    <mergeCell ref="CT172:DD172"/>
    <mergeCell ref="DE172:DN172"/>
    <mergeCell ref="DO172:DV172"/>
    <mergeCell ref="AL172:AO172"/>
    <mergeCell ref="AQ172:AU172"/>
    <mergeCell ref="AV172:AZ172"/>
    <mergeCell ref="BA172:BC172"/>
    <mergeCell ref="BE172:BK172"/>
    <mergeCell ref="BM172:BR172"/>
    <mergeCell ref="EH173:EJ173"/>
    <mergeCell ref="EK173:EM173"/>
    <mergeCell ref="EN173:EP173"/>
    <mergeCell ref="EQ171:ET171"/>
    <mergeCell ref="A172:B172"/>
    <mergeCell ref="C172:K172"/>
    <mergeCell ref="L172:R172"/>
    <mergeCell ref="S172:W172"/>
    <mergeCell ref="X172:AA172"/>
    <mergeCell ref="AH172:AK172"/>
    <mergeCell ref="CT171:DD171"/>
    <mergeCell ref="DE171:DN171"/>
    <mergeCell ref="DO171:DV171"/>
    <mergeCell ref="DW171:DY171"/>
    <mergeCell ref="DZ171:ED171"/>
    <mergeCell ref="EE171:EG171"/>
    <mergeCell ref="BA171:BC171"/>
    <mergeCell ref="BE171:BK171"/>
    <mergeCell ref="BM171:BR171"/>
    <mergeCell ref="BS171:BW171"/>
    <mergeCell ref="BX171:CH171"/>
    <mergeCell ref="CI171:CS171"/>
    <mergeCell ref="EQ172:ET172"/>
    <mergeCell ref="A171:B171"/>
    <mergeCell ref="C171:K171"/>
    <mergeCell ref="L171:R171"/>
    <mergeCell ref="S171:W171"/>
    <mergeCell ref="X171:AA171"/>
    <mergeCell ref="AH171:AK171"/>
    <mergeCell ref="AL171:AO171"/>
    <mergeCell ref="AQ171:AU171"/>
    <mergeCell ref="AV171:AZ171"/>
    <mergeCell ref="DW170:DY170"/>
    <mergeCell ref="DZ170:ED170"/>
    <mergeCell ref="EE170:EG170"/>
    <mergeCell ref="EH170:EJ170"/>
    <mergeCell ref="EK170:EM170"/>
    <mergeCell ref="EN170:EP170"/>
    <mergeCell ref="BS170:BW170"/>
    <mergeCell ref="BX170:CH170"/>
    <mergeCell ref="CI170:CS170"/>
    <mergeCell ref="CT170:DD170"/>
    <mergeCell ref="DE170:DN170"/>
    <mergeCell ref="DO170:DV170"/>
    <mergeCell ref="AL170:AO170"/>
    <mergeCell ref="AQ170:AU170"/>
    <mergeCell ref="AV170:AZ170"/>
    <mergeCell ref="BA170:BC170"/>
    <mergeCell ref="BE170:BK170"/>
    <mergeCell ref="BM170:BR170"/>
    <mergeCell ref="EH171:EJ171"/>
    <mergeCell ref="EK171:EM171"/>
    <mergeCell ref="EN171:EP171"/>
    <mergeCell ref="EQ169:ET169"/>
    <mergeCell ref="A170:B170"/>
    <mergeCell ref="C170:K170"/>
    <mergeCell ref="L170:R170"/>
    <mergeCell ref="S170:W170"/>
    <mergeCell ref="X170:AA170"/>
    <mergeCell ref="AH170:AK170"/>
    <mergeCell ref="CT169:DD169"/>
    <mergeCell ref="DE169:DN169"/>
    <mergeCell ref="DO169:DV169"/>
    <mergeCell ref="DW169:DY169"/>
    <mergeCell ref="DZ169:ED169"/>
    <mergeCell ref="EE169:EG169"/>
    <mergeCell ref="BA169:BC169"/>
    <mergeCell ref="BE169:BK169"/>
    <mergeCell ref="BM169:BR169"/>
    <mergeCell ref="BS169:BW169"/>
    <mergeCell ref="BX169:CH169"/>
    <mergeCell ref="CI169:CS169"/>
    <mergeCell ref="EQ170:ET170"/>
    <mergeCell ref="A169:B169"/>
    <mergeCell ref="C169:K169"/>
    <mergeCell ref="L169:R169"/>
    <mergeCell ref="S169:W169"/>
    <mergeCell ref="X169:AA169"/>
    <mergeCell ref="AH169:AK169"/>
    <mergeCell ref="AL169:AO169"/>
    <mergeCell ref="AQ169:AU169"/>
    <mergeCell ref="AV169:AZ169"/>
    <mergeCell ref="DW168:DY168"/>
    <mergeCell ref="DZ168:ED168"/>
    <mergeCell ref="EE168:EG168"/>
    <mergeCell ref="EH168:EJ168"/>
    <mergeCell ref="EK168:EM168"/>
    <mergeCell ref="EN168:EP168"/>
    <mergeCell ref="BS168:BW168"/>
    <mergeCell ref="BX168:CH168"/>
    <mergeCell ref="CI168:CS168"/>
    <mergeCell ref="CT168:DD168"/>
    <mergeCell ref="DE168:DN168"/>
    <mergeCell ref="DO168:DV168"/>
    <mergeCell ref="AL168:AO168"/>
    <mergeCell ref="AQ168:AU168"/>
    <mergeCell ref="AV168:AZ168"/>
    <mergeCell ref="BA168:BC168"/>
    <mergeCell ref="BE168:BK168"/>
    <mergeCell ref="BM168:BR168"/>
    <mergeCell ref="EH169:EJ169"/>
    <mergeCell ref="EK169:EM169"/>
    <mergeCell ref="EN169:EP169"/>
    <mergeCell ref="EQ167:ET167"/>
    <mergeCell ref="A168:B168"/>
    <mergeCell ref="C168:K168"/>
    <mergeCell ref="L168:R168"/>
    <mergeCell ref="S168:W168"/>
    <mergeCell ref="X168:AA168"/>
    <mergeCell ref="AH168:AK168"/>
    <mergeCell ref="CT167:DD167"/>
    <mergeCell ref="DE167:DN167"/>
    <mergeCell ref="DO167:DV167"/>
    <mergeCell ref="DW167:DY167"/>
    <mergeCell ref="DZ167:ED167"/>
    <mergeCell ref="EE167:EG167"/>
    <mergeCell ref="BA167:BC167"/>
    <mergeCell ref="BE167:BK167"/>
    <mergeCell ref="BM167:BR167"/>
    <mergeCell ref="BS167:BW167"/>
    <mergeCell ref="BX167:CH167"/>
    <mergeCell ref="CI167:CS167"/>
    <mergeCell ref="EQ168:ET168"/>
    <mergeCell ref="A167:B167"/>
    <mergeCell ref="C167:K167"/>
    <mergeCell ref="L167:R167"/>
    <mergeCell ref="S167:W167"/>
    <mergeCell ref="X167:AA167"/>
    <mergeCell ref="AH167:AK167"/>
    <mergeCell ref="AL167:AO167"/>
    <mergeCell ref="AQ167:AU167"/>
    <mergeCell ref="AV167:AZ167"/>
    <mergeCell ref="DW166:DY166"/>
    <mergeCell ref="DZ166:ED166"/>
    <mergeCell ref="EE166:EG166"/>
    <mergeCell ref="EH166:EJ166"/>
    <mergeCell ref="EK166:EM166"/>
    <mergeCell ref="EN166:EP166"/>
    <mergeCell ref="BS166:BW166"/>
    <mergeCell ref="BX166:CH166"/>
    <mergeCell ref="CI166:CS166"/>
    <mergeCell ref="CT166:DD166"/>
    <mergeCell ref="DE166:DN166"/>
    <mergeCell ref="DO166:DV166"/>
    <mergeCell ref="AL166:AO166"/>
    <mergeCell ref="AQ166:AU166"/>
    <mergeCell ref="AV166:AZ166"/>
    <mergeCell ref="BA166:BC166"/>
    <mergeCell ref="BE166:BK166"/>
    <mergeCell ref="BM166:BR166"/>
    <mergeCell ref="EH167:EJ167"/>
    <mergeCell ref="EK167:EM167"/>
    <mergeCell ref="EN167:EP167"/>
    <mergeCell ref="EQ165:ET165"/>
    <mergeCell ref="A166:B166"/>
    <mergeCell ref="C166:K166"/>
    <mergeCell ref="L166:R166"/>
    <mergeCell ref="S166:W166"/>
    <mergeCell ref="X166:AA166"/>
    <mergeCell ref="AH166:AK166"/>
    <mergeCell ref="CT165:DD165"/>
    <mergeCell ref="DE165:DN165"/>
    <mergeCell ref="DO165:DV165"/>
    <mergeCell ref="DW165:DY165"/>
    <mergeCell ref="DZ165:ED165"/>
    <mergeCell ref="EE165:EG165"/>
    <mergeCell ref="BA165:BC165"/>
    <mergeCell ref="BE165:BK165"/>
    <mergeCell ref="BM165:BR165"/>
    <mergeCell ref="BS165:BW165"/>
    <mergeCell ref="BX165:CH165"/>
    <mergeCell ref="CI165:CS165"/>
    <mergeCell ref="EQ166:ET166"/>
    <mergeCell ref="A165:B165"/>
    <mergeCell ref="C165:K165"/>
    <mergeCell ref="L165:R165"/>
    <mergeCell ref="S165:W165"/>
    <mergeCell ref="X165:AA165"/>
    <mergeCell ref="AH165:AK165"/>
    <mergeCell ref="AL165:AO165"/>
    <mergeCell ref="AQ165:AU165"/>
    <mergeCell ref="AV165:AZ165"/>
    <mergeCell ref="DW164:DY164"/>
    <mergeCell ref="DZ164:ED164"/>
    <mergeCell ref="EE164:EG164"/>
    <mergeCell ref="EH164:EJ164"/>
    <mergeCell ref="EK164:EM164"/>
    <mergeCell ref="EN164:EP164"/>
    <mergeCell ref="BS164:BW164"/>
    <mergeCell ref="BX164:CH164"/>
    <mergeCell ref="CI164:CS164"/>
    <mergeCell ref="CT164:DD164"/>
    <mergeCell ref="DE164:DN164"/>
    <mergeCell ref="DO164:DV164"/>
    <mergeCell ref="AL164:AO164"/>
    <mergeCell ref="AQ164:AU164"/>
    <mergeCell ref="AV164:AZ164"/>
    <mergeCell ref="BA164:BC164"/>
    <mergeCell ref="BE164:BK164"/>
    <mergeCell ref="BM164:BR164"/>
    <mergeCell ref="EH165:EJ165"/>
    <mergeCell ref="EK165:EM165"/>
    <mergeCell ref="EN165:EP165"/>
    <mergeCell ref="EQ163:ET163"/>
    <mergeCell ref="A164:B164"/>
    <mergeCell ref="C164:K164"/>
    <mergeCell ref="L164:R164"/>
    <mergeCell ref="S164:W164"/>
    <mergeCell ref="X164:AA164"/>
    <mergeCell ref="AH164:AK164"/>
    <mergeCell ref="CT163:DD163"/>
    <mergeCell ref="DE163:DN163"/>
    <mergeCell ref="DO163:DV163"/>
    <mergeCell ref="DW163:DY163"/>
    <mergeCell ref="DZ163:ED163"/>
    <mergeCell ref="EE163:EG163"/>
    <mergeCell ref="BA163:BC163"/>
    <mergeCell ref="BE163:BK163"/>
    <mergeCell ref="BM163:BR163"/>
    <mergeCell ref="BS163:BW163"/>
    <mergeCell ref="BX163:CH163"/>
    <mergeCell ref="CI163:CS163"/>
    <mergeCell ref="EQ164:ET164"/>
    <mergeCell ref="A163:B163"/>
    <mergeCell ref="C163:K163"/>
    <mergeCell ref="L163:R163"/>
    <mergeCell ref="S163:W163"/>
    <mergeCell ref="X163:AA163"/>
    <mergeCell ref="AH163:AK163"/>
    <mergeCell ref="AL163:AO163"/>
    <mergeCell ref="AQ163:AU163"/>
    <mergeCell ref="AV163:AZ163"/>
    <mergeCell ref="DW162:DY162"/>
    <mergeCell ref="DZ162:ED162"/>
    <mergeCell ref="EE162:EG162"/>
    <mergeCell ref="EH162:EJ162"/>
    <mergeCell ref="EK162:EM162"/>
    <mergeCell ref="EN162:EP162"/>
    <mergeCell ref="BS162:BW162"/>
    <mergeCell ref="BX162:CH162"/>
    <mergeCell ref="CI162:CS162"/>
    <mergeCell ref="CT162:DD162"/>
    <mergeCell ref="DE162:DN162"/>
    <mergeCell ref="DO162:DV162"/>
    <mergeCell ref="AL162:AO162"/>
    <mergeCell ref="AQ162:AU162"/>
    <mergeCell ref="AV162:AZ162"/>
    <mergeCell ref="BA162:BC162"/>
    <mergeCell ref="BE162:BK162"/>
    <mergeCell ref="BM162:BR162"/>
    <mergeCell ref="EH163:EJ163"/>
    <mergeCell ref="EK163:EM163"/>
    <mergeCell ref="EN163:EP163"/>
    <mergeCell ref="EQ161:ET161"/>
    <mergeCell ref="A162:B162"/>
    <mergeCell ref="C162:K162"/>
    <mergeCell ref="L162:R162"/>
    <mergeCell ref="S162:W162"/>
    <mergeCell ref="X162:AA162"/>
    <mergeCell ref="AH162:AK162"/>
    <mergeCell ref="CT161:DD161"/>
    <mergeCell ref="DE161:DN161"/>
    <mergeCell ref="DO161:DV161"/>
    <mergeCell ref="DW161:DY161"/>
    <mergeCell ref="DZ161:ED161"/>
    <mergeCell ref="EE161:EG161"/>
    <mergeCell ref="BA161:BC161"/>
    <mergeCell ref="BE161:BK161"/>
    <mergeCell ref="BM161:BR161"/>
    <mergeCell ref="BS161:BW161"/>
    <mergeCell ref="BX161:CH161"/>
    <mergeCell ref="CI161:CS161"/>
    <mergeCell ref="EQ162:ET162"/>
    <mergeCell ref="A161:B161"/>
    <mergeCell ref="C161:K161"/>
    <mergeCell ref="L161:R161"/>
    <mergeCell ref="S161:W161"/>
    <mergeCell ref="X161:AA161"/>
    <mergeCell ref="AH161:AK161"/>
    <mergeCell ref="AL161:AO161"/>
    <mergeCell ref="AQ161:AU161"/>
    <mergeCell ref="AV161:AZ161"/>
    <mergeCell ref="DW160:DY160"/>
    <mergeCell ref="DZ160:ED160"/>
    <mergeCell ref="EE160:EG160"/>
    <mergeCell ref="EH160:EJ160"/>
    <mergeCell ref="EK160:EM160"/>
    <mergeCell ref="EN160:EP160"/>
    <mergeCell ref="BS160:BW160"/>
    <mergeCell ref="BX160:CH160"/>
    <mergeCell ref="CI160:CS160"/>
    <mergeCell ref="CT160:DD160"/>
    <mergeCell ref="DE160:DN160"/>
    <mergeCell ref="DO160:DV160"/>
    <mergeCell ref="AL160:AO160"/>
    <mergeCell ref="AQ160:AU160"/>
    <mergeCell ref="AV160:AZ160"/>
    <mergeCell ref="BA160:BC160"/>
    <mergeCell ref="BE160:BK160"/>
    <mergeCell ref="BM160:BR160"/>
    <mergeCell ref="EH161:EJ161"/>
    <mergeCell ref="EK161:EM161"/>
    <mergeCell ref="EN161:EP161"/>
    <mergeCell ref="EQ159:ET159"/>
    <mergeCell ref="A160:B160"/>
    <mergeCell ref="C160:K160"/>
    <mergeCell ref="L160:R160"/>
    <mergeCell ref="S160:W160"/>
    <mergeCell ref="X160:AA160"/>
    <mergeCell ref="AH160:AK160"/>
    <mergeCell ref="CT159:DD159"/>
    <mergeCell ref="DE159:DN159"/>
    <mergeCell ref="DO159:DV159"/>
    <mergeCell ref="DW159:DY159"/>
    <mergeCell ref="DZ159:ED159"/>
    <mergeCell ref="EE159:EG159"/>
    <mergeCell ref="BA159:BC159"/>
    <mergeCell ref="BE159:BK159"/>
    <mergeCell ref="BM159:BR159"/>
    <mergeCell ref="BS159:BW159"/>
    <mergeCell ref="BX159:CH159"/>
    <mergeCell ref="CI159:CS159"/>
    <mergeCell ref="EQ160:ET160"/>
    <mergeCell ref="A159:B159"/>
    <mergeCell ref="C159:K159"/>
    <mergeCell ref="L159:R159"/>
    <mergeCell ref="S159:W159"/>
    <mergeCell ref="X159:AA159"/>
    <mergeCell ref="AH159:AK159"/>
    <mergeCell ref="AL159:AO159"/>
    <mergeCell ref="AQ159:AU159"/>
    <mergeCell ref="AV159:AZ159"/>
    <mergeCell ref="DW158:DY158"/>
    <mergeCell ref="DZ158:ED158"/>
    <mergeCell ref="EE158:EG158"/>
    <mergeCell ref="EH158:EJ158"/>
    <mergeCell ref="EK158:EM158"/>
    <mergeCell ref="EN158:EP158"/>
    <mergeCell ref="BS158:BW158"/>
    <mergeCell ref="BX158:CH158"/>
    <mergeCell ref="CI158:CS158"/>
    <mergeCell ref="CT158:DD158"/>
    <mergeCell ref="DE158:DN158"/>
    <mergeCell ref="DO158:DV158"/>
    <mergeCell ref="AL158:AO158"/>
    <mergeCell ref="AQ158:AU158"/>
    <mergeCell ref="AV158:AZ158"/>
    <mergeCell ref="BA158:BC158"/>
    <mergeCell ref="BE158:BK158"/>
    <mergeCell ref="BM158:BR158"/>
    <mergeCell ref="EH159:EJ159"/>
    <mergeCell ref="EK159:EM159"/>
    <mergeCell ref="EN159:EP159"/>
    <mergeCell ref="EQ157:ET157"/>
    <mergeCell ref="A158:B158"/>
    <mergeCell ref="C158:K158"/>
    <mergeCell ref="L158:R158"/>
    <mergeCell ref="S158:W158"/>
    <mergeCell ref="X158:AA158"/>
    <mergeCell ref="AH158:AK158"/>
    <mergeCell ref="CT157:DD157"/>
    <mergeCell ref="DE157:DN157"/>
    <mergeCell ref="DO157:DV157"/>
    <mergeCell ref="DW157:DY157"/>
    <mergeCell ref="DZ157:ED157"/>
    <mergeCell ref="EE157:EG157"/>
    <mergeCell ref="BA157:BC157"/>
    <mergeCell ref="BE157:BK157"/>
    <mergeCell ref="BM157:BR157"/>
    <mergeCell ref="BS157:BW157"/>
    <mergeCell ref="BX157:CH157"/>
    <mergeCell ref="CI157:CS157"/>
    <mergeCell ref="EQ158:ET158"/>
    <mergeCell ref="A157:B157"/>
    <mergeCell ref="C157:K157"/>
    <mergeCell ref="L157:R157"/>
    <mergeCell ref="S157:W157"/>
    <mergeCell ref="X157:AA157"/>
    <mergeCell ref="AH157:AK157"/>
    <mergeCell ref="AL157:AO157"/>
    <mergeCell ref="AQ157:AU157"/>
    <mergeCell ref="AV157:AZ157"/>
    <mergeCell ref="DW156:DY156"/>
    <mergeCell ref="DZ156:ED156"/>
    <mergeCell ref="EE156:EG156"/>
    <mergeCell ref="EH156:EJ156"/>
    <mergeCell ref="EK156:EM156"/>
    <mergeCell ref="EN156:EP156"/>
    <mergeCell ref="BS156:BW156"/>
    <mergeCell ref="BX156:CH156"/>
    <mergeCell ref="CI156:CS156"/>
    <mergeCell ref="CT156:DD156"/>
    <mergeCell ref="DE156:DN156"/>
    <mergeCell ref="DO156:DV156"/>
    <mergeCell ref="AL156:AO156"/>
    <mergeCell ref="AQ156:AU156"/>
    <mergeCell ref="AV156:AZ156"/>
    <mergeCell ref="BA156:BC156"/>
    <mergeCell ref="BE156:BK156"/>
    <mergeCell ref="BM156:BR156"/>
    <mergeCell ref="EH157:EJ157"/>
    <mergeCell ref="EK157:EM157"/>
    <mergeCell ref="EN157:EP157"/>
    <mergeCell ref="EQ155:ET155"/>
    <mergeCell ref="A156:B156"/>
    <mergeCell ref="C156:K156"/>
    <mergeCell ref="L156:R156"/>
    <mergeCell ref="S156:W156"/>
    <mergeCell ref="X156:AA156"/>
    <mergeCell ref="AH156:AK156"/>
    <mergeCell ref="CT155:DD155"/>
    <mergeCell ref="DE155:DN155"/>
    <mergeCell ref="DO155:DV155"/>
    <mergeCell ref="DW155:DY155"/>
    <mergeCell ref="DZ155:ED155"/>
    <mergeCell ref="EE155:EG155"/>
    <mergeCell ref="BA155:BC155"/>
    <mergeCell ref="BE155:BK155"/>
    <mergeCell ref="BM155:BR155"/>
    <mergeCell ref="BS155:BW155"/>
    <mergeCell ref="BX155:CH155"/>
    <mergeCell ref="CI155:CS155"/>
    <mergeCell ref="EQ156:ET156"/>
    <mergeCell ref="A155:B155"/>
    <mergeCell ref="C155:K155"/>
    <mergeCell ref="L155:R155"/>
    <mergeCell ref="S155:W155"/>
    <mergeCell ref="X155:AA155"/>
    <mergeCell ref="AH155:AK155"/>
    <mergeCell ref="AL155:AO155"/>
    <mergeCell ref="AQ155:AU155"/>
    <mergeCell ref="AV155:AZ155"/>
    <mergeCell ref="DW154:DY154"/>
    <mergeCell ref="DZ154:ED154"/>
    <mergeCell ref="EE154:EG154"/>
    <mergeCell ref="EH154:EJ154"/>
    <mergeCell ref="EK154:EM154"/>
    <mergeCell ref="EN154:EP154"/>
    <mergeCell ref="BS154:BW154"/>
    <mergeCell ref="BX154:CH154"/>
    <mergeCell ref="CI154:CS154"/>
    <mergeCell ref="CT154:DD154"/>
    <mergeCell ref="DE154:DN154"/>
    <mergeCell ref="DO154:DV154"/>
    <mergeCell ref="AL154:AO154"/>
    <mergeCell ref="AQ154:AU154"/>
    <mergeCell ref="AV154:AZ154"/>
    <mergeCell ref="BA154:BC154"/>
    <mergeCell ref="BE154:BK154"/>
    <mergeCell ref="BM154:BR154"/>
    <mergeCell ref="EH155:EJ155"/>
    <mergeCell ref="EK155:EM155"/>
    <mergeCell ref="EN155:EP155"/>
    <mergeCell ref="EQ153:ET153"/>
    <mergeCell ref="A154:B154"/>
    <mergeCell ref="C154:K154"/>
    <mergeCell ref="L154:R154"/>
    <mergeCell ref="S154:W154"/>
    <mergeCell ref="X154:AA154"/>
    <mergeCell ref="AH154:AK154"/>
    <mergeCell ref="CT153:DD153"/>
    <mergeCell ref="DE153:DN153"/>
    <mergeCell ref="DO153:DV153"/>
    <mergeCell ref="DW153:DY153"/>
    <mergeCell ref="DZ153:ED153"/>
    <mergeCell ref="EE153:EG153"/>
    <mergeCell ref="BA153:BC153"/>
    <mergeCell ref="BE153:BK153"/>
    <mergeCell ref="BM153:BR153"/>
    <mergeCell ref="BS153:BW153"/>
    <mergeCell ref="BX153:CH153"/>
    <mergeCell ref="CI153:CS153"/>
    <mergeCell ref="EQ154:ET154"/>
    <mergeCell ref="A153:B153"/>
    <mergeCell ref="C153:K153"/>
    <mergeCell ref="L153:R153"/>
    <mergeCell ref="S153:W153"/>
    <mergeCell ref="X153:AA153"/>
    <mergeCell ref="AH153:AK153"/>
    <mergeCell ref="AL153:AO153"/>
    <mergeCell ref="AQ153:AU153"/>
    <mergeCell ref="AV153:AZ153"/>
    <mergeCell ref="DW152:DY152"/>
    <mergeCell ref="DZ152:ED152"/>
    <mergeCell ref="EE152:EG152"/>
    <mergeCell ref="EH152:EJ152"/>
    <mergeCell ref="EK152:EM152"/>
    <mergeCell ref="EN152:EP152"/>
    <mergeCell ref="BS152:BW152"/>
    <mergeCell ref="BX152:CH152"/>
    <mergeCell ref="CI152:CS152"/>
    <mergeCell ref="CT152:DD152"/>
    <mergeCell ref="DE152:DN152"/>
    <mergeCell ref="DO152:DV152"/>
    <mergeCell ref="AL152:AO152"/>
    <mergeCell ref="AQ152:AU152"/>
    <mergeCell ref="AV152:AZ152"/>
    <mergeCell ref="BA152:BC152"/>
    <mergeCell ref="BE152:BK152"/>
    <mergeCell ref="BM152:BR152"/>
    <mergeCell ref="EH153:EJ153"/>
    <mergeCell ref="EK153:EM153"/>
    <mergeCell ref="EN153:EP153"/>
    <mergeCell ref="EQ151:ET151"/>
    <mergeCell ref="A152:B152"/>
    <mergeCell ref="C152:K152"/>
    <mergeCell ref="L152:R152"/>
    <mergeCell ref="S152:W152"/>
    <mergeCell ref="X152:AA152"/>
    <mergeCell ref="AH152:AK152"/>
    <mergeCell ref="CT151:DD151"/>
    <mergeCell ref="DE151:DN151"/>
    <mergeCell ref="DO151:DV151"/>
    <mergeCell ref="DW151:DY151"/>
    <mergeCell ref="DZ151:ED151"/>
    <mergeCell ref="EE151:EG151"/>
    <mergeCell ref="BA151:BC151"/>
    <mergeCell ref="BE151:BK151"/>
    <mergeCell ref="BM151:BR151"/>
    <mergeCell ref="BS151:BW151"/>
    <mergeCell ref="BX151:CH151"/>
    <mergeCell ref="CI151:CS151"/>
    <mergeCell ref="EQ152:ET152"/>
    <mergeCell ref="A151:B151"/>
    <mergeCell ref="C151:K151"/>
    <mergeCell ref="L151:R151"/>
    <mergeCell ref="S151:W151"/>
    <mergeCell ref="X151:AA151"/>
    <mergeCell ref="AH151:AK151"/>
    <mergeCell ref="AL151:AO151"/>
    <mergeCell ref="AQ151:AU151"/>
    <mergeCell ref="AV151:AZ151"/>
    <mergeCell ref="DW150:DY150"/>
    <mergeCell ref="DZ150:ED150"/>
    <mergeCell ref="EE150:EG150"/>
    <mergeCell ref="EH150:EJ150"/>
    <mergeCell ref="EK150:EM150"/>
    <mergeCell ref="EN150:EP150"/>
    <mergeCell ref="BS150:BW150"/>
    <mergeCell ref="BX150:CH150"/>
    <mergeCell ref="CI150:CS150"/>
    <mergeCell ref="CT150:DD150"/>
    <mergeCell ref="DE150:DN150"/>
    <mergeCell ref="DO150:DV150"/>
    <mergeCell ref="AL150:AO150"/>
    <mergeCell ref="AQ150:AU150"/>
    <mergeCell ref="AV150:AZ150"/>
    <mergeCell ref="BA150:BC150"/>
    <mergeCell ref="BE150:BK150"/>
    <mergeCell ref="BM150:BR150"/>
    <mergeCell ref="EH151:EJ151"/>
    <mergeCell ref="EK151:EM151"/>
    <mergeCell ref="EN151:EP151"/>
    <mergeCell ref="EQ149:ET149"/>
    <mergeCell ref="A150:B150"/>
    <mergeCell ref="C150:K150"/>
    <mergeCell ref="L150:R150"/>
    <mergeCell ref="S150:W150"/>
    <mergeCell ref="X150:AA150"/>
    <mergeCell ref="AH150:AK150"/>
    <mergeCell ref="CT149:DD149"/>
    <mergeCell ref="DE149:DN149"/>
    <mergeCell ref="DO149:DV149"/>
    <mergeCell ref="DW149:DY149"/>
    <mergeCell ref="DZ149:ED149"/>
    <mergeCell ref="EE149:EG149"/>
    <mergeCell ref="BA149:BC149"/>
    <mergeCell ref="BE149:BK149"/>
    <mergeCell ref="BM149:BR149"/>
    <mergeCell ref="BS149:BW149"/>
    <mergeCell ref="BX149:CH149"/>
    <mergeCell ref="CI149:CS149"/>
    <mergeCell ref="EQ150:ET150"/>
    <mergeCell ref="A149:B149"/>
    <mergeCell ref="C149:K149"/>
    <mergeCell ref="L149:R149"/>
    <mergeCell ref="S149:W149"/>
    <mergeCell ref="X149:AA149"/>
    <mergeCell ref="AH149:AK149"/>
    <mergeCell ref="AL149:AO149"/>
    <mergeCell ref="AQ149:AU149"/>
    <mergeCell ref="AV149:AZ149"/>
    <mergeCell ref="DW148:DY148"/>
    <mergeCell ref="DZ148:ED148"/>
    <mergeCell ref="EE148:EG148"/>
    <mergeCell ref="EH148:EJ148"/>
    <mergeCell ref="EK148:EM148"/>
    <mergeCell ref="EN148:EP148"/>
    <mergeCell ref="BS148:BW148"/>
    <mergeCell ref="BX148:CH148"/>
    <mergeCell ref="CI148:CS148"/>
    <mergeCell ref="CT148:DD148"/>
    <mergeCell ref="DE148:DN148"/>
    <mergeCell ref="DO148:DV148"/>
    <mergeCell ref="AL148:AO148"/>
    <mergeCell ref="AQ148:AU148"/>
    <mergeCell ref="AV148:AZ148"/>
    <mergeCell ref="BA148:BC148"/>
    <mergeCell ref="BE148:BK148"/>
    <mergeCell ref="BM148:BR148"/>
    <mergeCell ref="EH149:EJ149"/>
    <mergeCell ref="EK149:EM149"/>
    <mergeCell ref="EN149:EP149"/>
    <mergeCell ref="EQ147:ET147"/>
    <mergeCell ref="A148:B148"/>
    <mergeCell ref="C148:K148"/>
    <mergeCell ref="L148:R148"/>
    <mergeCell ref="S148:W148"/>
    <mergeCell ref="X148:AA148"/>
    <mergeCell ref="AH148:AK148"/>
    <mergeCell ref="CT147:DD147"/>
    <mergeCell ref="DE147:DN147"/>
    <mergeCell ref="DO147:DV147"/>
    <mergeCell ref="DW147:DY147"/>
    <mergeCell ref="DZ147:ED147"/>
    <mergeCell ref="EE147:EG147"/>
    <mergeCell ref="BA147:BC147"/>
    <mergeCell ref="BE147:BK147"/>
    <mergeCell ref="BM147:BR147"/>
    <mergeCell ref="BS147:BW147"/>
    <mergeCell ref="BX147:CH147"/>
    <mergeCell ref="CI147:CS147"/>
    <mergeCell ref="EQ148:ET148"/>
    <mergeCell ref="A147:B147"/>
    <mergeCell ref="C147:K147"/>
    <mergeCell ref="L147:R147"/>
    <mergeCell ref="S147:W147"/>
    <mergeCell ref="X147:AA147"/>
    <mergeCell ref="AH147:AK147"/>
    <mergeCell ref="AL147:AO147"/>
    <mergeCell ref="AQ147:AU147"/>
    <mergeCell ref="AV147:AZ147"/>
    <mergeCell ref="DW146:DY146"/>
    <mergeCell ref="DZ146:ED146"/>
    <mergeCell ref="EE146:EG146"/>
    <mergeCell ref="EH146:EJ146"/>
    <mergeCell ref="EK146:EM146"/>
    <mergeCell ref="EN146:EP146"/>
    <mergeCell ref="BS146:BW146"/>
    <mergeCell ref="BX146:CH146"/>
    <mergeCell ref="CI146:CS146"/>
    <mergeCell ref="CT146:DD146"/>
    <mergeCell ref="DE146:DN146"/>
    <mergeCell ref="DO146:DV146"/>
    <mergeCell ref="AL146:AO146"/>
    <mergeCell ref="AQ146:AU146"/>
    <mergeCell ref="AV146:AZ146"/>
    <mergeCell ref="BA146:BC146"/>
    <mergeCell ref="BE146:BK146"/>
    <mergeCell ref="BM146:BR146"/>
    <mergeCell ref="EH147:EJ147"/>
    <mergeCell ref="EK147:EM147"/>
    <mergeCell ref="EN147:EP147"/>
    <mergeCell ref="EQ145:ET145"/>
    <mergeCell ref="A146:B146"/>
    <mergeCell ref="C146:K146"/>
    <mergeCell ref="L146:R146"/>
    <mergeCell ref="S146:W146"/>
    <mergeCell ref="X146:AA146"/>
    <mergeCell ref="AH146:AK146"/>
    <mergeCell ref="CT145:DD145"/>
    <mergeCell ref="DE145:DN145"/>
    <mergeCell ref="DO145:DV145"/>
    <mergeCell ref="DW145:DY145"/>
    <mergeCell ref="DZ145:ED145"/>
    <mergeCell ref="EE145:EG145"/>
    <mergeCell ref="BA145:BC145"/>
    <mergeCell ref="BE145:BK145"/>
    <mergeCell ref="BM145:BR145"/>
    <mergeCell ref="BS145:BW145"/>
    <mergeCell ref="BX145:CH145"/>
    <mergeCell ref="CI145:CS145"/>
    <mergeCell ref="EQ146:ET146"/>
    <mergeCell ref="A145:B145"/>
    <mergeCell ref="C145:K145"/>
    <mergeCell ref="L145:R145"/>
    <mergeCell ref="S145:W145"/>
    <mergeCell ref="X145:AA145"/>
    <mergeCell ref="AH145:AK145"/>
    <mergeCell ref="AL145:AO145"/>
    <mergeCell ref="AQ145:AU145"/>
    <mergeCell ref="AV145:AZ145"/>
    <mergeCell ref="DW144:DY144"/>
    <mergeCell ref="DZ144:ED144"/>
    <mergeCell ref="EE144:EG144"/>
    <mergeCell ref="EH144:EJ144"/>
    <mergeCell ref="EK144:EM144"/>
    <mergeCell ref="EN144:EP144"/>
    <mergeCell ref="BS144:BW144"/>
    <mergeCell ref="BX144:CH144"/>
    <mergeCell ref="CI144:CS144"/>
    <mergeCell ref="CT144:DD144"/>
    <mergeCell ref="DE144:DN144"/>
    <mergeCell ref="DO144:DV144"/>
    <mergeCell ref="AL144:AO144"/>
    <mergeCell ref="AQ144:AU144"/>
    <mergeCell ref="AV144:AZ144"/>
    <mergeCell ref="BA144:BC144"/>
    <mergeCell ref="BE144:BK144"/>
    <mergeCell ref="BM144:BR144"/>
    <mergeCell ref="EH145:EJ145"/>
    <mergeCell ref="EK145:EM145"/>
    <mergeCell ref="EN145:EP145"/>
    <mergeCell ref="EQ143:ET143"/>
    <mergeCell ref="A144:B144"/>
    <mergeCell ref="C144:K144"/>
    <mergeCell ref="L144:R144"/>
    <mergeCell ref="S144:W144"/>
    <mergeCell ref="X144:AA144"/>
    <mergeCell ref="AH144:AK144"/>
    <mergeCell ref="CT143:DD143"/>
    <mergeCell ref="DE143:DN143"/>
    <mergeCell ref="DO143:DV143"/>
    <mergeCell ref="DW143:DY143"/>
    <mergeCell ref="DZ143:ED143"/>
    <mergeCell ref="EE143:EG143"/>
    <mergeCell ref="BA143:BC143"/>
    <mergeCell ref="BE143:BK143"/>
    <mergeCell ref="BM143:BR143"/>
    <mergeCell ref="BS143:BW143"/>
    <mergeCell ref="BX143:CH143"/>
    <mergeCell ref="CI143:CS143"/>
    <mergeCell ref="EQ144:ET144"/>
    <mergeCell ref="A143:B143"/>
    <mergeCell ref="C143:K143"/>
    <mergeCell ref="L143:R143"/>
    <mergeCell ref="S143:W143"/>
    <mergeCell ref="X143:AA143"/>
    <mergeCell ref="AH143:AK143"/>
    <mergeCell ref="AL143:AO143"/>
    <mergeCell ref="AQ143:AU143"/>
    <mergeCell ref="AV143:AZ143"/>
    <mergeCell ref="DW142:DY142"/>
    <mergeCell ref="DZ142:ED142"/>
    <mergeCell ref="EE142:EG142"/>
    <mergeCell ref="EH142:EJ142"/>
    <mergeCell ref="EK142:EM142"/>
    <mergeCell ref="EN142:EP142"/>
    <mergeCell ref="BS142:BW142"/>
    <mergeCell ref="BX142:CH142"/>
    <mergeCell ref="CI142:CS142"/>
    <mergeCell ref="CT142:DD142"/>
    <mergeCell ref="DE142:DN142"/>
    <mergeCell ref="DO142:DV142"/>
    <mergeCell ref="AL142:AO142"/>
    <mergeCell ref="AQ142:AU142"/>
    <mergeCell ref="AV142:AZ142"/>
    <mergeCell ref="BA142:BC142"/>
    <mergeCell ref="BE142:BK142"/>
    <mergeCell ref="BM142:BR142"/>
    <mergeCell ref="EH143:EJ143"/>
    <mergeCell ref="EK143:EM143"/>
    <mergeCell ref="EN143:EP143"/>
    <mergeCell ref="EQ141:ET141"/>
    <mergeCell ref="A142:B142"/>
    <mergeCell ref="C142:K142"/>
    <mergeCell ref="L142:R142"/>
    <mergeCell ref="S142:W142"/>
    <mergeCell ref="X142:AA142"/>
    <mergeCell ref="AH142:AK142"/>
    <mergeCell ref="CT141:DD141"/>
    <mergeCell ref="DE141:DN141"/>
    <mergeCell ref="DO141:DV141"/>
    <mergeCell ref="DW141:DY141"/>
    <mergeCell ref="DZ141:ED141"/>
    <mergeCell ref="EE141:EG141"/>
    <mergeCell ref="BA141:BC141"/>
    <mergeCell ref="BE141:BK141"/>
    <mergeCell ref="BM141:BR141"/>
    <mergeCell ref="BS141:BW141"/>
    <mergeCell ref="BX141:CH141"/>
    <mergeCell ref="CI141:CS141"/>
    <mergeCell ref="EQ142:ET142"/>
    <mergeCell ref="A141:B141"/>
    <mergeCell ref="C141:K141"/>
    <mergeCell ref="L141:R141"/>
    <mergeCell ref="S141:W141"/>
    <mergeCell ref="X141:AA141"/>
    <mergeCell ref="AH141:AK141"/>
    <mergeCell ref="AL141:AO141"/>
    <mergeCell ref="AQ141:AU141"/>
    <mergeCell ref="AV141:AZ141"/>
    <mergeCell ref="DW140:DY140"/>
    <mergeCell ref="DZ140:ED140"/>
    <mergeCell ref="EE140:EG140"/>
    <mergeCell ref="EH140:EJ140"/>
    <mergeCell ref="EK140:EM140"/>
    <mergeCell ref="EN140:EP140"/>
    <mergeCell ref="BS140:BW140"/>
    <mergeCell ref="BX140:CH140"/>
    <mergeCell ref="CI140:CS140"/>
    <mergeCell ref="CT140:DD140"/>
    <mergeCell ref="DE140:DN140"/>
    <mergeCell ref="DO140:DV140"/>
    <mergeCell ref="AL140:AO140"/>
    <mergeCell ref="AQ140:AU140"/>
    <mergeCell ref="AV140:AZ140"/>
    <mergeCell ref="BA140:BC140"/>
    <mergeCell ref="BE140:BK140"/>
    <mergeCell ref="BM140:BR140"/>
    <mergeCell ref="EH141:EJ141"/>
    <mergeCell ref="EK141:EM141"/>
    <mergeCell ref="EN141:EP141"/>
    <mergeCell ref="EQ139:ET139"/>
    <mergeCell ref="A140:B140"/>
    <mergeCell ref="C140:K140"/>
    <mergeCell ref="L140:R140"/>
    <mergeCell ref="S140:W140"/>
    <mergeCell ref="X140:AA140"/>
    <mergeCell ref="AH140:AK140"/>
    <mergeCell ref="CT139:DD139"/>
    <mergeCell ref="DE139:DN139"/>
    <mergeCell ref="DO139:DV139"/>
    <mergeCell ref="DW139:DY139"/>
    <mergeCell ref="DZ139:ED139"/>
    <mergeCell ref="EE139:EG139"/>
    <mergeCell ref="BA139:BC139"/>
    <mergeCell ref="BE139:BK139"/>
    <mergeCell ref="BM139:BR139"/>
    <mergeCell ref="BS139:BW139"/>
    <mergeCell ref="BX139:CH139"/>
    <mergeCell ref="CI139:CS139"/>
    <mergeCell ref="EQ140:ET140"/>
    <mergeCell ref="A139:B139"/>
    <mergeCell ref="C139:K139"/>
    <mergeCell ref="L139:R139"/>
    <mergeCell ref="S139:W139"/>
    <mergeCell ref="X139:AA139"/>
    <mergeCell ref="AH139:AK139"/>
    <mergeCell ref="AL139:AO139"/>
    <mergeCell ref="AQ139:AU139"/>
    <mergeCell ref="AV139:AZ139"/>
    <mergeCell ref="DW138:DY138"/>
    <mergeCell ref="DZ138:ED138"/>
    <mergeCell ref="EE138:EG138"/>
    <mergeCell ref="EH138:EJ138"/>
    <mergeCell ref="EK138:EM138"/>
    <mergeCell ref="EN138:EP138"/>
    <mergeCell ref="BS138:BW138"/>
    <mergeCell ref="BX138:CH138"/>
    <mergeCell ref="CI138:CS138"/>
    <mergeCell ref="CT138:DD138"/>
    <mergeCell ref="DE138:DN138"/>
    <mergeCell ref="DO138:DV138"/>
    <mergeCell ref="AL138:AO138"/>
    <mergeCell ref="AQ138:AU138"/>
    <mergeCell ref="AV138:AZ138"/>
    <mergeCell ref="BA138:BC138"/>
    <mergeCell ref="BE138:BK138"/>
    <mergeCell ref="BM138:BR138"/>
    <mergeCell ref="EH139:EJ139"/>
    <mergeCell ref="EK139:EM139"/>
    <mergeCell ref="EN139:EP139"/>
    <mergeCell ref="EQ137:ET137"/>
    <mergeCell ref="A138:B138"/>
    <mergeCell ref="C138:K138"/>
    <mergeCell ref="L138:R138"/>
    <mergeCell ref="S138:W138"/>
    <mergeCell ref="X138:AA138"/>
    <mergeCell ref="AH138:AK138"/>
    <mergeCell ref="CT137:DD137"/>
    <mergeCell ref="DE137:DN137"/>
    <mergeCell ref="DO137:DV137"/>
    <mergeCell ref="DW137:DY137"/>
    <mergeCell ref="DZ137:ED137"/>
    <mergeCell ref="EE137:EG137"/>
    <mergeCell ref="BA137:BC137"/>
    <mergeCell ref="BE137:BK137"/>
    <mergeCell ref="BM137:BR137"/>
    <mergeCell ref="BS137:BW137"/>
    <mergeCell ref="BX137:CH137"/>
    <mergeCell ref="CI137:CS137"/>
    <mergeCell ref="EQ138:ET138"/>
    <mergeCell ref="A137:B137"/>
    <mergeCell ref="C137:K137"/>
    <mergeCell ref="L137:R137"/>
    <mergeCell ref="S137:W137"/>
    <mergeCell ref="X137:AA137"/>
    <mergeCell ref="AH137:AK137"/>
    <mergeCell ref="AL137:AO137"/>
    <mergeCell ref="AQ137:AU137"/>
    <mergeCell ref="AV137:AZ137"/>
    <mergeCell ref="DW136:DY136"/>
    <mergeCell ref="DZ136:ED136"/>
    <mergeCell ref="EE136:EG136"/>
    <mergeCell ref="EH136:EJ136"/>
    <mergeCell ref="EK136:EM136"/>
    <mergeCell ref="EN136:EP136"/>
    <mergeCell ref="BS136:BW136"/>
    <mergeCell ref="BX136:CH136"/>
    <mergeCell ref="CI136:CS136"/>
    <mergeCell ref="CT136:DD136"/>
    <mergeCell ref="DE136:DN136"/>
    <mergeCell ref="DO136:DV136"/>
    <mergeCell ref="AL136:AO136"/>
    <mergeCell ref="AQ136:AU136"/>
    <mergeCell ref="AV136:AZ136"/>
    <mergeCell ref="BA136:BC136"/>
    <mergeCell ref="BE136:BK136"/>
    <mergeCell ref="BM136:BR136"/>
    <mergeCell ref="EH137:EJ137"/>
    <mergeCell ref="EK137:EM137"/>
    <mergeCell ref="EN137:EP137"/>
    <mergeCell ref="EQ135:ET135"/>
    <mergeCell ref="A136:B136"/>
    <mergeCell ref="C136:K136"/>
    <mergeCell ref="L136:R136"/>
    <mergeCell ref="S136:W136"/>
    <mergeCell ref="X136:AA136"/>
    <mergeCell ref="AH136:AK136"/>
    <mergeCell ref="CT135:DD135"/>
    <mergeCell ref="DE135:DN135"/>
    <mergeCell ref="DO135:DV135"/>
    <mergeCell ref="DW135:DY135"/>
    <mergeCell ref="DZ135:ED135"/>
    <mergeCell ref="EE135:EG135"/>
    <mergeCell ref="BA135:BC135"/>
    <mergeCell ref="BE135:BK135"/>
    <mergeCell ref="BM135:BR135"/>
    <mergeCell ref="BS135:BW135"/>
    <mergeCell ref="BX135:CH135"/>
    <mergeCell ref="CI135:CS135"/>
    <mergeCell ref="EQ136:ET136"/>
    <mergeCell ref="A135:B135"/>
    <mergeCell ref="C135:K135"/>
    <mergeCell ref="L135:R135"/>
    <mergeCell ref="S135:W135"/>
    <mergeCell ref="X135:AA135"/>
    <mergeCell ref="AH135:AK135"/>
    <mergeCell ref="AL135:AO135"/>
    <mergeCell ref="AQ135:AU135"/>
    <mergeCell ref="AV135:AZ135"/>
    <mergeCell ref="DW134:DY134"/>
    <mergeCell ref="DZ134:ED134"/>
    <mergeCell ref="EE134:EG134"/>
    <mergeCell ref="EH134:EJ134"/>
    <mergeCell ref="EK134:EM134"/>
    <mergeCell ref="EN134:EP134"/>
    <mergeCell ref="BS134:BW134"/>
    <mergeCell ref="BX134:CH134"/>
    <mergeCell ref="CI134:CS134"/>
    <mergeCell ref="CT134:DD134"/>
    <mergeCell ref="DE134:DN134"/>
    <mergeCell ref="DO134:DV134"/>
    <mergeCell ref="AL134:AO134"/>
    <mergeCell ref="AQ134:AU134"/>
    <mergeCell ref="AV134:AZ134"/>
    <mergeCell ref="BA134:BC134"/>
    <mergeCell ref="BE134:BK134"/>
    <mergeCell ref="BM134:BR134"/>
    <mergeCell ref="EH135:EJ135"/>
    <mergeCell ref="EK135:EM135"/>
    <mergeCell ref="EN135:EP135"/>
    <mergeCell ref="EQ133:ET133"/>
    <mergeCell ref="A134:B134"/>
    <mergeCell ref="C134:K134"/>
    <mergeCell ref="L134:R134"/>
    <mergeCell ref="S134:W134"/>
    <mergeCell ref="X134:AA134"/>
    <mergeCell ref="AH134:AK134"/>
    <mergeCell ref="CT133:DD133"/>
    <mergeCell ref="DE133:DN133"/>
    <mergeCell ref="DO133:DV133"/>
    <mergeCell ref="DW133:DY133"/>
    <mergeCell ref="DZ133:ED133"/>
    <mergeCell ref="EE133:EG133"/>
    <mergeCell ref="BA133:BC133"/>
    <mergeCell ref="BE133:BK133"/>
    <mergeCell ref="BM133:BR133"/>
    <mergeCell ref="BS133:BW133"/>
    <mergeCell ref="BX133:CH133"/>
    <mergeCell ref="CI133:CS133"/>
    <mergeCell ref="EQ134:ET134"/>
    <mergeCell ref="A133:B133"/>
    <mergeCell ref="C133:K133"/>
    <mergeCell ref="L133:R133"/>
    <mergeCell ref="S133:W133"/>
    <mergeCell ref="X133:AA133"/>
    <mergeCell ref="AH133:AK133"/>
    <mergeCell ref="AL133:AO133"/>
    <mergeCell ref="AQ133:AU133"/>
    <mergeCell ref="AV133:AZ133"/>
    <mergeCell ref="DW132:DY132"/>
    <mergeCell ref="DZ132:ED132"/>
    <mergeCell ref="EE132:EG132"/>
    <mergeCell ref="EH132:EJ132"/>
    <mergeCell ref="EK132:EM132"/>
    <mergeCell ref="EN132:EP132"/>
    <mergeCell ref="BS132:BW132"/>
    <mergeCell ref="BX132:CH132"/>
    <mergeCell ref="CI132:CS132"/>
    <mergeCell ref="CT132:DD132"/>
    <mergeCell ref="DE132:DN132"/>
    <mergeCell ref="DO132:DV132"/>
    <mergeCell ref="AL132:AO132"/>
    <mergeCell ref="AQ132:AU132"/>
    <mergeCell ref="AV132:AZ132"/>
    <mergeCell ref="BA132:BC132"/>
    <mergeCell ref="BE132:BK132"/>
    <mergeCell ref="BM132:BR132"/>
    <mergeCell ref="EH133:EJ133"/>
    <mergeCell ref="EK133:EM133"/>
    <mergeCell ref="EN133:EP133"/>
    <mergeCell ref="EQ131:ET131"/>
    <mergeCell ref="A132:B132"/>
    <mergeCell ref="C132:K132"/>
    <mergeCell ref="L132:R132"/>
    <mergeCell ref="S132:W132"/>
    <mergeCell ref="X132:AA132"/>
    <mergeCell ref="AH132:AK132"/>
    <mergeCell ref="CT131:DD131"/>
    <mergeCell ref="DE131:DN131"/>
    <mergeCell ref="DO131:DV131"/>
    <mergeCell ref="DW131:DY131"/>
    <mergeCell ref="DZ131:ED131"/>
    <mergeCell ref="EE131:EG131"/>
    <mergeCell ref="BA131:BC131"/>
    <mergeCell ref="BE131:BK131"/>
    <mergeCell ref="BM131:BR131"/>
    <mergeCell ref="BS131:BW131"/>
    <mergeCell ref="BX131:CH131"/>
    <mergeCell ref="CI131:CS131"/>
    <mergeCell ref="EQ132:ET132"/>
    <mergeCell ref="A131:B131"/>
    <mergeCell ref="C131:K131"/>
    <mergeCell ref="L131:R131"/>
    <mergeCell ref="S131:W131"/>
    <mergeCell ref="X131:AA131"/>
    <mergeCell ref="AH131:AK131"/>
    <mergeCell ref="AL131:AO131"/>
    <mergeCell ref="AQ131:AU131"/>
    <mergeCell ref="AV131:AZ131"/>
    <mergeCell ref="DW130:DY130"/>
    <mergeCell ref="DZ130:ED130"/>
    <mergeCell ref="EE130:EG130"/>
    <mergeCell ref="EH130:EJ130"/>
    <mergeCell ref="EK130:EM130"/>
    <mergeCell ref="EN130:EP130"/>
    <mergeCell ref="BS130:BW130"/>
    <mergeCell ref="BX130:CH130"/>
    <mergeCell ref="CI130:CS130"/>
    <mergeCell ref="CT130:DD130"/>
    <mergeCell ref="DE130:DN130"/>
    <mergeCell ref="DO130:DV130"/>
    <mergeCell ref="AL130:AO130"/>
    <mergeCell ref="AQ130:AU130"/>
    <mergeCell ref="AV130:AZ130"/>
    <mergeCell ref="BA130:BC130"/>
    <mergeCell ref="BE130:BK130"/>
    <mergeCell ref="BM130:BR130"/>
    <mergeCell ref="EH131:EJ131"/>
    <mergeCell ref="EK131:EM131"/>
    <mergeCell ref="EN131:EP131"/>
    <mergeCell ref="EQ129:ET129"/>
    <mergeCell ref="A130:B130"/>
    <mergeCell ref="C130:K130"/>
    <mergeCell ref="L130:R130"/>
    <mergeCell ref="S130:W130"/>
    <mergeCell ref="X130:AA130"/>
    <mergeCell ref="AH130:AK130"/>
    <mergeCell ref="CT129:DD129"/>
    <mergeCell ref="DE129:DN129"/>
    <mergeCell ref="DO129:DV129"/>
    <mergeCell ref="DW129:DY129"/>
    <mergeCell ref="DZ129:ED129"/>
    <mergeCell ref="EE129:EG129"/>
    <mergeCell ref="BA129:BC129"/>
    <mergeCell ref="BE129:BK129"/>
    <mergeCell ref="BM129:BR129"/>
    <mergeCell ref="BS129:BW129"/>
    <mergeCell ref="BX129:CH129"/>
    <mergeCell ref="CI129:CS129"/>
    <mergeCell ref="EQ130:ET130"/>
    <mergeCell ref="A129:B129"/>
    <mergeCell ref="C129:K129"/>
    <mergeCell ref="L129:R129"/>
    <mergeCell ref="S129:W129"/>
    <mergeCell ref="X129:AA129"/>
    <mergeCell ref="AH129:AK129"/>
    <mergeCell ref="AL129:AO129"/>
    <mergeCell ref="AQ129:AU129"/>
    <mergeCell ref="AV129:AZ129"/>
    <mergeCell ref="DW128:DY128"/>
    <mergeCell ref="DZ128:ED128"/>
    <mergeCell ref="EE128:EG128"/>
    <mergeCell ref="EH128:EJ128"/>
    <mergeCell ref="EK128:EM128"/>
    <mergeCell ref="EN128:EP128"/>
    <mergeCell ref="BS128:BW128"/>
    <mergeCell ref="BX128:CH128"/>
    <mergeCell ref="CI128:CS128"/>
    <mergeCell ref="CT128:DD128"/>
    <mergeCell ref="DE128:DN128"/>
    <mergeCell ref="DO128:DV128"/>
    <mergeCell ref="AL128:AO128"/>
    <mergeCell ref="AQ128:AU128"/>
    <mergeCell ref="AV128:AZ128"/>
    <mergeCell ref="BA128:BC128"/>
    <mergeCell ref="BE128:BK128"/>
    <mergeCell ref="BM128:BR128"/>
    <mergeCell ref="EH129:EJ129"/>
    <mergeCell ref="EK129:EM129"/>
    <mergeCell ref="EN129:EP129"/>
    <mergeCell ref="EQ127:ET127"/>
    <mergeCell ref="A128:B128"/>
    <mergeCell ref="C128:K128"/>
    <mergeCell ref="L128:R128"/>
    <mergeCell ref="S128:W128"/>
    <mergeCell ref="X128:AA128"/>
    <mergeCell ref="AH128:AK128"/>
    <mergeCell ref="CT127:DD127"/>
    <mergeCell ref="DE127:DN127"/>
    <mergeCell ref="DO127:DV127"/>
    <mergeCell ref="DW127:DY127"/>
    <mergeCell ref="DZ127:ED127"/>
    <mergeCell ref="EE127:EG127"/>
    <mergeCell ref="BA127:BC127"/>
    <mergeCell ref="BE127:BK127"/>
    <mergeCell ref="BM127:BR127"/>
    <mergeCell ref="BS127:BW127"/>
    <mergeCell ref="BX127:CH127"/>
    <mergeCell ref="CI127:CS127"/>
    <mergeCell ref="EQ128:ET128"/>
    <mergeCell ref="A127:B127"/>
    <mergeCell ref="C127:K127"/>
    <mergeCell ref="L127:R127"/>
    <mergeCell ref="S127:W127"/>
    <mergeCell ref="X127:AA127"/>
    <mergeCell ref="AH127:AK127"/>
    <mergeCell ref="AL127:AO127"/>
    <mergeCell ref="AQ127:AU127"/>
    <mergeCell ref="AV127:AZ127"/>
    <mergeCell ref="DW126:DY126"/>
    <mergeCell ref="DZ126:ED126"/>
    <mergeCell ref="EE126:EG126"/>
    <mergeCell ref="EH126:EJ126"/>
    <mergeCell ref="EK126:EM126"/>
    <mergeCell ref="EN126:EP126"/>
    <mergeCell ref="BS126:BW126"/>
    <mergeCell ref="BX126:CH126"/>
    <mergeCell ref="CI126:CS126"/>
    <mergeCell ref="CT126:DD126"/>
    <mergeCell ref="DE126:DN126"/>
    <mergeCell ref="DO126:DV126"/>
    <mergeCell ref="AL126:AO126"/>
    <mergeCell ref="AQ126:AU126"/>
    <mergeCell ref="AV126:AZ126"/>
    <mergeCell ref="BA126:BC126"/>
    <mergeCell ref="BE126:BK126"/>
    <mergeCell ref="BM126:BR126"/>
    <mergeCell ref="EH127:EJ127"/>
    <mergeCell ref="EK127:EM127"/>
    <mergeCell ref="EN127:EP127"/>
    <mergeCell ref="EQ125:ET125"/>
    <mergeCell ref="A126:B126"/>
    <mergeCell ref="C126:K126"/>
    <mergeCell ref="L126:R126"/>
    <mergeCell ref="S126:W126"/>
    <mergeCell ref="X126:AA126"/>
    <mergeCell ref="AH126:AK126"/>
    <mergeCell ref="CT125:DD125"/>
    <mergeCell ref="DE125:DN125"/>
    <mergeCell ref="DO125:DV125"/>
    <mergeCell ref="DW125:DY125"/>
    <mergeCell ref="DZ125:ED125"/>
    <mergeCell ref="EE125:EG125"/>
    <mergeCell ref="BA125:BC125"/>
    <mergeCell ref="BE125:BK125"/>
    <mergeCell ref="BM125:BR125"/>
    <mergeCell ref="BS125:BW125"/>
    <mergeCell ref="BX125:CH125"/>
    <mergeCell ref="CI125:CS125"/>
    <mergeCell ref="EQ126:ET126"/>
    <mergeCell ref="A125:B125"/>
    <mergeCell ref="C125:K125"/>
    <mergeCell ref="L125:R125"/>
    <mergeCell ref="S125:W125"/>
    <mergeCell ref="X125:AA125"/>
    <mergeCell ref="AH125:AK125"/>
    <mergeCell ref="AL125:AO125"/>
    <mergeCell ref="AQ125:AU125"/>
    <mergeCell ref="AV125:AZ125"/>
    <mergeCell ref="DW124:DY124"/>
    <mergeCell ref="DZ124:ED124"/>
    <mergeCell ref="EE124:EG124"/>
    <mergeCell ref="EH124:EJ124"/>
    <mergeCell ref="EK124:EM124"/>
    <mergeCell ref="EN124:EP124"/>
    <mergeCell ref="BS124:BW124"/>
    <mergeCell ref="BX124:CH124"/>
    <mergeCell ref="CI124:CS124"/>
    <mergeCell ref="CT124:DD124"/>
    <mergeCell ref="DE124:DN124"/>
    <mergeCell ref="DO124:DV124"/>
    <mergeCell ref="AL124:AO124"/>
    <mergeCell ref="AQ124:AU124"/>
    <mergeCell ref="AV124:AZ124"/>
    <mergeCell ref="BA124:BC124"/>
    <mergeCell ref="BE124:BK124"/>
    <mergeCell ref="BM124:BR124"/>
    <mergeCell ref="EH125:EJ125"/>
    <mergeCell ref="EK125:EM125"/>
    <mergeCell ref="EN125:EP125"/>
    <mergeCell ref="EQ123:ET123"/>
    <mergeCell ref="A124:B124"/>
    <mergeCell ref="C124:K124"/>
    <mergeCell ref="L124:R124"/>
    <mergeCell ref="S124:W124"/>
    <mergeCell ref="X124:AA124"/>
    <mergeCell ref="AH124:AK124"/>
    <mergeCell ref="CT123:DD123"/>
    <mergeCell ref="DE123:DN123"/>
    <mergeCell ref="DO123:DV123"/>
    <mergeCell ref="DW123:DY123"/>
    <mergeCell ref="DZ123:ED123"/>
    <mergeCell ref="EE123:EG123"/>
    <mergeCell ref="BA123:BC123"/>
    <mergeCell ref="BE123:BK123"/>
    <mergeCell ref="BM123:BR123"/>
    <mergeCell ref="BS123:BW123"/>
    <mergeCell ref="BX123:CH123"/>
    <mergeCell ref="CI123:CS123"/>
    <mergeCell ref="EQ124:ET124"/>
    <mergeCell ref="A123:B123"/>
    <mergeCell ref="C123:K123"/>
    <mergeCell ref="L123:R123"/>
    <mergeCell ref="S123:W123"/>
    <mergeCell ref="X123:AA123"/>
    <mergeCell ref="AH123:AK123"/>
    <mergeCell ref="AL123:AO123"/>
    <mergeCell ref="AQ123:AU123"/>
    <mergeCell ref="AV123:AZ123"/>
    <mergeCell ref="DW122:DY122"/>
    <mergeCell ref="DZ122:ED122"/>
    <mergeCell ref="EE122:EG122"/>
    <mergeCell ref="EH122:EJ122"/>
    <mergeCell ref="EK122:EM122"/>
    <mergeCell ref="EN122:EP122"/>
    <mergeCell ref="BS122:BW122"/>
    <mergeCell ref="BX122:CH122"/>
    <mergeCell ref="CI122:CS122"/>
    <mergeCell ref="CT122:DD122"/>
    <mergeCell ref="DE122:DN122"/>
    <mergeCell ref="DO122:DV122"/>
    <mergeCell ref="AL122:AO122"/>
    <mergeCell ref="AQ122:AU122"/>
    <mergeCell ref="AV122:AZ122"/>
    <mergeCell ref="BA122:BC122"/>
    <mergeCell ref="BE122:BK122"/>
    <mergeCell ref="BM122:BR122"/>
    <mergeCell ref="EH123:EJ123"/>
    <mergeCell ref="EK123:EM123"/>
    <mergeCell ref="EN123:EP123"/>
    <mergeCell ref="EQ121:ET121"/>
    <mergeCell ref="A122:B122"/>
    <mergeCell ref="C122:K122"/>
    <mergeCell ref="L122:R122"/>
    <mergeCell ref="S122:W122"/>
    <mergeCell ref="X122:AA122"/>
    <mergeCell ref="AH122:AK122"/>
    <mergeCell ref="CT121:DD121"/>
    <mergeCell ref="DE121:DN121"/>
    <mergeCell ref="DO121:DV121"/>
    <mergeCell ref="DW121:DY121"/>
    <mergeCell ref="DZ121:ED121"/>
    <mergeCell ref="EE121:EG121"/>
    <mergeCell ref="BA121:BC121"/>
    <mergeCell ref="BE121:BK121"/>
    <mergeCell ref="BM121:BR121"/>
    <mergeCell ref="BS121:BW121"/>
    <mergeCell ref="BX121:CH121"/>
    <mergeCell ref="CI121:CS121"/>
    <mergeCell ref="EQ122:ET122"/>
    <mergeCell ref="A121:B121"/>
    <mergeCell ref="C121:K121"/>
    <mergeCell ref="L121:R121"/>
    <mergeCell ref="S121:W121"/>
    <mergeCell ref="X121:AA121"/>
    <mergeCell ref="AH121:AK121"/>
    <mergeCell ref="AL121:AO121"/>
    <mergeCell ref="AQ121:AU121"/>
    <mergeCell ref="AV121:AZ121"/>
    <mergeCell ref="DW120:DY120"/>
    <mergeCell ref="DZ120:ED120"/>
    <mergeCell ref="EE120:EG120"/>
    <mergeCell ref="EH120:EJ120"/>
    <mergeCell ref="EK120:EM120"/>
    <mergeCell ref="EN120:EP120"/>
    <mergeCell ref="BS120:BW120"/>
    <mergeCell ref="BX120:CH120"/>
    <mergeCell ref="CI120:CS120"/>
    <mergeCell ref="CT120:DD120"/>
    <mergeCell ref="DE120:DN120"/>
    <mergeCell ref="DO120:DV120"/>
    <mergeCell ref="AL120:AO120"/>
    <mergeCell ref="AQ120:AU120"/>
    <mergeCell ref="AV120:AZ120"/>
    <mergeCell ref="BA120:BC120"/>
    <mergeCell ref="BE120:BK120"/>
    <mergeCell ref="BM120:BR120"/>
    <mergeCell ref="EH121:EJ121"/>
    <mergeCell ref="EK121:EM121"/>
    <mergeCell ref="EN121:EP121"/>
    <mergeCell ref="EQ119:ET119"/>
    <mergeCell ref="A120:B120"/>
    <mergeCell ref="C120:K120"/>
    <mergeCell ref="L120:R120"/>
    <mergeCell ref="S120:W120"/>
    <mergeCell ref="X120:AA120"/>
    <mergeCell ref="AH120:AK120"/>
    <mergeCell ref="CT119:DD119"/>
    <mergeCell ref="DE119:DN119"/>
    <mergeCell ref="DO119:DV119"/>
    <mergeCell ref="DW119:DY119"/>
    <mergeCell ref="DZ119:ED119"/>
    <mergeCell ref="EE119:EG119"/>
    <mergeCell ref="BA119:BC119"/>
    <mergeCell ref="BE119:BK119"/>
    <mergeCell ref="BM119:BR119"/>
    <mergeCell ref="BS119:BW119"/>
    <mergeCell ref="BX119:CH119"/>
    <mergeCell ref="CI119:CS119"/>
    <mergeCell ref="EQ120:ET120"/>
    <mergeCell ref="A119:B119"/>
    <mergeCell ref="C119:K119"/>
    <mergeCell ref="L119:R119"/>
    <mergeCell ref="S119:W119"/>
    <mergeCell ref="X119:AA119"/>
    <mergeCell ref="AH119:AK119"/>
    <mergeCell ref="AL119:AO119"/>
    <mergeCell ref="AQ119:AU119"/>
    <mergeCell ref="AV119:AZ119"/>
    <mergeCell ref="DW118:DY118"/>
    <mergeCell ref="DZ118:ED118"/>
    <mergeCell ref="EE118:EG118"/>
    <mergeCell ref="EH118:EJ118"/>
    <mergeCell ref="EK118:EM118"/>
    <mergeCell ref="EN118:EP118"/>
    <mergeCell ref="BS118:BW118"/>
    <mergeCell ref="BX118:CH118"/>
    <mergeCell ref="CI118:CS118"/>
    <mergeCell ref="CT118:DD118"/>
    <mergeCell ref="DE118:DN118"/>
    <mergeCell ref="DO118:DV118"/>
    <mergeCell ref="AL118:AO118"/>
    <mergeCell ref="AQ118:AU118"/>
    <mergeCell ref="AV118:AZ118"/>
    <mergeCell ref="BA118:BC118"/>
    <mergeCell ref="BE118:BK118"/>
    <mergeCell ref="BM118:BR118"/>
    <mergeCell ref="EH119:EJ119"/>
    <mergeCell ref="EK119:EM119"/>
    <mergeCell ref="EN119:EP119"/>
    <mergeCell ref="EQ117:ET117"/>
    <mergeCell ref="A118:B118"/>
    <mergeCell ref="C118:K118"/>
    <mergeCell ref="L118:R118"/>
    <mergeCell ref="S118:W118"/>
    <mergeCell ref="X118:AA118"/>
    <mergeCell ref="AH118:AK118"/>
    <mergeCell ref="CT117:DD117"/>
    <mergeCell ref="DE117:DN117"/>
    <mergeCell ref="DO117:DV117"/>
    <mergeCell ref="DW117:DY117"/>
    <mergeCell ref="DZ117:ED117"/>
    <mergeCell ref="EE117:EG117"/>
    <mergeCell ref="BA117:BC117"/>
    <mergeCell ref="BE117:BK117"/>
    <mergeCell ref="BM117:BR117"/>
    <mergeCell ref="BS117:BW117"/>
    <mergeCell ref="BX117:CH117"/>
    <mergeCell ref="CI117:CS117"/>
    <mergeCell ref="EQ118:ET118"/>
    <mergeCell ref="A117:B117"/>
    <mergeCell ref="C117:K117"/>
    <mergeCell ref="L117:R117"/>
    <mergeCell ref="S117:W117"/>
    <mergeCell ref="X117:AA117"/>
    <mergeCell ref="AH117:AK117"/>
    <mergeCell ref="AL117:AO117"/>
    <mergeCell ref="AQ117:AU117"/>
    <mergeCell ref="AV117:AZ117"/>
    <mergeCell ref="DW116:DY116"/>
    <mergeCell ref="DZ116:ED116"/>
    <mergeCell ref="EE116:EG116"/>
    <mergeCell ref="EH116:EJ116"/>
    <mergeCell ref="EK116:EM116"/>
    <mergeCell ref="EN116:EP116"/>
    <mergeCell ref="BS116:BW116"/>
    <mergeCell ref="BX116:CH116"/>
    <mergeCell ref="CI116:CS116"/>
    <mergeCell ref="CT116:DD116"/>
    <mergeCell ref="DE116:DN116"/>
    <mergeCell ref="DO116:DV116"/>
    <mergeCell ref="AL116:AO116"/>
    <mergeCell ref="AQ116:AU116"/>
    <mergeCell ref="AV116:AZ116"/>
    <mergeCell ref="BA116:BC116"/>
    <mergeCell ref="BE116:BK116"/>
    <mergeCell ref="BM116:BR116"/>
    <mergeCell ref="EH117:EJ117"/>
    <mergeCell ref="EK117:EM117"/>
    <mergeCell ref="EN117:EP117"/>
    <mergeCell ref="EQ115:ET115"/>
    <mergeCell ref="A116:B116"/>
    <mergeCell ref="C116:K116"/>
    <mergeCell ref="L116:R116"/>
    <mergeCell ref="S116:W116"/>
    <mergeCell ref="X116:AA116"/>
    <mergeCell ref="AH116:AK116"/>
    <mergeCell ref="CT115:DD115"/>
    <mergeCell ref="DE115:DN115"/>
    <mergeCell ref="DO115:DV115"/>
    <mergeCell ref="DW115:DY115"/>
    <mergeCell ref="DZ115:ED115"/>
    <mergeCell ref="EE115:EG115"/>
    <mergeCell ref="BA115:BC115"/>
    <mergeCell ref="BE115:BK115"/>
    <mergeCell ref="BM115:BR115"/>
    <mergeCell ref="BS115:BW115"/>
    <mergeCell ref="BX115:CH115"/>
    <mergeCell ref="CI115:CS115"/>
    <mergeCell ref="EQ116:ET116"/>
    <mergeCell ref="A115:B115"/>
    <mergeCell ref="C115:K115"/>
    <mergeCell ref="L115:R115"/>
    <mergeCell ref="S115:W115"/>
    <mergeCell ref="X115:AA115"/>
    <mergeCell ref="AH115:AK115"/>
    <mergeCell ref="AL115:AO115"/>
    <mergeCell ref="AQ115:AU115"/>
    <mergeCell ref="AV115:AZ115"/>
    <mergeCell ref="DW114:DY114"/>
    <mergeCell ref="DZ114:ED114"/>
    <mergeCell ref="EE114:EG114"/>
    <mergeCell ref="EH114:EJ114"/>
    <mergeCell ref="EK114:EM114"/>
    <mergeCell ref="EN114:EP114"/>
    <mergeCell ref="BS114:BW114"/>
    <mergeCell ref="BX114:CH114"/>
    <mergeCell ref="CI114:CS114"/>
    <mergeCell ref="CT114:DD114"/>
    <mergeCell ref="DE114:DN114"/>
    <mergeCell ref="DO114:DV114"/>
    <mergeCell ref="AL114:AO114"/>
    <mergeCell ref="AQ114:AU114"/>
    <mergeCell ref="AV114:AZ114"/>
    <mergeCell ref="BA114:BC114"/>
    <mergeCell ref="BE114:BK114"/>
    <mergeCell ref="BM114:BR114"/>
    <mergeCell ref="EH115:EJ115"/>
    <mergeCell ref="EK115:EM115"/>
    <mergeCell ref="EN115:EP115"/>
    <mergeCell ref="EQ113:ET113"/>
    <mergeCell ref="A114:B114"/>
    <mergeCell ref="C114:K114"/>
    <mergeCell ref="L114:R114"/>
    <mergeCell ref="S114:W114"/>
    <mergeCell ref="X114:AA114"/>
    <mergeCell ref="AH114:AK114"/>
    <mergeCell ref="CT113:DD113"/>
    <mergeCell ref="DE113:DN113"/>
    <mergeCell ref="DO113:DV113"/>
    <mergeCell ref="DW113:DY113"/>
    <mergeCell ref="DZ113:ED113"/>
    <mergeCell ref="EE113:EG113"/>
    <mergeCell ref="BA113:BC113"/>
    <mergeCell ref="BE113:BK113"/>
    <mergeCell ref="BM113:BR113"/>
    <mergeCell ref="BS113:BW113"/>
    <mergeCell ref="BX113:CH113"/>
    <mergeCell ref="CI113:CS113"/>
    <mergeCell ref="EQ114:ET114"/>
    <mergeCell ref="A113:B113"/>
    <mergeCell ref="C113:K113"/>
    <mergeCell ref="L113:R113"/>
    <mergeCell ref="S113:W113"/>
    <mergeCell ref="X113:AA113"/>
    <mergeCell ref="AH113:AK113"/>
    <mergeCell ref="AL113:AO113"/>
    <mergeCell ref="AQ113:AU113"/>
    <mergeCell ref="AV113:AZ113"/>
    <mergeCell ref="DW112:DY112"/>
    <mergeCell ref="DZ112:ED112"/>
    <mergeCell ref="EE112:EG112"/>
    <mergeCell ref="EH112:EJ112"/>
    <mergeCell ref="EK112:EM112"/>
    <mergeCell ref="EN112:EP112"/>
    <mergeCell ref="BS112:BW112"/>
    <mergeCell ref="BX112:CH112"/>
    <mergeCell ref="CI112:CS112"/>
    <mergeCell ref="CT112:DD112"/>
    <mergeCell ref="DE112:DN112"/>
    <mergeCell ref="DO112:DV112"/>
    <mergeCell ref="AL112:AO112"/>
    <mergeCell ref="AQ112:AU112"/>
    <mergeCell ref="AV112:AZ112"/>
    <mergeCell ref="BA112:BC112"/>
    <mergeCell ref="BE112:BK112"/>
    <mergeCell ref="BM112:BR112"/>
    <mergeCell ref="EH113:EJ113"/>
    <mergeCell ref="EK113:EM113"/>
    <mergeCell ref="EN113:EP113"/>
    <mergeCell ref="EQ111:ET111"/>
    <mergeCell ref="A112:B112"/>
    <mergeCell ref="C112:K112"/>
    <mergeCell ref="L112:R112"/>
    <mergeCell ref="S112:W112"/>
    <mergeCell ref="X112:AA112"/>
    <mergeCell ref="AH112:AK112"/>
    <mergeCell ref="CT111:DD111"/>
    <mergeCell ref="DE111:DN111"/>
    <mergeCell ref="DO111:DV111"/>
    <mergeCell ref="DW111:DY111"/>
    <mergeCell ref="DZ111:ED111"/>
    <mergeCell ref="EE111:EG111"/>
    <mergeCell ref="BA111:BC111"/>
    <mergeCell ref="BE111:BK111"/>
    <mergeCell ref="BM111:BR111"/>
    <mergeCell ref="BS111:BW111"/>
    <mergeCell ref="BX111:CH111"/>
    <mergeCell ref="CI111:CS111"/>
    <mergeCell ref="EQ112:ET112"/>
    <mergeCell ref="A111:B111"/>
    <mergeCell ref="C111:K111"/>
    <mergeCell ref="L111:R111"/>
    <mergeCell ref="S111:W111"/>
    <mergeCell ref="X111:AA111"/>
    <mergeCell ref="AH111:AK111"/>
    <mergeCell ref="AL111:AO111"/>
    <mergeCell ref="AQ111:AU111"/>
    <mergeCell ref="AV111:AZ111"/>
    <mergeCell ref="DW110:DY110"/>
    <mergeCell ref="DZ110:ED110"/>
    <mergeCell ref="EE110:EG110"/>
    <mergeCell ref="EH110:EJ110"/>
    <mergeCell ref="EK110:EM110"/>
    <mergeCell ref="EN110:EP110"/>
    <mergeCell ref="BS110:BW110"/>
    <mergeCell ref="BX110:CH110"/>
    <mergeCell ref="CI110:CS110"/>
    <mergeCell ref="CT110:DD110"/>
    <mergeCell ref="DE110:DN110"/>
    <mergeCell ref="DO110:DV110"/>
    <mergeCell ref="AL110:AO110"/>
    <mergeCell ref="AQ110:AU110"/>
    <mergeCell ref="AV110:AZ110"/>
    <mergeCell ref="BA110:BC110"/>
    <mergeCell ref="BE110:BK110"/>
    <mergeCell ref="BM110:BR110"/>
    <mergeCell ref="EH111:EJ111"/>
    <mergeCell ref="EK111:EM111"/>
    <mergeCell ref="EN111:EP111"/>
    <mergeCell ref="EQ109:ET109"/>
    <mergeCell ref="A110:B110"/>
    <mergeCell ref="C110:K110"/>
    <mergeCell ref="L110:R110"/>
    <mergeCell ref="S110:W110"/>
    <mergeCell ref="X110:AA110"/>
    <mergeCell ref="AH110:AK110"/>
    <mergeCell ref="CT109:DD109"/>
    <mergeCell ref="DE109:DN109"/>
    <mergeCell ref="DO109:DV109"/>
    <mergeCell ref="DW109:DY109"/>
    <mergeCell ref="DZ109:ED109"/>
    <mergeCell ref="EE109:EG109"/>
    <mergeCell ref="BA109:BC109"/>
    <mergeCell ref="BE109:BK109"/>
    <mergeCell ref="BM109:BR109"/>
    <mergeCell ref="BS109:BW109"/>
    <mergeCell ref="BX109:CH109"/>
    <mergeCell ref="CI109:CS109"/>
    <mergeCell ref="EQ110:ET110"/>
    <mergeCell ref="A109:B109"/>
    <mergeCell ref="C109:K109"/>
    <mergeCell ref="L109:R109"/>
    <mergeCell ref="S109:W109"/>
    <mergeCell ref="X109:AA109"/>
    <mergeCell ref="AH109:AK109"/>
    <mergeCell ref="AL109:AO109"/>
    <mergeCell ref="AQ109:AU109"/>
    <mergeCell ref="AV109:AZ109"/>
    <mergeCell ref="DW108:DY108"/>
    <mergeCell ref="DZ108:ED108"/>
    <mergeCell ref="EE108:EG108"/>
    <mergeCell ref="EH108:EJ108"/>
    <mergeCell ref="EK108:EM108"/>
    <mergeCell ref="EN108:EP108"/>
    <mergeCell ref="BS108:BW108"/>
    <mergeCell ref="BX108:CH108"/>
    <mergeCell ref="CI108:CS108"/>
    <mergeCell ref="CT108:DD108"/>
    <mergeCell ref="DE108:DN108"/>
    <mergeCell ref="DO108:DV108"/>
    <mergeCell ref="AL108:AO108"/>
    <mergeCell ref="AQ108:AU108"/>
    <mergeCell ref="AV108:AZ108"/>
    <mergeCell ref="BA108:BC108"/>
    <mergeCell ref="BE108:BK108"/>
    <mergeCell ref="BM108:BR108"/>
    <mergeCell ref="EH109:EJ109"/>
    <mergeCell ref="EK109:EM109"/>
    <mergeCell ref="EN109:EP109"/>
    <mergeCell ref="EQ107:ET107"/>
    <mergeCell ref="A108:B108"/>
    <mergeCell ref="C108:K108"/>
    <mergeCell ref="L108:R108"/>
    <mergeCell ref="S108:W108"/>
    <mergeCell ref="X108:AA108"/>
    <mergeCell ref="AH108:AK108"/>
    <mergeCell ref="CT107:DD107"/>
    <mergeCell ref="DE107:DN107"/>
    <mergeCell ref="DO107:DV107"/>
    <mergeCell ref="DW107:DY107"/>
    <mergeCell ref="DZ107:ED107"/>
    <mergeCell ref="EE107:EG107"/>
    <mergeCell ref="BA107:BC107"/>
    <mergeCell ref="BE107:BK107"/>
    <mergeCell ref="BM107:BR107"/>
    <mergeCell ref="BS107:BW107"/>
    <mergeCell ref="BX107:CH107"/>
    <mergeCell ref="CI107:CS107"/>
    <mergeCell ref="EQ108:ET108"/>
    <mergeCell ref="A107:B107"/>
    <mergeCell ref="C107:K107"/>
    <mergeCell ref="L107:R107"/>
    <mergeCell ref="S107:W107"/>
    <mergeCell ref="X107:AA107"/>
    <mergeCell ref="AH107:AK107"/>
    <mergeCell ref="AL107:AO107"/>
    <mergeCell ref="AQ107:AU107"/>
    <mergeCell ref="AV107:AZ107"/>
    <mergeCell ref="DW106:DY106"/>
    <mergeCell ref="DZ106:ED106"/>
    <mergeCell ref="EE106:EG106"/>
    <mergeCell ref="EH106:EJ106"/>
    <mergeCell ref="EK106:EM106"/>
    <mergeCell ref="EN106:EP106"/>
    <mergeCell ref="BS106:BW106"/>
    <mergeCell ref="BX106:CH106"/>
    <mergeCell ref="CI106:CS106"/>
    <mergeCell ref="CT106:DD106"/>
    <mergeCell ref="DE106:DN106"/>
    <mergeCell ref="DO106:DV106"/>
    <mergeCell ref="AL106:AO106"/>
    <mergeCell ref="AQ106:AU106"/>
    <mergeCell ref="AV106:AZ106"/>
    <mergeCell ref="BA106:BC106"/>
    <mergeCell ref="BE106:BK106"/>
    <mergeCell ref="BM106:BR106"/>
    <mergeCell ref="EH107:EJ107"/>
    <mergeCell ref="EK107:EM107"/>
    <mergeCell ref="EN107:EP107"/>
    <mergeCell ref="EQ105:ET105"/>
    <mergeCell ref="A106:B106"/>
    <mergeCell ref="C106:K106"/>
    <mergeCell ref="L106:R106"/>
    <mergeCell ref="S106:W106"/>
    <mergeCell ref="X106:AA106"/>
    <mergeCell ref="AH106:AK106"/>
    <mergeCell ref="CT105:DD105"/>
    <mergeCell ref="DE105:DN105"/>
    <mergeCell ref="DO105:DV105"/>
    <mergeCell ref="DW105:DY105"/>
    <mergeCell ref="DZ105:ED105"/>
    <mergeCell ref="EE105:EG105"/>
    <mergeCell ref="BA105:BC105"/>
    <mergeCell ref="BE105:BK105"/>
    <mergeCell ref="BM105:BR105"/>
    <mergeCell ref="BS105:BW105"/>
    <mergeCell ref="BX105:CH105"/>
    <mergeCell ref="CI105:CS105"/>
    <mergeCell ref="EQ106:ET106"/>
    <mergeCell ref="A105:B105"/>
    <mergeCell ref="C105:K105"/>
    <mergeCell ref="L105:R105"/>
    <mergeCell ref="S105:W105"/>
    <mergeCell ref="X105:AA105"/>
    <mergeCell ref="AH105:AK105"/>
    <mergeCell ref="AL105:AO105"/>
    <mergeCell ref="AQ105:AU105"/>
    <mergeCell ref="AV105:AZ105"/>
    <mergeCell ref="DW104:DY104"/>
    <mergeCell ref="DZ104:ED104"/>
    <mergeCell ref="EE104:EG104"/>
    <mergeCell ref="EH104:EJ104"/>
    <mergeCell ref="EK104:EM104"/>
    <mergeCell ref="EN104:EP104"/>
    <mergeCell ref="BS104:BW104"/>
    <mergeCell ref="BX104:CH104"/>
    <mergeCell ref="CI104:CS104"/>
    <mergeCell ref="CT104:DD104"/>
    <mergeCell ref="DE104:DN104"/>
    <mergeCell ref="DO104:DV104"/>
    <mergeCell ref="AL104:AO104"/>
    <mergeCell ref="AQ104:AU104"/>
    <mergeCell ref="AV104:AZ104"/>
    <mergeCell ref="BA104:BC104"/>
    <mergeCell ref="BE104:BK104"/>
    <mergeCell ref="BM104:BR104"/>
    <mergeCell ref="EH105:EJ105"/>
    <mergeCell ref="EK105:EM105"/>
    <mergeCell ref="EN105:EP105"/>
    <mergeCell ref="EQ103:ET103"/>
    <mergeCell ref="A104:B104"/>
    <mergeCell ref="C104:K104"/>
    <mergeCell ref="L104:R104"/>
    <mergeCell ref="S104:W104"/>
    <mergeCell ref="X104:AA104"/>
    <mergeCell ref="AH104:AK104"/>
    <mergeCell ref="CT103:DD103"/>
    <mergeCell ref="DE103:DN103"/>
    <mergeCell ref="DO103:DV103"/>
    <mergeCell ref="DW103:DY103"/>
    <mergeCell ref="DZ103:ED103"/>
    <mergeCell ref="EE103:EG103"/>
    <mergeCell ref="BA103:BC103"/>
    <mergeCell ref="BE103:BK103"/>
    <mergeCell ref="BM103:BR103"/>
    <mergeCell ref="BS103:BW103"/>
    <mergeCell ref="BX103:CH103"/>
    <mergeCell ref="CI103:CS103"/>
    <mergeCell ref="EQ104:ET104"/>
    <mergeCell ref="A103:B103"/>
    <mergeCell ref="C103:K103"/>
    <mergeCell ref="L103:R103"/>
    <mergeCell ref="S103:W103"/>
    <mergeCell ref="X103:AA103"/>
    <mergeCell ref="AH103:AK103"/>
    <mergeCell ref="AL103:AO103"/>
    <mergeCell ref="AQ103:AU103"/>
    <mergeCell ref="AV103:AZ103"/>
    <mergeCell ref="DW102:DY102"/>
    <mergeCell ref="DZ102:ED102"/>
    <mergeCell ref="EE102:EG102"/>
    <mergeCell ref="EH102:EJ102"/>
    <mergeCell ref="EK102:EM102"/>
    <mergeCell ref="EN102:EP102"/>
    <mergeCell ref="BS102:BW102"/>
    <mergeCell ref="BX102:CH102"/>
    <mergeCell ref="CI102:CS102"/>
    <mergeCell ref="CT102:DD102"/>
    <mergeCell ref="DE102:DN102"/>
    <mergeCell ref="DO102:DV102"/>
    <mergeCell ref="AL102:AO102"/>
    <mergeCell ref="AQ102:AU102"/>
    <mergeCell ref="AV102:AZ102"/>
    <mergeCell ref="BA102:BC102"/>
    <mergeCell ref="BE102:BK102"/>
    <mergeCell ref="BM102:BR102"/>
    <mergeCell ref="EH103:EJ103"/>
    <mergeCell ref="EK103:EM103"/>
    <mergeCell ref="EN103:EP103"/>
    <mergeCell ref="EQ101:ET101"/>
    <mergeCell ref="A102:B102"/>
    <mergeCell ref="C102:K102"/>
    <mergeCell ref="L102:R102"/>
    <mergeCell ref="S102:W102"/>
    <mergeCell ref="X102:AA102"/>
    <mergeCell ref="AH102:AK102"/>
    <mergeCell ref="CT101:DD101"/>
    <mergeCell ref="DE101:DN101"/>
    <mergeCell ref="DO101:DV101"/>
    <mergeCell ref="DW101:DY101"/>
    <mergeCell ref="DZ101:ED101"/>
    <mergeCell ref="EE101:EG101"/>
    <mergeCell ref="BA101:BC101"/>
    <mergeCell ref="BE101:BK101"/>
    <mergeCell ref="BM101:BR101"/>
    <mergeCell ref="BS101:BW101"/>
    <mergeCell ref="BX101:CH101"/>
    <mergeCell ref="CI101:CS101"/>
    <mergeCell ref="EQ102:ET102"/>
    <mergeCell ref="A101:B101"/>
    <mergeCell ref="C101:K101"/>
    <mergeCell ref="L101:R101"/>
    <mergeCell ref="S101:W101"/>
    <mergeCell ref="X101:AA101"/>
    <mergeCell ref="AH101:AK101"/>
    <mergeCell ref="AL101:AO101"/>
    <mergeCell ref="AQ101:AU101"/>
    <mergeCell ref="AV101:AZ101"/>
    <mergeCell ref="DW100:DY100"/>
    <mergeCell ref="DZ100:ED100"/>
    <mergeCell ref="EE100:EG100"/>
    <mergeCell ref="EH100:EJ100"/>
    <mergeCell ref="EK100:EM100"/>
    <mergeCell ref="EN100:EP100"/>
    <mergeCell ref="BS100:BW100"/>
    <mergeCell ref="BX100:CH100"/>
    <mergeCell ref="CI100:CS100"/>
    <mergeCell ref="CT100:DD100"/>
    <mergeCell ref="DE100:DN100"/>
    <mergeCell ref="DO100:DV100"/>
    <mergeCell ref="AL100:AO100"/>
    <mergeCell ref="AQ100:AU100"/>
    <mergeCell ref="AV100:AZ100"/>
    <mergeCell ref="BA100:BC100"/>
    <mergeCell ref="BE100:BK100"/>
    <mergeCell ref="BM100:BR100"/>
    <mergeCell ref="EH101:EJ101"/>
    <mergeCell ref="EK101:EM101"/>
    <mergeCell ref="EN101:EP101"/>
    <mergeCell ref="EQ99:ET99"/>
    <mergeCell ref="A100:B100"/>
    <mergeCell ref="C100:K100"/>
    <mergeCell ref="L100:R100"/>
    <mergeCell ref="S100:W100"/>
    <mergeCell ref="X100:AA100"/>
    <mergeCell ref="AH100:AK100"/>
    <mergeCell ref="CT99:DD99"/>
    <mergeCell ref="DE99:DN99"/>
    <mergeCell ref="DO99:DV99"/>
    <mergeCell ref="DW99:DY99"/>
    <mergeCell ref="DZ99:ED99"/>
    <mergeCell ref="EE99:EG99"/>
    <mergeCell ref="BA99:BC99"/>
    <mergeCell ref="BE99:BK99"/>
    <mergeCell ref="BM99:BR99"/>
    <mergeCell ref="BS99:BW99"/>
    <mergeCell ref="BX99:CH99"/>
    <mergeCell ref="CI99:CS99"/>
    <mergeCell ref="EQ100:ET100"/>
    <mergeCell ref="A99:B99"/>
    <mergeCell ref="C99:K99"/>
    <mergeCell ref="L99:R99"/>
    <mergeCell ref="S99:W99"/>
    <mergeCell ref="X99:AA99"/>
    <mergeCell ref="AH99:AK99"/>
    <mergeCell ref="AL99:AO99"/>
    <mergeCell ref="AQ99:AU99"/>
    <mergeCell ref="AV99:AZ99"/>
    <mergeCell ref="DW98:DY98"/>
    <mergeCell ref="DZ98:ED98"/>
    <mergeCell ref="EE98:EG98"/>
    <mergeCell ref="EH98:EJ98"/>
    <mergeCell ref="EK98:EM98"/>
    <mergeCell ref="EN98:EP98"/>
    <mergeCell ref="BS98:BW98"/>
    <mergeCell ref="BX98:CH98"/>
    <mergeCell ref="CI98:CS98"/>
    <mergeCell ref="CT98:DD98"/>
    <mergeCell ref="DE98:DN98"/>
    <mergeCell ref="DO98:DV98"/>
    <mergeCell ref="AL98:AO98"/>
    <mergeCell ref="AQ98:AU98"/>
    <mergeCell ref="AV98:AZ98"/>
    <mergeCell ref="BA98:BC98"/>
    <mergeCell ref="BE98:BK98"/>
    <mergeCell ref="BM98:BR98"/>
    <mergeCell ref="EH99:EJ99"/>
    <mergeCell ref="EK99:EM99"/>
    <mergeCell ref="EN99:EP99"/>
    <mergeCell ref="EQ97:ET97"/>
    <mergeCell ref="A98:B98"/>
    <mergeCell ref="C98:K98"/>
    <mergeCell ref="L98:R98"/>
    <mergeCell ref="S98:W98"/>
    <mergeCell ref="X98:AA98"/>
    <mergeCell ref="AH98:AK98"/>
    <mergeCell ref="CT97:DD97"/>
    <mergeCell ref="DE97:DN97"/>
    <mergeCell ref="DO97:DV97"/>
    <mergeCell ref="DW97:DY97"/>
    <mergeCell ref="DZ97:ED97"/>
    <mergeCell ref="EE97:EG97"/>
    <mergeCell ref="BA97:BC97"/>
    <mergeCell ref="BE97:BK97"/>
    <mergeCell ref="BM97:BR97"/>
    <mergeCell ref="BS97:BW97"/>
    <mergeCell ref="BX97:CH97"/>
    <mergeCell ref="CI97:CS97"/>
    <mergeCell ref="EQ98:ET98"/>
    <mergeCell ref="A97:B97"/>
    <mergeCell ref="C97:K97"/>
    <mergeCell ref="L97:R97"/>
    <mergeCell ref="S97:W97"/>
    <mergeCell ref="X97:AA97"/>
    <mergeCell ref="AH97:AK97"/>
    <mergeCell ref="AL97:AO97"/>
    <mergeCell ref="AQ97:AU97"/>
    <mergeCell ref="AV97:AZ97"/>
    <mergeCell ref="DW96:DY96"/>
    <mergeCell ref="DZ96:ED96"/>
    <mergeCell ref="EE96:EG96"/>
    <mergeCell ref="EH96:EJ96"/>
    <mergeCell ref="EK96:EM96"/>
    <mergeCell ref="EN96:EP96"/>
    <mergeCell ref="BS96:BW96"/>
    <mergeCell ref="BX96:CH96"/>
    <mergeCell ref="CI96:CS96"/>
    <mergeCell ref="CT96:DD96"/>
    <mergeCell ref="DE96:DN96"/>
    <mergeCell ref="DO96:DV96"/>
    <mergeCell ref="AL96:AO96"/>
    <mergeCell ref="AQ96:AU96"/>
    <mergeCell ref="AV96:AZ96"/>
    <mergeCell ref="BA96:BC96"/>
    <mergeCell ref="BE96:BK96"/>
    <mergeCell ref="BM96:BR96"/>
    <mergeCell ref="EH97:EJ97"/>
    <mergeCell ref="EK97:EM97"/>
    <mergeCell ref="EN97:EP97"/>
    <mergeCell ref="EQ95:ET95"/>
    <mergeCell ref="A96:B96"/>
    <mergeCell ref="C96:K96"/>
    <mergeCell ref="L96:R96"/>
    <mergeCell ref="S96:W96"/>
    <mergeCell ref="X96:AA96"/>
    <mergeCell ref="AH96:AK96"/>
    <mergeCell ref="CT95:DD95"/>
    <mergeCell ref="DE95:DN95"/>
    <mergeCell ref="DO95:DV95"/>
    <mergeCell ref="DW95:DY95"/>
    <mergeCell ref="DZ95:ED95"/>
    <mergeCell ref="EE95:EG95"/>
    <mergeCell ref="BA95:BC95"/>
    <mergeCell ref="BE95:BK95"/>
    <mergeCell ref="BM95:BR95"/>
    <mergeCell ref="BS95:BW95"/>
    <mergeCell ref="BX95:CH95"/>
    <mergeCell ref="CI95:CS95"/>
    <mergeCell ref="EQ96:ET96"/>
    <mergeCell ref="A95:B95"/>
    <mergeCell ref="C95:K95"/>
    <mergeCell ref="L95:R95"/>
    <mergeCell ref="S95:W95"/>
    <mergeCell ref="X95:AA95"/>
    <mergeCell ref="AH95:AK95"/>
    <mergeCell ref="AL95:AO95"/>
    <mergeCell ref="AQ95:AU95"/>
    <mergeCell ref="AV95:AZ95"/>
    <mergeCell ref="DW94:DY94"/>
    <mergeCell ref="DZ94:ED94"/>
    <mergeCell ref="EE94:EG94"/>
    <mergeCell ref="EH94:EJ94"/>
    <mergeCell ref="EK94:EM94"/>
    <mergeCell ref="EN94:EP94"/>
    <mergeCell ref="BS94:BW94"/>
    <mergeCell ref="BX94:CH94"/>
    <mergeCell ref="CI94:CS94"/>
    <mergeCell ref="CT94:DD94"/>
    <mergeCell ref="DE94:DN94"/>
    <mergeCell ref="DO94:DV94"/>
    <mergeCell ref="AL94:AO94"/>
    <mergeCell ref="AQ94:AU94"/>
    <mergeCell ref="AV94:AZ94"/>
    <mergeCell ref="BA94:BC94"/>
    <mergeCell ref="BE94:BK94"/>
    <mergeCell ref="BM94:BR94"/>
    <mergeCell ref="EH95:EJ95"/>
    <mergeCell ref="EK95:EM95"/>
    <mergeCell ref="EN95:EP95"/>
    <mergeCell ref="EQ93:ET93"/>
    <mergeCell ref="A94:B94"/>
    <mergeCell ref="C94:K94"/>
    <mergeCell ref="L94:R94"/>
    <mergeCell ref="S94:W94"/>
    <mergeCell ref="X94:AA94"/>
    <mergeCell ref="AH94:AK94"/>
    <mergeCell ref="CT93:DD93"/>
    <mergeCell ref="DE93:DN93"/>
    <mergeCell ref="DO93:DV93"/>
    <mergeCell ref="DW93:DY93"/>
    <mergeCell ref="DZ93:ED93"/>
    <mergeCell ref="EE93:EG93"/>
    <mergeCell ref="BA93:BC93"/>
    <mergeCell ref="BE93:BK93"/>
    <mergeCell ref="BM93:BR93"/>
    <mergeCell ref="BS93:BW93"/>
    <mergeCell ref="BX93:CH93"/>
    <mergeCell ref="CI93:CS93"/>
    <mergeCell ref="EQ94:ET94"/>
    <mergeCell ref="A93:B93"/>
    <mergeCell ref="C93:K93"/>
    <mergeCell ref="L93:R93"/>
    <mergeCell ref="S93:W93"/>
    <mergeCell ref="X93:AA93"/>
    <mergeCell ref="AH93:AK93"/>
    <mergeCell ref="AL93:AO93"/>
    <mergeCell ref="AQ93:AU93"/>
    <mergeCell ref="AV93:AZ93"/>
    <mergeCell ref="DW92:DY92"/>
    <mergeCell ref="DZ92:ED92"/>
    <mergeCell ref="EE92:EG92"/>
    <mergeCell ref="EH92:EJ92"/>
    <mergeCell ref="EK92:EM92"/>
    <mergeCell ref="EN92:EP92"/>
    <mergeCell ref="BS92:BW92"/>
    <mergeCell ref="BX92:CH92"/>
    <mergeCell ref="CI92:CS92"/>
    <mergeCell ref="CT92:DD92"/>
    <mergeCell ref="DE92:DN92"/>
    <mergeCell ref="DO92:DV92"/>
    <mergeCell ref="AL92:AO92"/>
    <mergeCell ref="AQ92:AU92"/>
    <mergeCell ref="AV92:AZ92"/>
    <mergeCell ref="BA92:BC92"/>
    <mergeCell ref="BE92:BK92"/>
    <mergeCell ref="BM92:BR92"/>
    <mergeCell ref="EH93:EJ93"/>
    <mergeCell ref="EK93:EM93"/>
    <mergeCell ref="EN93:EP93"/>
    <mergeCell ref="EQ91:ET91"/>
    <mergeCell ref="A92:B92"/>
    <mergeCell ref="C92:K92"/>
    <mergeCell ref="L92:R92"/>
    <mergeCell ref="S92:W92"/>
    <mergeCell ref="X92:AA92"/>
    <mergeCell ref="AH92:AK92"/>
    <mergeCell ref="CT91:DD91"/>
    <mergeCell ref="DE91:DN91"/>
    <mergeCell ref="DO91:DV91"/>
    <mergeCell ref="DW91:DY91"/>
    <mergeCell ref="DZ91:ED91"/>
    <mergeCell ref="EE91:EG91"/>
    <mergeCell ref="BA91:BC91"/>
    <mergeCell ref="BE91:BK91"/>
    <mergeCell ref="BM91:BR91"/>
    <mergeCell ref="BS91:BW91"/>
    <mergeCell ref="BX91:CH91"/>
    <mergeCell ref="CI91:CS91"/>
    <mergeCell ref="EQ92:ET92"/>
    <mergeCell ref="A91:B91"/>
    <mergeCell ref="C91:K91"/>
    <mergeCell ref="L91:R91"/>
    <mergeCell ref="S91:W91"/>
    <mergeCell ref="X91:AA91"/>
    <mergeCell ref="AH91:AK91"/>
    <mergeCell ref="AL91:AO91"/>
    <mergeCell ref="AQ91:AU91"/>
    <mergeCell ref="AV91:AZ91"/>
    <mergeCell ref="DW90:DY90"/>
    <mergeCell ref="DZ90:ED90"/>
    <mergeCell ref="EE90:EG90"/>
    <mergeCell ref="EH90:EJ90"/>
    <mergeCell ref="EK90:EM90"/>
    <mergeCell ref="EN90:EP90"/>
    <mergeCell ref="BS90:BW90"/>
    <mergeCell ref="BX90:CH90"/>
    <mergeCell ref="CI90:CS90"/>
    <mergeCell ref="CT90:DD90"/>
    <mergeCell ref="DE90:DN90"/>
    <mergeCell ref="DO90:DV90"/>
    <mergeCell ref="AL90:AO90"/>
    <mergeCell ref="AQ90:AU90"/>
    <mergeCell ref="AV90:AZ90"/>
    <mergeCell ref="BA90:BC90"/>
    <mergeCell ref="BE90:BK90"/>
    <mergeCell ref="BM90:BR90"/>
    <mergeCell ref="EH91:EJ91"/>
    <mergeCell ref="EK91:EM91"/>
    <mergeCell ref="EN91:EP91"/>
    <mergeCell ref="EQ89:ET89"/>
    <mergeCell ref="A90:B90"/>
    <mergeCell ref="C90:K90"/>
    <mergeCell ref="L90:R90"/>
    <mergeCell ref="S90:W90"/>
    <mergeCell ref="X90:AA90"/>
    <mergeCell ref="AH90:AK90"/>
    <mergeCell ref="CT89:DD89"/>
    <mergeCell ref="DE89:DN89"/>
    <mergeCell ref="DO89:DV89"/>
    <mergeCell ref="DW89:DY89"/>
    <mergeCell ref="DZ89:ED89"/>
    <mergeCell ref="EE89:EG89"/>
    <mergeCell ref="BA89:BC89"/>
    <mergeCell ref="BE89:BK89"/>
    <mergeCell ref="BM89:BR89"/>
    <mergeCell ref="BS89:BW89"/>
    <mergeCell ref="BX89:CH89"/>
    <mergeCell ref="CI89:CS89"/>
    <mergeCell ref="EQ90:ET90"/>
    <mergeCell ref="A89:B89"/>
    <mergeCell ref="C89:K89"/>
    <mergeCell ref="L89:R89"/>
    <mergeCell ref="S89:W89"/>
    <mergeCell ref="X89:AA89"/>
    <mergeCell ref="AH89:AK89"/>
    <mergeCell ref="AL89:AO89"/>
    <mergeCell ref="AQ89:AU89"/>
    <mergeCell ref="AV89:AZ89"/>
    <mergeCell ref="DW88:DY88"/>
    <mergeCell ref="DZ88:ED88"/>
    <mergeCell ref="EE88:EG88"/>
    <mergeCell ref="EH88:EJ88"/>
    <mergeCell ref="EK88:EM88"/>
    <mergeCell ref="EN88:EP88"/>
    <mergeCell ref="BS88:BW88"/>
    <mergeCell ref="BX88:CH88"/>
    <mergeCell ref="CI88:CS88"/>
    <mergeCell ref="CT88:DD88"/>
    <mergeCell ref="DE88:DN88"/>
    <mergeCell ref="DO88:DV88"/>
    <mergeCell ref="AL88:AO88"/>
    <mergeCell ref="AQ88:AU88"/>
    <mergeCell ref="AV88:AZ88"/>
    <mergeCell ref="BA88:BC88"/>
    <mergeCell ref="BE88:BK88"/>
    <mergeCell ref="BM88:BR88"/>
    <mergeCell ref="EH89:EJ89"/>
    <mergeCell ref="EK89:EM89"/>
    <mergeCell ref="EN89:EP89"/>
    <mergeCell ref="EQ87:ET87"/>
    <mergeCell ref="A88:B88"/>
    <mergeCell ref="C88:K88"/>
    <mergeCell ref="L88:R88"/>
    <mergeCell ref="S88:W88"/>
    <mergeCell ref="X88:AA88"/>
    <mergeCell ref="AH88:AK88"/>
    <mergeCell ref="CT87:DD87"/>
    <mergeCell ref="DE87:DN87"/>
    <mergeCell ref="DO87:DV87"/>
    <mergeCell ref="DW87:DY87"/>
    <mergeCell ref="DZ87:ED87"/>
    <mergeCell ref="EE87:EG87"/>
    <mergeCell ref="BA87:BC87"/>
    <mergeCell ref="BE87:BK87"/>
    <mergeCell ref="BM87:BR87"/>
    <mergeCell ref="BS87:BW87"/>
    <mergeCell ref="BX87:CH87"/>
    <mergeCell ref="CI87:CS87"/>
    <mergeCell ref="EQ88:ET88"/>
    <mergeCell ref="A87:B87"/>
    <mergeCell ref="C87:K87"/>
    <mergeCell ref="L87:R87"/>
    <mergeCell ref="S87:W87"/>
    <mergeCell ref="X87:AA87"/>
    <mergeCell ref="AH87:AK87"/>
    <mergeCell ref="AL87:AO87"/>
    <mergeCell ref="AQ87:AU87"/>
    <mergeCell ref="AV87:AZ87"/>
    <mergeCell ref="DW86:DY86"/>
    <mergeCell ref="DZ86:ED86"/>
    <mergeCell ref="EE86:EG86"/>
    <mergeCell ref="EH86:EJ86"/>
    <mergeCell ref="EK86:EM86"/>
    <mergeCell ref="EN86:EP86"/>
    <mergeCell ref="BS86:BW86"/>
    <mergeCell ref="BX86:CH86"/>
    <mergeCell ref="CI86:CS86"/>
    <mergeCell ref="CT86:DD86"/>
    <mergeCell ref="DE86:DN86"/>
    <mergeCell ref="DO86:DV86"/>
    <mergeCell ref="AL86:AO86"/>
    <mergeCell ref="AQ86:AU86"/>
    <mergeCell ref="AV86:AZ86"/>
    <mergeCell ref="BA86:BC86"/>
    <mergeCell ref="BE86:BK86"/>
    <mergeCell ref="BM86:BR86"/>
    <mergeCell ref="EH87:EJ87"/>
    <mergeCell ref="EK87:EM87"/>
    <mergeCell ref="EN87:EP87"/>
    <mergeCell ref="EQ85:ET85"/>
    <mergeCell ref="A86:B86"/>
    <mergeCell ref="C86:K86"/>
    <mergeCell ref="L86:R86"/>
    <mergeCell ref="S86:W86"/>
    <mergeCell ref="X86:AA86"/>
    <mergeCell ref="AH86:AK86"/>
    <mergeCell ref="CT85:DD85"/>
    <mergeCell ref="DE85:DN85"/>
    <mergeCell ref="DO85:DV85"/>
    <mergeCell ref="DW85:DY85"/>
    <mergeCell ref="DZ85:ED85"/>
    <mergeCell ref="EE85:EG85"/>
    <mergeCell ref="BA85:BC85"/>
    <mergeCell ref="BE85:BK85"/>
    <mergeCell ref="BM85:BR85"/>
    <mergeCell ref="BS85:BW85"/>
    <mergeCell ref="BX85:CH85"/>
    <mergeCell ref="CI85:CS85"/>
    <mergeCell ref="EQ86:ET86"/>
    <mergeCell ref="A85:B85"/>
    <mergeCell ref="C85:K85"/>
    <mergeCell ref="L85:R85"/>
    <mergeCell ref="S85:W85"/>
    <mergeCell ref="X85:AA85"/>
    <mergeCell ref="AH85:AK85"/>
    <mergeCell ref="AL85:AO85"/>
    <mergeCell ref="AQ85:AU85"/>
    <mergeCell ref="AV85:AZ85"/>
    <mergeCell ref="DW84:DY84"/>
    <mergeCell ref="DZ84:ED84"/>
    <mergeCell ref="EE84:EG84"/>
    <mergeCell ref="EH84:EJ84"/>
    <mergeCell ref="EK84:EM84"/>
    <mergeCell ref="EN84:EP84"/>
    <mergeCell ref="BS84:BW84"/>
    <mergeCell ref="BX84:CH84"/>
    <mergeCell ref="CI84:CS84"/>
    <mergeCell ref="CT84:DD84"/>
    <mergeCell ref="DE84:DN84"/>
    <mergeCell ref="DO84:DV84"/>
    <mergeCell ref="AL84:AO84"/>
    <mergeCell ref="AQ84:AU84"/>
    <mergeCell ref="AV84:AZ84"/>
    <mergeCell ref="BA84:BC84"/>
    <mergeCell ref="BE84:BK84"/>
    <mergeCell ref="BM84:BR84"/>
    <mergeCell ref="EH85:EJ85"/>
    <mergeCell ref="EK85:EM85"/>
    <mergeCell ref="EN85:EP85"/>
    <mergeCell ref="EQ83:ET83"/>
    <mergeCell ref="A84:B84"/>
    <mergeCell ref="C84:K84"/>
    <mergeCell ref="L84:R84"/>
    <mergeCell ref="S84:W84"/>
    <mergeCell ref="X84:AA84"/>
    <mergeCell ref="AH84:AK84"/>
    <mergeCell ref="CT83:DD83"/>
    <mergeCell ref="DE83:DN83"/>
    <mergeCell ref="DO83:DV83"/>
    <mergeCell ref="DW83:DY83"/>
    <mergeCell ref="DZ83:ED83"/>
    <mergeCell ref="EE83:EG83"/>
    <mergeCell ref="BA83:BC83"/>
    <mergeCell ref="BE83:BK83"/>
    <mergeCell ref="BM83:BR83"/>
    <mergeCell ref="BS83:BW83"/>
    <mergeCell ref="BX83:CH83"/>
    <mergeCell ref="CI83:CS83"/>
    <mergeCell ref="EQ84:ET84"/>
    <mergeCell ref="A83:B83"/>
    <mergeCell ref="C83:K83"/>
    <mergeCell ref="L83:R83"/>
    <mergeCell ref="S83:W83"/>
    <mergeCell ref="X83:AA83"/>
    <mergeCell ref="AH83:AK83"/>
    <mergeCell ref="AL83:AO83"/>
    <mergeCell ref="AQ83:AU83"/>
    <mergeCell ref="AV83:AZ83"/>
    <mergeCell ref="DW82:DY82"/>
    <mergeCell ref="DZ82:ED82"/>
    <mergeCell ref="EE82:EG82"/>
    <mergeCell ref="EH82:EJ82"/>
    <mergeCell ref="EK82:EM82"/>
    <mergeCell ref="EN82:EP82"/>
    <mergeCell ref="BS82:BW82"/>
    <mergeCell ref="BX82:CH82"/>
    <mergeCell ref="CI82:CS82"/>
    <mergeCell ref="CT82:DD82"/>
    <mergeCell ref="DE82:DN82"/>
    <mergeCell ref="DO82:DV82"/>
    <mergeCell ref="AL82:AO82"/>
    <mergeCell ref="AQ82:AU82"/>
    <mergeCell ref="AV82:AZ82"/>
    <mergeCell ref="BA82:BC82"/>
    <mergeCell ref="BE82:BK82"/>
    <mergeCell ref="BM82:BR82"/>
    <mergeCell ref="EH83:EJ83"/>
    <mergeCell ref="EK83:EM83"/>
    <mergeCell ref="EN83:EP83"/>
    <mergeCell ref="EQ81:ET81"/>
    <mergeCell ref="A82:B82"/>
    <mergeCell ref="C82:K82"/>
    <mergeCell ref="L82:R82"/>
    <mergeCell ref="S82:W82"/>
    <mergeCell ref="X82:AA82"/>
    <mergeCell ref="AH82:AK82"/>
    <mergeCell ref="CT81:DD81"/>
    <mergeCell ref="DE81:DN81"/>
    <mergeCell ref="DO81:DV81"/>
    <mergeCell ref="DW81:DY81"/>
    <mergeCell ref="DZ81:ED81"/>
    <mergeCell ref="EE81:EG81"/>
    <mergeCell ref="BA81:BC81"/>
    <mergeCell ref="BE81:BK81"/>
    <mergeCell ref="BM81:BR81"/>
    <mergeCell ref="BS81:BW81"/>
    <mergeCell ref="BX81:CH81"/>
    <mergeCell ref="CI81:CS81"/>
    <mergeCell ref="EQ82:ET82"/>
    <mergeCell ref="A81:B81"/>
    <mergeCell ref="C81:K81"/>
    <mergeCell ref="L81:R81"/>
    <mergeCell ref="S81:W81"/>
    <mergeCell ref="X81:AA81"/>
    <mergeCell ref="AH81:AK81"/>
    <mergeCell ref="AL81:AO81"/>
    <mergeCell ref="AQ81:AU81"/>
    <mergeCell ref="AV81:AZ81"/>
    <mergeCell ref="DW80:DY80"/>
    <mergeCell ref="DZ80:ED80"/>
    <mergeCell ref="EE80:EG80"/>
    <mergeCell ref="EH80:EJ80"/>
    <mergeCell ref="EK80:EM80"/>
    <mergeCell ref="EN80:EP80"/>
    <mergeCell ref="BS80:BW80"/>
    <mergeCell ref="BX80:CH80"/>
    <mergeCell ref="CI80:CS80"/>
    <mergeCell ref="CT80:DD80"/>
    <mergeCell ref="DE80:DN80"/>
    <mergeCell ref="DO80:DV80"/>
    <mergeCell ref="AL80:AO80"/>
    <mergeCell ref="AQ80:AU80"/>
    <mergeCell ref="AV80:AZ80"/>
    <mergeCell ref="BA80:BC80"/>
    <mergeCell ref="BE80:BK80"/>
    <mergeCell ref="BM80:BR80"/>
    <mergeCell ref="EH81:EJ81"/>
    <mergeCell ref="EK81:EM81"/>
    <mergeCell ref="EN81:EP81"/>
    <mergeCell ref="EQ79:ET79"/>
    <mergeCell ref="A80:B80"/>
    <mergeCell ref="C80:K80"/>
    <mergeCell ref="L80:R80"/>
    <mergeCell ref="S80:W80"/>
    <mergeCell ref="X80:AA80"/>
    <mergeCell ref="AH80:AK80"/>
    <mergeCell ref="CT79:DD79"/>
    <mergeCell ref="DE79:DN79"/>
    <mergeCell ref="DO79:DV79"/>
    <mergeCell ref="DW79:DY79"/>
    <mergeCell ref="DZ79:ED79"/>
    <mergeCell ref="EE79:EG79"/>
    <mergeCell ref="BA79:BC79"/>
    <mergeCell ref="BE79:BK79"/>
    <mergeCell ref="BM79:BR79"/>
    <mergeCell ref="BS79:BW79"/>
    <mergeCell ref="BX79:CH79"/>
    <mergeCell ref="CI79:CS79"/>
    <mergeCell ref="EQ80:ET80"/>
    <mergeCell ref="A79:B79"/>
    <mergeCell ref="C79:K79"/>
    <mergeCell ref="L79:R79"/>
    <mergeCell ref="S79:W79"/>
    <mergeCell ref="X79:AA79"/>
    <mergeCell ref="AH79:AK79"/>
    <mergeCell ref="AL79:AO79"/>
    <mergeCell ref="AQ79:AU79"/>
    <mergeCell ref="AV79:AZ79"/>
    <mergeCell ref="DW78:DY78"/>
    <mergeCell ref="DZ78:ED78"/>
    <mergeCell ref="EE78:EG78"/>
    <mergeCell ref="EH78:EJ78"/>
    <mergeCell ref="EK78:EM78"/>
    <mergeCell ref="EN78:EP78"/>
    <mergeCell ref="BS78:BW78"/>
    <mergeCell ref="BX78:CH78"/>
    <mergeCell ref="CI78:CS78"/>
    <mergeCell ref="CT78:DD78"/>
    <mergeCell ref="DE78:DN78"/>
    <mergeCell ref="DO78:DV78"/>
    <mergeCell ref="AL78:AO78"/>
    <mergeCell ref="AQ78:AU78"/>
    <mergeCell ref="AV78:AZ78"/>
    <mergeCell ref="BA78:BC78"/>
    <mergeCell ref="BE78:BK78"/>
    <mergeCell ref="BM78:BR78"/>
    <mergeCell ref="EH79:EJ79"/>
    <mergeCell ref="EK79:EM79"/>
    <mergeCell ref="EN79:EP79"/>
    <mergeCell ref="EQ77:ET77"/>
    <mergeCell ref="A78:B78"/>
    <mergeCell ref="C78:K78"/>
    <mergeCell ref="L78:R78"/>
    <mergeCell ref="S78:W78"/>
    <mergeCell ref="X78:AA78"/>
    <mergeCell ref="AH78:AK78"/>
    <mergeCell ref="CT77:DD77"/>
    <mergeCell ref="DE77:DN77"/>
    <mergeCell ref="DO77:DV77"/>
    <mergeCell ref="DW77:DY77"/>
    <mergeCell ref="DZ77:ED77"/>
    <mergeCell ref="EE77:EG77"/>
    <mergeCell ref="BA77:BC77"/>
    <mergeCell ref="BE77:BK77"/>
    <mergeCell ref="BM77:BR77"/>
    <mergeCell ref="BS77:BW77"/>
    <mergeCell ref="BX77:CH77"/>
    <mergeCell ref="CI77:CS77"/>
    <mergeCell ref="EQ78:ET78"/>
    <mergeCell ref="A77:B77"/>
    <mergeCell ref="C77:K77"/>
    <mergeCell ref="L77:R77"/>
    <mergeCell ref="S77:W77"/>
    <mergeCell ref="X77:AA77"/>
    <mergeCell ref="AH77:AK77"/>
    <mergeCell ref="AL77:AO77"/>
    <mergeCell ref="AQ77:AU77"/>
    <mergeCell ref="AV77:AZ77"/>
    <mergeCell ref="DW76:DY76"/>
    <mergeCell ref="DZ76:ED76"/>
    <mergeCell ref="EE76:EG76"/>
    <mergeCell ref="EH76:EJ76"/>
    <mergeCell ref="EK76:EM76"/>
    <mergeCell ref="EN76:EP76"/>
    <mergeCell ref="BS76:BW76"/>
    <mergeCell ref="BX76:CH76"/>
    <mergeCell ref="CI76:CS76"/>
    <mergeCell ref="CT76:DD76"/>
    <mergeCell ref="DE76:DN76"/>
    <mergeCell ref="DO76:DV76"/>
    <mergeCell ref="AL76:AO76"/>
    <mergeCell ref="AQ76:AU76"/>
    <mergeCell ref="AV76:AZ76"/>
    <mergeCell ref="BA76:BC76"/>
    <mergeCell ref="BE76:BK76"/>
    <mergeCell ref="BM76:BR76"/>
    <mergeCell ref="EH77:EJ77"/>
    <mergeCell ref="EK77:EM77"/>
    <mergeCell ref="EN77:EP77"/>
    <mergeCell ref="EQ75:ET75"/>
    <mergeCell ref="A76:B76"/>
    <mergeCell ref="C76:K76"/>
    <mergeCell ref="L76:R76"/>
    <mergeCell ref="S76:W76"/>
    <mergeCell ref="X76:AA76"/>
    <mergeCell ref="AH76:AK76"/>
    <mergeCell ref="CT75:DD75"/>
    <mergeCell ref="DE75:DN75"/>
    <mergeCell ref="DO75:DV75"/>
    <mergeCell ref="DW75:DY75"/>
    <mergeCell ref="DZ75:ED75"/>
    <mergeCell ref="EE75:EG75"/>
    <mergeCell ref="BA75:BC75"/>
    <mergeCell ref="BE75:BK75"/>
    <mergeCell ref="BM75:BR75"/>
    <mergeCell ref="BS75:BW75"/>
    <mergeCell ref="BX75:CH75"/>
    <mergeCell ref="CI75:CS75"/>
    <mergeCell ref="EQ76:ET76"/>
    <mergeCell ref="A75:B75"/>
    <mergeCell ref="C75:K75"/>
    <mergeCell ref="L75:R75"/>
    <mergeCell ref="S75:W75"/>
    <mergeCell ref="X75:AA75"/>
    <mergeCell ref="AH75:AK75"/>
    <mergeCell ref="AL75:AO75"/>
    <mergeCell ref="AQ75:AU75"/>
    <mergeCell ref="AV75:AZ75"/>
    <mergeCell ref="DW74:DY74"/>
    <mergeCell ref="DZ74:ED74"/>
    <mergeCell ref="EE74:EG74"/>
    <mergeCell ref="EH74:EJ74"/>
    <mergeCell ref="EK74:EM74"/>
    <mergeCell ref="EN74:EP74"/>
    <mergeCell ref="BS74:BW74"/>
    <mergeCell ref="BX74:CH74"/>
    <mergeCell ref="CI74:CS74"/>
    <mergeCell ref="CT74:DD74"/>
    <mergeCell ref="DE74:DN74"/>
    <mergeCell ref="DO74:DV74"/>
    <mergeCell ref="AL74:AO74"/>
    <mergeCell ref="AQ74:AU74"/>
    <mergeCell ref="AV74:AZ74"/>
    <mergeCell ref="BA74:BC74"/>
    <mergeCell ref="BE74:BK74"/>
    <mergeCell ref="BM74:BR74"/>
    <mergeCell ref="EH75:EJ75"/>
    <mergeCell ref="EK75:EM75"/>
    <mergeCell ref="EN75:EP75"/>
    <mergeCell ref="EQ73:ET73"/>
    <mergeCell ref="A74:B74"/>
    <mergeCell ref="C74:K74"/>
    <mergeCell ref="L74:R74"/>
    <mergeCell ref="S74:W74"/>
    <mergeCell ref="X74:AA74"/>
    <mergeCell ref="AH74:AK74"/>
    <mergeCell ref="CT73:DD73"/>
    <mergeCell ref="DE73:DN73"/>
    <mergeCell ref="DO73:DV73"/>
    <mergeCell ref="DW73:DY73"/>
    <mergeCell ref="DZ73:ED73"/>
    <mergeCell ref="EE73:EG73"/>
    <mergeCell ref="BA73:BC73"/>
    <mergeCell ref="BE73:BK73"/>
    <mergeCell ref="BM73:BR73"/>
    <mergeCell ref="BS73:BW73"/>
    <mergeCell ref="BX73:CH73"/>
    <mergeCell ref="CI73:CS73"/>
    <mergeCell ref="EQ74:ET74"/>
    <mergeCell ref="A73:B73"/>
    <mergeCell ref="C73:K73"/>
    <mergeCell ref="L73:R73"/>
    <mergeCell ref="S73:W73"/>
    <mergeCell ref="X73:AA73"/>
    <mergeCell ref="AH73:AK73"/>
    <mergeCell ref="AL73:AO73"/>
    <mergeCell ref="AQ73:AU73"/>
    <mergeCell ref="AV73:AZ73"/>
    <mergeCell ref="DW72:DY72"/>
    <mergeCell ref="DZ72:ED72"/>
    <mergeCell ref="EE72:EG72"/>
    <mergeCell ref="EH72:EJ72"/>
    <mergeCell ref="EK72:EM72"/>
    <mergeCell ref="EN72:EP72"/>
    <mergeCell ref="BS72:BW72"/>
    <mergeCell ref="BX72:CH72"/>
    <mergeCell ref="CI72:CS72"/>
    <mergeCell ref="CT72:DD72"/>
    <mergeCell ref="DE72:DN72"/>
    <mergeCell ref="DO72:DV72"/>
    <mergeCell ref="AL72:AO72"/>
    <mergeCell ref="AQ72:AU72"/>
    <mergeCell ref="AV72:AZ72"/>
    <mergeCell ref="BA72:BC72"/>
    <mergeCell ref="BE72:BK72"/>
    <mergeCell ref="BM72:BR72"/>
    <mergeCell ref="EH73:EJ73"/>
    <mergeCell ref="EK73:EM73"/>
    <mergeCell ref="EN73:EP73"/>
    <mergeCell ref="EQ71:ET71"/>
    <mergeCell ref="A72:B72"/>
    <mergeCell ref="C72:K72"/>
    <mergeCell ref="L72:R72"/>
    <mergeCell ref="S72:W72"/>
    <mergeCell ref="X72:AA72"/>
    <mergeCell ref="AH72:AK72"/>
    <mergeCell ref="CT71:DD71"/>
    <mergeCell ref="DE71:DN71"/>
    <mergeCell ref="DO71:DV71"/>
    <mergeCell ref="DW71:DY71"/>
    <mergeCell ref="DZ71:ED71"/>
    <mergeCell ref="EE71:EG71"/>
    <mergeCell ref="BA71:BC71"/>
    <mergeCell ref="BE71:BK71"/>
    <mergeCell ref="BM71:BR71"/>
    <mergeCell ref="BS71:BW71"/>
    <mergeCell ref="BX71:CH71"/>
    <mergeCell ref="CI71:CS71"/>
    <mergeCell ref="EQ72:ET72"/>
    <mergeCell ref="A71:B71"/>
    <mergeCell ref="C71:K71"/>
    <mergeCell ref="L71:R71"/>
    <mergeCell ref="S71:W71"/>
    <mergeCell ref="X71:AA71"/>
    <mergeCell ref="AH71:AK71"/>
    <mergeCell ref="AL71:AO71"/>
    <mergeCell ref="AQ71:AU71"/>
    <mergeCell ref="AV71:AZ71"/>
    <mergeCell ref="DW70:DY70"/>
    <mergeCell ref="DZ70:ED70"/>
    <mergeCell ref="EE70:EG70"/>
    <mergeCell ref="EH70:EJ70"/>
    <mergeCell ref="EK70:EM70"/>
    <mergeCell ref="EN70:EP70"/>
    <mergeCell ref="BS70:BW70"/>
    <mergeCell ref="BX70:CH70"/>
    <mergeCell ref="CI70:CS70"/>
    <mergeCell ref="CT70:DD70"/>
    <mergeCell ref="DE70:DN70"/>
    <mergeCell ref="DO70:DV70"/>
    <mergeCell ref="AL70:AO70"/>
    <mergeCell ref="AQ70:AU70"/>
    <mergeCell ref="AV70:AZ70"/>
    <mergeCell ref="BA70:BC70"/>
    <mergeCell ref="BE70:BK70"/>
    <mergeCell ref="BM70:BR70"/>
    <mergeCell ref="EH71:EJ71"/>
    <mergeCell ref="EK71:EM71"/>
    <mergeCell ref="EN71:EP71"/>
    <mergeCell ref="EQ69:ET69"/>
    <mergeCell ref="A70:B70"/>
    <mergeCell ref="C70:K70"/>
    <mergeCell ref="L70:R70"/>
    <mergeCell ref="S70:W70"/>
    <mergeCell ref="X70:AA70"/>
    <mergeCell ref="AH70:AK70"/>
    <mergeCell ref="CT69:DD69"/>
    <mergeCell ref="DE69:DN69"/>
    <mergeCell ref="DO69:DV69"/>
    <mergeCell ref="DW69:DY69"/>
    <mergeCell ref="DZ69:ED69"/>
    <mergeCell ref="EE69:EG69"/>
    <mergeCell ref="BA69:BC69"/>
    <mergeCell ref="BE69:BK69"/>
    <mergeCell ref="BM69:BR69"/>
    <mergeCell ref="BS69:BW69"/>
    <mergeCell ref="BX69:CH69"/>
    <mergeCell ref="CI69:CS69"/>
    <mergeCell ref="EQ70:ET70"/>
    <mergeCell ref="A69:B69"/>
    <mergeCell ref="C69:K69"/>
    <mergeCell ref="L69:R69"/>
    <mergeCell ref="S69:W69"/>
    <mergeCell ref="X69:AA69"/>
    <mergeCell ref="AH69:AK69"/>
    <mergeCell ref="AL69:AO69"/>
    <mergeCell ref="AQ69:AU69"/>
    <mergeCell ref="AV69:AZ69"/>
    <mergeCell ref="DW68:DY68"/>
    <mergeCell ref="DZ68:ED68"/>
    <mergeCell ref="EE68:EG68"/>
    <mergeCell ref="EH68:EJ68"/>
    <mergeCell ref="EK68:EM68"/>
    <mergeCell ref="EN68:EP68"/>
    <mergeCell ref="BS68:BW68"/>
    <mergeCell ref="BX68:CH68"/>
    <mergeCell ref="CI68:CS68"/>
    <mergeCell ref="CT68:DD68"/>
    <mergeCell ref="DE68:DN68"/>
    <mergeCell ref="DO68:DV68"/>
    <mergeCell ref="AL68:AO68"/>
    <mergeCell ref="AQ68:AU68"/>
    <mergeCell ref="AV68:AZ68"/>
    <mergeCell ref="BA68:BC68"/>
    <mergeCell ref="BE68:BK68"/>
    <mergeCell ref="BM68:BR68"/>
    <mergeCell ref="EH69:EJ69"/>
    <mergeCell ref="EK69:EM69"/>
    <mergeCell ref="EN69:EP69"/>
    <mergeCell ref="EQ67:ET67"/>
    <mergeCell ref="A68:B68"/>
    <mergeCell ref="C68:K68"/>
    <mergeCell ref="L68:R68"/>
    <mergeCell ref="S68:W68"/>
    <mergeCell ref="X68:AA68"/>
    <mergeCell ref="AH68:AK68"/>
    <mergeCell ref="CT67:DD67"/>
    <mergeCell ref="DE67:DN67"/>
    <mergeCell ref="DO67:DV67"/>
    <mergeCell ref="DW67:DY67"/>
    <mergeCell ref="DZ67:ED67"/>
    <mergeCell ref="EE67:EG67"/>
    <mergeCell ref="BA67:BC67"/>
    <mergeCell ref="BE67:BK67"/>
    <mergeCell ref="BM67:BR67"/>
    <mergeCell ref="BS67:BW67"/>
    <mergeCell ref="BX67:CH67"/>
    <mergeCell ref="CI67:CS67"/>
    <mergeCell ref="EQ68:ET68"/>
    <mergeCell ref="A67:B67"/>
    <mergeCell ref="C67:K67"/>
    <mergeCell ref="L67:R67"/>
    <mergeCell ref="S67:W67"/>
    <mergeCell ref="X67:AA67"/>
    <mergeCell ref="AH67:AK67"/>
    <mergeCell ref="AL67:AO67"/>
    <mergeCell ref="AQ67:AU67"/>
    <mergeCell ref="AV67:AZ67"/>
    <mergeCell ref="DW66:DY66"/>
    <mergeCell ref="DZ66:ED66"/>
    <mergeCell ref="EE66:EG66"/>
    <mergeCell ref="EH66:EJ66"/>
    <mergeCell ref="EK66:EM66"/>
    <mergeCell ref="EN66:EP66"/>
    <mergeCell ref="BS66:BW66"/>
    <mergeCell ref="BX66:CH66"/>
    <mergeCell ref="CI66:CS66"/>
    <mergeCell ref="CT66:DD66"/>
    <mergeCell ref="DE66:DN66"/>
    <mergeCell ref="DO66:DV66"/>
    <mergeCell ref="AL66:AO66"/>
    <mergeCell ref="AQ66:AU66"/>
    <mergeCell ref="AV66:AZ66"/>
    <mergeCell ref="BA66:BC66"/>
    <mergeCell ref="BE66:BK66"/>
    <mergeCell ref="BM66:BR66"/>
    <mergeCell ref="EH67:EJ67"/>
    <mergeCell ref="EK67:EM67"/>
    <mergeCell ref="EN67:EP67"/>
    <mergeCell ref="EQ65:ET65"/>
    <mergeCell ref="A66:B66"/>
    <mergeCell ref="C66:K66"/>
    <mergeCell ref="L66:R66"/>
    <mergeCell ref="S66:W66"/>
    <mergeCell ref="X66:AA66"/>
    <mergeCell ref="AH66:AK66"/>
    <mergeCell ref="CT65:DD65"/>
    <mergeCell ref="DE65:DN65"/>
    <mergeCell ref="DO65:DV65"/>
    <mergeCell ref="DW65:DY65"/>
    <mergeCell ref="DZ65:ED65"/>
    <mergeCell ref="EE65:EG65"/>
    <mergeCell ref="BA65:BC65"/>
    <mergeCell ref="BE65:BK65"/>
    <mergeCell ref="BM65:BR65"/>
    <mergeCell ref="BS65:BW65"/>
    <mergeCell ref="BX65:CH65"/>
    <mergeCell ref="CI65:CS65"/>
    <mergeCell ref="EQ66:ET66"/>
    <mergeCell ref="A65:B65"/>
    <mergeCell ref="C65:K65"/>
    <mergeCell ref="L65:R65"/>
    <mergeCell ref="S65:W65"/>
    <mergeCell ref="X65:AA65"/>
    <mergeCell ref="AH65:AK65"/>
    <mergeCell ref="AL65:AO65"/>
    <mergeCell ref="AQ65:AU65"/>
    <mergeCell ref="AV65:AZ65"/>
    <mergeCell ref="DW64:DY64"/>
    <mergeCell ref="DZ64:ED64"/>
    <mergeCell ref="EE64:EG64"/>
    <mergeCell ref="EH64:EJ64"/>
    <mergeCell ref="EK64:EM64"/>
    <mergeCell ref="EN64:EP64"/>
    <mergeCell ref="BS64:BW64"/>
    <mergeCell ref="BX64:CH64"/>
    <mergeCell ref="CI64:CS64"/>
    <mergeCell ref="CT64:DD64"/>
    <mergeCell ref="DE64:DN64"/>
    <mergeCell ref="DO64:DV64"/>
    <mergeCell ref="AL64:AO64"/>
    <mergeCell ref="AQ64:AU64"/>
    <mergeCell ref="AV64:AZ64"/>
    <mergeCell ref="BA64:BC64"/>
    <mergeCell ref="BE64:BK64"/>
    <mergeCell ref="BM64:BR64"/>
    <mergeCell ref="EH65:EJ65"/>
    <mergeCell ref="EK65:EM65"/>
    <mergeCell ref="EN65:EP65"/>
    <mergeCell ref="EQ63:ET63"/>
    <mergeCell ref="A64:B64"/>
    <mergeCell ref="C64:K64"/>
    <mergeCell ref="L64:R64"/>
    <mergeCell ref="S64:W64"/>
    <mergeCell ref="X64:AA64"/>
    <mergeCell ref="AH64:AK64"/>
    <mergeCell ref="CT63:DD63"/>
    <mergeCell ref="DE63:DN63"/>
    <mergeCell ref="DO63:DV63"/>
    <mergeCell ref="DW63:DY63"/>
    <mergeCell ref="DZ63:ED63"/>
    <mergeCell ref="EE63:EG63"/>
    <mergeCell ref="BA63:BC63"/>
    <mergeCell ref="BE63:BK63"/>
    <mergeCell ref="BM63:BR63"/>
    <mergeCell ref="BS63:BW63"/>
    <mergeCell ref="BX63:CH63"/>
    <mergeCell ref="CI63:CS63"/>
    <mergeCell ref="EQ64:ET64"/>
    <mergeCell ref="A63:B63"/>
    <mergeCell ref="C63:K63"/>
    <mergeCell ref="L63:R63"/>
    <mergeCell ref="S63:W63"/>
    <mergeCell ref="X63:AA63"/>
    <mergeCell ref="AH63:AK63"/>
    <mergeCell ref="AL63:AO63"/>
    <mergeCell ref="AQ63:AU63"/>
    <mergeCell ref="AV63:AZ63"/>
    <mergeCell ref="DW62:DY62"/>
    <mergeCell ref="DZ62:ED62"/>
    <mergeCell ref="EE62:EG62"/>
    <mergeCell ref="EH62:EJ62"/>
    <mergeCell ref="EK62:EM62"/>
    <mergeCell ref="EN62:EP62"/>
    <mergeCell ref="BS62:BW62"/>
    <mergeCell ref="BX62:CH62"/>
    <mergeCell ref="CI62:CS62"/>
    <mergeCell ref="CT62:DD62"/>
    <mergeCell ref="DE62:DN62"/>
    <mergeCell ref="DO62:DV62"/>
    <mergeCell ref="AL62:AO62"/>
    <mergeCell ref="AQ62:AU62"/>
    <mergeCell ref="AV62:AZ62"/>
    <mergeCell ref="BA62:BC62"/>
    <mergeCell ref="BE62:BK62"/>
    <mergeCell ref="BM62:BR62"/>
    <mergeCell ref="EH63:EJ63"/>
    <mergeCell ref="EK63:EM63"/>
    <mergeCell ref="EN63:EP63"/>
    <mergeCell ref="EQ61:ET61"/>
    <mergeCell ref="A62:B62"/>
    <mergeCell ref="C62:K62"/>
    <mergeCell ref="L62:R62"/>
    <mergeCell ref="S62:W62"/>
    <mergeCell ref="X62:AA62"/>
    <mergeCell ref="AH62:AK62"/>
    <mergeCell ref="CT61:DD61"/>
    <mergeCell ref="DE61:DN61"/>
    <mergeCell ref="DO61:DV61"/>
    <mergeCell ref="DW61:DY61"/>
    <mergeCell ref="DZ61:ED61"/>
    <mergeCell ref="EE61:EG61"/>
    <mergeCell ref="BA61:BC61"/>
    <mergeCell ref="BE61:BK61"/>
    <mergeCell ref="BM61:BR61"/>
    <mergeCell ref="BS61:BW61"/>
    <mergeCell ref="BX61:CH61"/>
    <mergeCell ref="CI61:CS61"/>
    <mergeCell ref="EQ62:ET62"/>
    <mergeCell ref="A61:B61"/>
    <mergeCell ref="C61:K61"/>
    <mergeCell ref="L61:R61"/>
    <mergeCell ref="S61:W61"/>
    <mergeCell ref="X61:AA61"/>
    <mergeCell ref="AH61:AK61"/>
    <mergeCell ref="AL61:AO61"/>
    <mergeCell ref="AQ61:AU61"/>
    <mergeCell ref="AV61:AZ61"/>
    <mergeCell ref="DW60:DY60"/>
    <mergeCell ref="DZ60:ED60"/>
    <mergeCell ref="EE60:EG60"/>
    <mergeCell ref="EH60:EJ60"/>
    <mergeCell ref="EK60:EM60"/>
    <mergeCell ref="EN60:EP60"/>
    <mergeCell ref="BS60:BW60"/>
    <mergeCell ref="BX60:CH60"/>
    <mergeCell ref="CI60:CS60"/>
    <mergeCell ref="CT60:DD60"/>
    <mergeCell ref="DE60:DN60"/>
    <mergeCell ref="DO60:DV60"/>
    <mergeCell ref="AL60:AO60"/>
    <mergeCell ref="AQ60:AU60"/>
    <mergeCell ref="AV60:AZ60"/>
    <mergeCell ref="BA60:BC60"/>
    <mergeCell ref="BE60:BK60"/>
    <mergeCell ref="BM60:BR60"/>
    <mergeCell ref="EH61:EJ61"/>
    <mergeCell ref="EK61:EM61"/>
    <mergeCell ref="EN61:EP61"/>
    <mergeCell ref="EQ59:ET59"/>
    <mergeCell ref="A60:B60"/>
    <mergeCell ref="C60:K60"/>
    <mergeCell ref="L60:R60"/>
    <mergeCell ref="S60:W60"/>
    <mergeCell ref="X60:AA60"/>
    <mergeCell ref="AH60:AK60"/>
    <mergeCell ref="CT59:DD59"/>
    <mergeCell ref="DE59:DN59"/>
    <mergeCell ref="DO59:DV59"/>
    <mergeCell ref="DW59:DY59"/>
    <mergeCell ref="DZ59:ED59"/>
    <mergeCell ref="EE59:EG59"/>
    <mergeCell ref="BA59:BC59"/>
    <mergeCell ref="BE59:BK59"/>
    <mergeCell ref="BM59:BR59"/>
    <mergeCell ref="BS59:BW59"/>
    <mergeCell ref="BX59:CH59"/>
    <mergeCell ref="CI59:CS59"/>
    <mergeCell ref="EQ60:ET60"/>
    <mergeCell ref="A59:B59"/>
    <mergeCell ref="C59:K59"/>
    <mergeCell ref="L59:R59"/>
    <mergeCell ref="S59:W59"/>
    <mergeCell ref="X59:AA59"/>
    <mergeCell ref="AH59:AK59"/>
    <mergeCell ref="AL59:AO59"/>
    <mergeCell ref="AQ59:AU59"/>
    <mergeCell ref="AV59:AZ59"/>
    <mergeCell ref="DW58:DY58"/>
    <mergeCell ref="DZ58:ED58"/>
    <mergeCell ref="EE58:EG58"/>
    <mergeCell ref="EH58:EJ58"/>
    <mergeCell ref="EK58:EM58"/>
    <mergeCell ref="EN58:EP58"/>
    <mergeCell ref="BS58:BW58"/>
    <mergeCell ref="BX58:CH58"/>
    <mergeCell ref="CI58:CS58"/>
    <mergeCell ref="CT58:DD58"/>
    <mergeCell ref="DE58:DN58"/>
    <mergeCell ref="DO58:DV58"/>
    <mergeCell ref="AL58:AO58"/>
    <mergeCell ref="AQ58:AU58"/>
    <mergeCell ref="AV58:AZ58"/>
    <mergeCell ref="BA58:BC58"/>
    <mergeCell ref="BE58:BK58"/>
    <mergeCell ref="BM58:BR58"/>
    <mergeCell ref="EH59:EJ59"/>
    <mergeCell ref="EK59:EM59"/>
    <mergeCell ref="EN59:EP59"/>
    <mergeCell ref="EQ57:ET57"/>
    <mergeCell ref="A58:B58"/>
    <mergeCell ref="C58:K58"/>
    <mergeCell ref="L58:R58"/>
    <mergeCell ref="S58:W58"/>
    <mergeCell ref="X58:AA58"/>
    <mergeCell ref="AH58:AK58"/>
    <mergeCell ref="CT57:DD57"/>
    <mergeCell ref="DE57:DN57"/>
    <mergeCell ref="DO57:DV57"/>
    <mergeCell ref="DW57:DY57"/>
    <mergeCell ref="DZ57:ED57"/>
    <mergeCell ref="EE57:EG57"/>
    <mergeCell ref="BA57:BC57"/>
    <mergeCell ref="BE57:BK57"/>
    <mergeCell ref="BM57:BR57"/>
    <mergeCell ref="BS57:BW57"/>
    <mergeCell ref="BX57:CH57"/>
    <mergeCell ref="CI57:CS57"/>
    <mergeCell ref="EQ58:ET58"/>
    <mergeCell ref="A57:B57"/>
    <mergeCell ref="C57:K57"/>
    <mergeCell ref="L57:R57"/>
    <mergeCell ref="S57:W57"/>
    <mergeCell ref="X57:AA57"/>
    <mergeCell ref="AH57:AK57"/>
    <mergeCell ref="AL57:AO57"/>
    <mergeCell ref="AQ57:AU57"/>
    <mergeCell ref="AV57:AZ57"/>
    <mergeCell ref="DW56:DY56"/>
    <mergeCell ref="DZ56:ED56"/>
    <mergeCell ref="EE56:EG56"/>
    <mergeCell ref="EH56:EJ56"/>
    <mergeCell ref="EK56:EM56"/>
    <mergeCell ref="EN56:EP56"/>
    <mergeCell ref="BS56:BW56"/>
    <mergeCell ref="BX56:CH56"/>
    <mergeCell ref="CI56:CS56"/>
    <mergeCell ref="CT56:DD56"/>
    <mergeCell ref="DE56:DN56"/>
    <mergeCell ref="DO56:DV56"/>
    <mergeCell ref="AL56:AO56"/>
    <mergeCell ref="AQ56:AU56"/>
    <mergeCell ref="AV56:AZ56"/>
    <mergeCell ref="BA56:BC56"/>
    <mergeCell ref="BE56:BK56"/>
    <mergeCell ref="BM56:BR56"/>
    <mergeCell ref="EH57:EJ57"/>
    <mergeCell ref="EK57:EM57"/>
    <mergeCell ref="EN57:EP57"/>
    <mergeCell ref="EQ55:ET55"/>
    <mergeCell ref="A56:B56"/>
    <mergeCell ref="C56:K56"/>
    <mergeCell ref="L56:R56"/>
    <mergeCell ref="S56:W56"/>
    <mergeCell ref="X56:AA56"/>
    <mergeCell ref="AH56:AK56"/>
    <mergeCell ref="CT55:DD55"/>
    <mergeCell ref="DE55:DN55"/>
    <mergeCell ref="DO55:DV55"/>
    <mergeCell ref="DW55:DY55"/>
    <mergeCell ref="DZ55:ED55"/>
    <mergeCell ref="EE55:EG55"/>
    <mergeCell ref="BA55:BC55"/>
    <mergeCell ref="BE55:BK55"/>
    <mergeCell ref="BM55:BR55"/>
    <mergeCell ref="BS55:BW55"/>
    <mergeCell ref="BX55:CH55"/>
    <mergeCell ref="CI55:CS55"/>
    <mergeCell ref="EQ56:ET56"/>
    <mergeCell ref="A55:B55"/>
    <mergeCell ref="C55:K55"/>
    <mergeCell ref="L55:R55"/>
    <mergeCell ref="S55:W55"/>
    <mergeCell ref="X55:AA55"/>
    <mergeCell ref="AH55:AK55"/>
    <mergeCell ref="AL55:AO55"/>
    <mergeCell ref="AQ55:AU55"/>
    <mergeCell ref="AV55:AZ55"/>
    <mergeCell ref="DW54:DY54"/>
    <mergeCell ref="DZ54:ED54"/>
    <mergeCell ref="EE54:EG54"/>
    <mergeCell ref="EH54:EJ54"/>
    <mergeCell ref="EK54:EM54"/>
    <mergeCell ref="EN54:EP54"/>
    <mergeCell ref="BS54:BW54"/>
    <mergeCell ref="BX54:CH54"/>
    <mergeCell ref="CI54:CS54"/>
    <mergeCell ref="CT54:DD54"/>
    <mergeCell ref="DE54:DN54"/>
    <mergeCell ref="DO54:DV54"/>
    <mergeCell ref="AL54:AO54"/>
    <mergeCell ref="AQ54:AU54"/>
    <mergeCell ref="AV54:AZ54"/>
    <mergeCell ref="BA54:BC54"/>
    <mergeCell ref="BE54:BK54"/>
    <mergeCell ref="BM54:BR54"/>
    <mergeCell ref="EH55:EJ55"/>
    <mergeCell ref="EK55:EM55"/>
    <mergeCell ref="EN55:EP55"/>
    <mergeCell ref="EQ53:ET53"/>
    <mergeCell ref="A54:B54"/>
    <mergeCell ref="C54:K54"/>
    <mergeCell ref="L54:R54"/>
    <mergeCell ref="S54:W54"/>
    <mergeCell ref="X54:AA54"/>
    <mergeCell ref="AH54:AK54"/>
    <mergeCell ref="CT53:DD53"/>
    <mergeCell ref="DE53:DN53"/>
    <mergeCell ref="DO53:DV53"/>
    <mergeCell ref="DW53:DY53"/>
    <mergeCell ref="DZ53:ED53"/>
    <mergeCell ref="EE53:EG53"/>
    <mergeCell ref="BA53:BC53"/>
    <mergeCell ref="BE53:BK53"/>
    <mergeCell ref="BM53:BR53"/>
    <mergeCell ref="BS53:BW53"/>
    <mergeCell ref="BX53:CH53"/>
    <mergeCell ref="CI53:CS53"/>
    <mergeCell ref="EQ54:ET54"/>
    <mergeCell ref="A53:B53"/>
    <mergeCell ref="C53:K53"/>
    <mergeCell ref="L53:R53"/>
    <mergeCell ref="S53:W53"/>
    <mergeCell ref="X53:AA53"/>
    <mergeCell ref="AH53:AK53"/>
    <mergeCell ref="AL53:AO53"/>
    <mergeCell ref="AQ53:AU53"/>
    <mergeCell ref="AV53:AZ53"/>
    <mergeCell ref="DW52:DY52"/>
    <mergeCell ref="DZ52:ED52"/>
    <mergeCell ref="EE52:EG52"/>
    <mergeCell ref="EH52:EJ52"/>
    <mergeCell ref="EK52:EM52"/>
    <mergeCell ref="EN52:EP52"/>
    <mergeCell ref="BS52:BW52"/>
    <mergeCell ref="BX52:CH52"/>
    <mergeCell ref="CI52:CS52"/>
    <mergeCell ref="CT52:DD52"/>
    <mergeCell ref="DE52:DN52"/>
    <mergeCell ref="DO52:DV52"/>
    <mergeCell ref="AL52:AO52"/>
    <mergeCell ref="AQ52:AU52"/>
    <mergeCell ref="AV52:AZ52"/>
    <mergeCell ref="BA52:BC52"/>
    <mergeCell ref="BE52:BK52"/>
    <mergeCell ref="BM52:BR52"/>
    <mergeCell ref="EH53:EJ53"/>
    <mergeCell ref="EK53:EM53"/>
    <mergeCell ref="EN53:EP53"/>
    <mergeCell ref="EQ51:ET51"/>
    <mergeCell ref="A52:B52"/>
    <mergeCell ref="C52:K52"/>
    <mergeCell ref="L52:R52"/>
    <mergeCell ref="S52:W52"/>
    <mergeCell ref="X52:AA52"/>
    <mergeCell ref="AH52:AK52"/>
    <mergeCell ref="CT51:DD51"/>
    <mergeCell ref="DE51:DN51"/>
    <mergeCell ref="DO51:DV51"/>
    <mergeCell ref="DW51:DY51"/>
    <mergeCell ref="DZ51:ED51"/>
    <mergeCell ref="EE51:EG51"/>
    <mergeCell ref="BA51:BC51"/>
    <mergeCell ref="BE51:BK51"/>
    <mergeCell ref="BM51:BR51"/>
    <mergeCell ref="BS51:BW51"/>
    <mergeCell ref="BX51:CH51"/>
    <mergeCell ref="CI51:CS51"/>
    <mergeCell ref="EQ52:ET52"/>
    <mergeCell ref="A51:B51"/>
    <mergeCell ref="C51:K51"/>
    <mergeCell ref="L51:R51"/>
    <mergeCell ref="S51:W51"/>
    <mergeCell ref="X51:AA51"/>
    <mergeCell ref="AH51:AK51"/>
    <mergeCell ref="AL51:AO51"/>
    <mergeCell ref="AQ51:AU51"/>
    <mergeCell ref="AV51:AZ51"/>
    <mergeCell ref="DW50:DY50"/>
    <mergeCell ref="DZ50:ED50"/>
    <mergeCell ref="EE50:EG50"/>
    <mergeCell ref="EH50:EJ50"/>
    <mergeCell ref="EK50:EM50"/>
    <mergeCell ref="EN50:EP50"/>
    <mergeCell ref="BS50:BW50"/>
    <mergeCell ref="BX50:CH50"/>
    <mergeCell ref="CI50:CS50"/>
    <mergeCell ref="CT50:DD50"/>
    <mergeCell ref="DE50:DN50"/>
    <mergeCell ref="DO50:DV50"/>
    <mergeCell ref="AL50:AO50"/>
    <mergeCell ref="AQ50:AU50"/>
    <mergeCell ref="AV50:AZ50"/>
    <mergeCell ref="BA50:BC50"/>
    <mergeCell ref="BE50:BK50"/>
    <mergeCell ref="BM50:BR50"/>
    <mergeCell ref="EH51:EJ51"/>
    <mergeCell ref="EK51:EM51"/>
    <mergeCell ref="EN51:EP51"/>
    <mergeCell ref="EQ49:ET49"/>
    <mergeCell ref="A50:B50"/>
    <mergeCell ref="C50:K50"/>
    <mergeCell ref="L50:R50"/>
    <mergeCell ref="S50:W50"/>
    <mergeCell ref="X50:AA50"/>
    <mergeCell ref="AH50:AK50"/>
    <mergeCell ref="CT49:DD49"/>
    <mergeCell ref="DE49:DN49"/>
    <mergeCell ref="DO49:DV49"/>
    <mergeCell ref="DW49:DY49"/>
    <mergeCell ref="DZ49:ED49"/>
    <mergeCell ref="EE49:EG49"/>
    <mergeCell ref="BA49:BC49"/>
    <mergeCell ref="BE49:BK49"/>
    <mergeCell ref="BM49:BR49"/>
    <mergeCell ref="BS49:BW49"/>
    <mergeCell ref="BX49:CH49"/>
    <mergeCell ref="CI49:CS49"/>
    <mergeCell ref="EQ50:ET50"/>
    <mergeCell ref="A49:B49"/>
    <mergeCell ref="C49:K49"/>
    <mergeCell ref="L49:R49"/>
    <mergeCell ref="S49:W49"/>
    <mergeCell ref="X49:AA49"/>
    <mergeCell ref="AH49:AK49"/>
    <mergeCell ref="AL49:AO49"/>
    <mergeCell ref="AQ49:AU49"/>
    <mergeCell ref="AV49:AZ49"/>
    <mergeCell ref="DW48:DY48"/>
    <mergeCell ref="DZ48:ED48"/>
    <mergeCell ref="EE48:EG48"/>
    <mergeCell ref="EH48:EJ48"/>
    <mergeCell ref="EK48:EM48"/>
    <mergeCell ref="EN48:EP48"/>
    <mergeCell ref="BS48:BW48"/>
    <mergeCell ref="BX48:CH48"/>
    <mergeCell ref="CI48:CS48"/>
    <mergeCell ref="CT48:DD48"/>
    <mergeCell ref="DE48:DN48"/>
    <mergeCell ref="DO48:DV48"/>
    <mergeCell ref="AL48:AO48"/>
    <mergeCell ref="AQ48:AU48"/>
    <mergeCell ref="AV48:AZ48"/>
    <mergeCell ref="BA48:BC48"/>
    <mergeCell ref="BE48:BK48"/>
    <mergeCell ref="BM48:BR48"/>
    <mergeCell ref="EH49:EJ49"/>
    <mergeCell ref="EK49:EM49"/>
    <mergeCell ref="EN49:EP49"/>
    <mergeCell ref="EQ47:ET47"/>
    <mergeCell ref="A48:B48"/>
    <mergeCell ref="C48:K48"/>
    <mergeCell ref="L48:R48"/>
    <mergeCell ref="S48:W48"/>
    <mergeCell ref="X48:AA48"/>
    <mergeCell ref="AH48:AK48"/>
    <mergeCell ref="CT47:DD47"/>
    <mergeCell ref="DE47:DN47"/>
    <mergeCell ref="DO47:DV47"/>
    <mergeCell ref="DW47:DY47"/>
    <mergeCell ref="DZ47:ED47"/>
    <mergeCell ref="EE47:EG47"/>
    <mergeCell ref="BA47:BC47"/>
    <mergeCell ref="BE47:BK47"/>
    <mergeCell ref="BM47:BR47"/>
    <mergeCell ref="BS47:BW47"/>
    <mergeCell ref="BX47:CH47"/>
    <mergeCell ref="CI47:CS47"/>
    <mergeCell ref="EQ48:ET48"/>
    <mergeCell ref="A47:B47"/>
    <mergeCell ref="C47:K47"/>
    <mergeCell ref="L47:R47"/>
    <mergeCell ref="S47:W47"/>
    <mergeCell ref="X47:AA47"/>
    <mergeCell ref="AH47:AK47"/>
    <mergeCell ref="AL47:AO47"/>
    <mergeCell ref="AQ47:AU47"/>
    <mergeCell ref="AV47:AZ47"/>
    <mergeCell ref="DW46:DY46"/>
    <mergeCell ref="DZ46:ED46"/>
    <mergeCell ref="EE46:EG46"/>
    <mergeCell ref="EH46:EJ46"/>
    <mergeCell ref="EK46:EM46"/>
    <mergeCell ref="EN46:EP46"/>
    <mergeCell ref="BS46:BW46"/>
    <mergeCell ref="BX46:CH46"/>
    <mergeCell ref="CI46:CS46"/>
    <mergeCell ref="CT46:DD46"/>
    <mergeCell ref="DE46:DN46"/>
    <mergeCell ref="DO46:DV46"/>
    <mergeCell ref="AL46:AO46"/>
    <mergeCell ref="AQ46:AU46"/>
    <mergeCell ref="AV46:AZ46"/>
    <mergeCell ref="BA46:BC46"/>
    <mergeCell ref="BE46:BK46"/>
    <mergeCell ref="BM46:BR46"/>
    <mergeCell ref="EH47:EJ47"/>
    <mergeCell ref="EK47:EM47"/>
    <mergeCell ref="EN47:EP47"/>
    <mergeCell ref="EQ45:ET45"/>
    <mergeCell ref="A46:B46"/>
    <mergeCell ref="C46:K46"/>
    <mergeCell ref="L46:R46"/>
    <mergeCell ref="S46:W46"/>
    <mergeCell ref="X46:AA46"/>
    <mergeCell ref="AH46:AK46"/>
    <mergeCell ref="CT45:DD45"/>
    <mergeCell ref="DE45:DN45"/>
    <mergeCell ref="DO45:DV45"/>
    <mergeCell ref="DW45:DY45"/>
    <mergeCell ref="DZ45:ED45"/>
    <mergeCell ref="EE45:EG45"/>
    <mergeCell ref="BA45:BC45"/>
    <mergeCell ref="BE45:BK45"/>
    <mergeCell ref="BM45:BR45"/>
    <mergeCell ref="BS45:BW45"/>
    <mergeCell ref="BX45:CH45"/>
    <mergeCell ref="CI45:CS45"/>
    <mergeCell ref="EQ46:ET46"/>
    <mergeCell ref="A45:B45"/>
    <mergeCell ref="C45:K45"/>
    <mergeCell ref="L45:R45"/>
    <mergeCell ref="S45:W45"/>
    <mergeCell ref="X45:AA45"/>
    <mergeCell ref="AH45:AK45"/>
    <mergeCell ref="AL45:AO45"/>
    <mergeCell ref="AQ45:AU45"/>
    <mergeCell ref="AV45:AZ45"/>
    <mergeCell ref="DW44:DY44"/>
    <mergeCell ref="DZ44:ED44"/>
    <mergeCell ref="EE44:EG44"/>
    <mergeCell ref="EH44:EJ44"/>
    <mergeCell ref="EK44:EM44"/>
    <mergeCell ref="EN44:EP44"/>
    <mergeCell ref="BS44:BW44"/>
    <mergeCell ref="BX44:CH44"/>
    <mergeCell ref="CI44:CS44"/>
    <mergeCell ref="CT44:DD44"/>
    <mergeCell ref="DE44:DN44"/>
    <mergeCell ref="DO44:DV44"/>
    <mergeCell ref="AL44:AO44"/>
    <mergeCell ref="AQ44:AU44"/>
    <mergeCell ref="AV44:AZ44"/>
    <mergeCell ref="BA44:BC44"/>
    <mergeCell ref="BE44:BK44"/>
    <mergeCell ref="BM44:BR44"/>
    <mergeCell ref="EH45:EJ45"/>
    <mergeCell ref="EK45:EM45"/>
    <mergeCell ref="EN45:EP45"/>
    <mergeCell ref="EQ43:ET43"/>
    <mergeCell ref="A44:B44"/>
    <mergeCell ref="C44:K44"/>
    <mergeCell ref="L44:R44"/>
    <mergeCell ref="S44:W44"/>
    <mergeCell ref="X44:AA44"/>
    <mergeCell ref="AH44:AK44"/>
    <mergeCell ref="CT43:DD43"/>
    <mergeCell ref="DE43:DN43"/>
    <mergeCell ref="DO43:DV43"/>
    <mergeCell ref="DW43:DY43"/>
    <mergeCell ref="DZ43:ED43"/>
    <mergeCell ref="EE43:EG43"/>
    <mergeCell ref="BA43:BC43"/>
    <mergeCell ref="BE43:BK43"/>
    <mergeCell ref="BM43:BR43"/>
    <mergeCell ref="BS43:BW43"/>
    <mergeCell ref="BX43:CH43"/>
    <mergeCell ref="CI43:CS43"/>
    <mergeCell ref="EQ44:ET44"/>
    <mergeCell ref="A43:B43"/>
    <mergeCell ref="C43:K43"/>
    <mergeCell ref="L43:R43"/>
    <mergeCell ref="S43:W43"/>
    <mergeCell ref="X43:AA43"/>
    <mergeCell ref="AH43:AK43"/>
    <mergeCell ref="AL43:AO43"/>
    <mergeCell ref="AQ43:AU43"/>
    <mergeCell ref="AV43:AZ43"/>
    <mergeCell ref="DW42:DY42"/>
    <mergeCell ref="DZ42:ED42"/>
    <mergeCell ref="EE42:EG42"/>
    <mergeCell ref="EH42:EJ42"/>
    <mergeCell ref="EK42:EM42"/>
    <mergeCell ref="EN42:EP42"/>
    <mergeCell ref="BS42:BW42"/>
    <mergeCell ref="BX42:CH42"/>
    <mergeCell ref="CI42:CS42"/>
    <mergeCell ref="CT42:DD42"/>
    <mergeCell ref="DE42:DN42"/>
    <mergeCell ref="DO42:DV42"/>
    <mergeCell ref="AL42:AO42"/>
    <mergeCell ref="AQ42:AU42"/>
    <mergeCell ref="AV42:AZ42"/>
    <mergeCell ref="BA42:BC42"/>
    <mergeCell ref="BE42:BK42"/>
    <mergeCell ref="BM42:BR42"/>
    <mergeCell ref="EH43:EJ43"/>
    <mergeCell ref="EK43:EM43"/>
    <mergeCell ref="EN43:EP43"/>
    <mergeCell ref="EQ41:ET41"/>
    <mergeCell ref="A42:B42"/>
    <mergeCell ref="C42:K42"/>
    <mergeCell ref="L42:R42"/>
    <mergeCell ref="S42:W42"/>
    <mergeCell ref="X42:AA42"/>
    <mergeCell ref="AH42:AK42"/>
    <mergeCell ref="CT41:DD41"/>
    <mergeCell ref="DE41:DN41"/>
    <mergeCell ref="DO41:DV41"/>
    <mergeCell ref="DW41:DY41"/>
    <mergeCell ref="DZ41:ED41"/>
    <mergeCell ref="EE41:EG41"/>
    <mergeCell ref="BA41:BC41"/>
    <mergeCell ref="BE41:BK41"/>
    <mergeCell ref="BM41:BR41"/>
    <mergeCell ref="BS41:BW41"/>
    <mergeCell ref="BX41:CH41"/>
    <mergeCell ref="CI41:CS41"/>
    <mergeCell ref="EQ42:ET42"/>
    <mergeCell ref="A41:B41"/>
    <mergeCell ref="C41:K41"/>
    <mergeCell ref="L41:R41"/>
    <mergeCell ref="S41:W41"/>
    <mergeCell ref="X41:AA41"/>
    <mergeCell ref="AH41:AK41"/>
    <mergeCell ref="AL41:AO41"/>
    <mergeCell ref="AQ41:AU41"/>
    <mergeCell ref="AV41:AZ41"/>
    <mergeCell ref="DW40:DY40"/>
    <mergeCell ref="DZ40:ED40"/>
    <mergeCell ref="EE40:EG40"/>
    <mergeCell ref="EH40:EJ40"/>
    <mergeCell ref="EK40:EM40"/>
    <mergeCell ref="EN40:EP40"/>
    <mergeCell ref="BS40:BW40"/>
    <mergeCell ref="BX40:CH40"/>
    <mergeCell ref="CI40:CS40"/>
    <mergeCell ref="CT40:DD40"/>
    <mergeCell ref="DE40:DN40"/>
    <mergeCell ref="DO40:DV40"/>
    <mergeCell ref="AL40:AO40"/>
    <mergeCell ref="AQ40:AU40"/>
    <mergeCell ref="AV40:AZ40"/>
    <mergeCell ref="BA40:BC40"/>
    <mergeCell ref="BE40:BK40"/>
    <mergeCell ref="BM40:BR40"/>
    <mergeCell ref="EH41:EJ41"/>
    <mergeCell ref="EK41:EM41"/>
    <mergeCell ref="EN41:EP41"/>
    <mergeCell ref="EQ39:ET39"/>
    <mergeCell ref="A40:B40"/>
    <mergeCell ref="C40:K40"/>
    <mergeCell ref="L40:R40"/>
    <mergeCell ref="S40:W40"/>
    <mergeCell ref="X40:AA40"/>
    <mergeCell ref="AH40:AK40"/>
    <mergeCell ref="CT39:DD39"/>
    <mergeCell ref="DE39:DN39"/>
    <mergeCell ref="DO39:DV39"/>
    <mergeCell ref="DW39:DY39"/>
    <mergeCell ref="DZ39:ED39"/>
    <mergeCell ref="EE39:EG39"/>
    <mergeCell ref="BA39:BC39"/>
    <mergeCell ref="BE39:BK39"/>
    <mergeCell ref="BM39:BR39"/>
    <mergeCell ref="BS39:BW39"/>
    <mergeCell ref="BX39:CH39"/>
    <mergeCell ref="CI39:CS39"/>
    <mergeCell ref="EQ40:ET40"/>
    <mergeCell ref="A39:B39"/>
    <mergeCell ref="C39:K39"/>
    <mergeCell ref="L39:R39"/>
    <mergeCell ref="S39:W39"/>
    <mergeCell ref="X39:AA39"/>
    <mergeCell ref="AH39:AK39"/>
    <mergeCell ref="AL39:AO39"/>
    <mergeCell ref="AQ39:AU39"/>
    <mergeCell ref="AV39:AZ39"/>
    <mergeCell ref="DW38:DY38"/>
    <mergeCell ref="DZ38:ED38"/>
    <mergeCell ref="EE38:EG38"/>
    <mergeCell ref="EH38:EJ38"/>
    <mergeCell ref="EK38:EM38"/>
    <mergeCell ref="EN38:EP38"/>
    <mergeCell ref="BS38:BW38"/>
    <mergeCell ref="BX38:CH38"/>
    <mergeCell ref="CI38:CS38"/>
    <mergeCell ref="CT38:DD38"/>
    <mergeCell ref="DE38:DN38"/>
    <mergeCell ref="DO38:DV38"/>
    <mergeCell ref="AL38:AO38"/>
    <mergeCell ref="AQ38:AU38"/>
    <mergeCell ref="AV38:AZ38"/>
    <mergeCell ref="BA38:BC38"/>
    <mergeCell ref="BE38:BK38"/>
    <mergeCell ref="BM38:BR38"/>
    <mergeCell ref="EH39:EJ39"/>
    <mergeCell ref="EK39:EM39"/>
    <mergeCell ref="EN39:EP39"/>
    <mergeCell ref="EQ37:ET37"/>
    <mergeCell ref="A38:B38"/>
    <mergeCell ref="C38:K38"/>
    <mergeCell ref="L38:R38"/>
    <mergeCell ref="S38:W38"/>
    <mergeCell ref="X38:AA38"/>
    <mergeCell ref="AH38:AK38"/>
    <mergeCell ref="CT37:DD37"/>
    <mergeCell ref="DE37:DN37"/>
    <mergeCell ref="DO37:DV37"/>
    <mergeCell ref="DW37:DY37"/>
    <mergeCell ref="DZ37:ED37"/>
    <mergeCell ref="EE37:EG37"/>
    <mergeCell ref="BA37:BC37"/>
    <mergeCell ref="BE37:BK37"/>
    <mergeCell ref="BM37:BR37"/>
    <mergeCell ref="BS37:BW37"/>
    <mergeCell ref="BX37:CH37"/>
    <mergeCell ref="CI37:CS37"/>
    <mergeCell ref="EQ38:ET38"/>
    <mergeCell ref="A37:B37"/>
    <mergeCell ref="C37:K37"/>
    <mergeCell ref="L37:R37"/>
    <mergeCell ref="S37:W37"/>
    <mergeCell ref="X37:AA37"/>
    <mergeCell ref="AH37:AK37"/>
    <mergeCell ref="AL37:AO37"/>
    <mergeCell ref="AQ37:AU37"/>
    <mergeCell ref="AV37:AZ37"/>
    <mergeCell ref="DW36:DY36"/>
    <mergeCell ref="DZ36:ED36"/>
    <mergeCell ref="EE36:EG36"/>
    <mergeCell ref="EH36:EJ36"/>
    <mergeCell ref="EK36:EM36"/>
    <mergeCell ref="EN36:EP36"/>
    <mergeCell ref="BS36:BW36"/>
    <mergeCell ref="BX36:CH36"/>
    <mergeCell ref="CI36:CS36"/>
    <mergeCell ref="CT36:DD36"/>
    <mergeCell ref="DE36:DN36"/>
    <mergeCell ref="DO36:DV36"/>
    <mergeCell ref="AL36:AO36"/>
    <mergeCell ref="AQ36:AU36"/>
    <mergeCell ref="AV36:AZ36"/>
    <mergeCell ref="BA36:BC36"/>
    <mergeCell ref="BE36:BK36"/>
    <mergeCell ref="BM36:BR36"/>
    <mergeCell ref="EH37:EJ37"/>
    <mergeCell ref="EK37:EM37"/>
    <mergeCell ref="EN37:EP37"/>
    <mergeCell ref="EQ35:ET35"/>
    <mergeCell ref="A36:B36"/>
    <mergeCell ref="C36:K36"/>
    <mergeCell ref="L36:R36"/>
    <mergeCell ref="S36:W36"/>
    <mergeCell ref="X36:AA36"/>
    <mergeCell ref="AH36:AK36"/>
    <mergeCell ref="CT35:DD35"/>
    <mergeCell ref="DE35:DN35"/>
    <mergeCell ref="DO35:DV35"/>
    <mergeCell ref="DW35:DY35"/>
    <mergeCell ref="DZ35:ED35"/>
    <mergeCell ref="EE35:EG35"/>
    <mergeCell ref="BA35:BC35"/>
    <mergeCell ref="BE35:BK35"/>
    <mergeCell ref="BM35:BR35"/>
    <mergeCell ref="BS35:BW35"/>
    <mergeCell ref="BX35:CH35"/>
    <mergeCell ref="CI35:CS35"/>
    <mergeCell ref="EQ36:ET36"/>
    <mergeCell ref="A35:B35"/>
    <mergeCell ref="C35:K35"/>
    <mergeCell ref="L35:R35"/>
    <mergeCell ref="S35:W35"/>
    <mergeCell ref="X35:AA35"/>
    <mergeCell ref="AH35:AK35"/>
    <mergeCell ref="AL35:AO35"/>
    <mergeCell ref="AQ35:AU35"/>
    <mergeCell ref="AV35:AZ35"/>
    <mergeCell ref="DW34:DY34"/>
    <mergeCell ref="DZ34:ED34"/>
    <mergeCell ref="EE34:EG34"/>
    <mergeCell ref="EH34:EJ34"/>
    <mergeCell ref="EK34:EM34"/>
    <mergeCell ref="EN34:EP34"/>
    <mergeCell ref="BS34:BW34"/>
    <mergeCell ref="BX34:CH34"/>
    <mergeCell ref="CI34:CS34"/>
    <mergeCell ref="CT34:DD34"/>
    <mergeCell ref="DE34:DN34"/>
    <mergeCell ref="DO34:DV34"/>
    <mergeCell ref="AL34:AO34"/>
    <mergeCell ref="AQ34:AU34"/>
    <mergeCell ref="AV34:AZ34"/>
    <mergeCell ref="BA34:BC34"/>
    <mergeCell ref="BE34:BK34"/>
    <mergeCell ref="BM34:BR34"/>
    <mergeCell ref="EH35:EJ35"/>
    <mergeCell ref="EK35:EM35"/>
    <mergeCell ref="EN35:EP35"/>
    <mergeCell ref="EQ33:ET33"/>
    <mergeCell ref="A34:B34"/>
    <mergeCell ref="C34:K34"/>
    <mergeCell ref="L34:R34"/>
    <mergeCell ref="S34:W34"/>
    <mergeCell ref="X34:AA34"/>
    <mergeCell ref="AH34:AK34"/>
    <mergeCell ref="CT33:DD33"/>
    <mergeCell ref="DE33:DN33"/>
    <mergeCell ref="DO33:DV33"/>
    <mergeCell ref="DW33:DY33"/>
    <mergeCell ref="DZ33:ED33"/>
    <mergeCell ref="EE33:EG33"/>
    <mergeCell ref="BA33:BC33"/>
    <mergeCell ref="BE33:BK33"/>
    <mergeCell ref="BM33:BR33"/>
    <mergeCell ref="BS33:BW33"/>
    <mergeCell ref="BX33:CH33"/>
    <mergeCell ref="CI33:CS33"/>
    <mergeCell ref="EQ34:ET34"/>
    <mergeCell ref="A33:B33"/>
    <mergeCell ref="C33:K33"/>
    <mergeCell ref="L33:R33"/>
    <mergeCell ref="S33:W33"/>
    <mergeCell ref="X33:AA33"/>
    <mergeCell ref="AH33:AK33"/>
    <mergeCell ref="AL33:AO33"/>
    <mergeCell ref="AQ33:AU33"/>
    <mergeCell ref="AV33:AZ33"/>
    <mergeCell ref="DW32:DY32"/>
    <mergeCell ref="DZ32:ED32"/>
    <mergeCell ref="EE32:EG32"/>
    <mergeCell ref="EH32:EJ32"/>
    <mergeCell ref="EK32:EM32"/>
    <mergeCell ref="EN32:EP32"/>
    <mergeCell ref="BS32:BW32"/>
    <mergeCell ref="BX32:CH32"/>
    <mergeCell ref="CI32:CS32"/>
    <mergeCell ref="CT32:DD32"/>
    <mergeCell ref="DE32:DN32"/>
    <mergeCell ref="DO32:DV32"/>
    <mergeCell ref="AL32:AO32"/>
    <mergeCell ref="AQ32:AU32"/>
    <mergeCell ref="AV32:AZ32"/>
    <mergeCell ref="BA32:BC32"/>
    <mergeCell ref="BE32:BK32"/>
    <mergeCell ref="BM32:BR32"/>
    <mergeCell ref="EH33:EJ33"/>
    <mergeCell ref="EK33:EM33"/>
    <mergeCell ref="EN33:EP33"/>
    <mergeCell ref="EQ31:ET31"/>
    <mergeCell ref="A32:B32"/>
    <mergeCell ref="C32:K32"/>
    <mergeCell ref="L32:R32"/>
    <mergeCell ref="S32:W32"/>
    <mergeCell ref="X32:AA32"/>
    <mergeCell ref="AH32:AK32"/>
    <mergeCell ref="CT31:DD31"/>
    <mergeCell ref="DE31:DN31"/>
    <mergeCell ref="DO31:DV31"/>
    <mergeCell ref="DW31:DY31"/>
    <mergeCell ref="DZ31:ED31"/>
    <mergeCell ref="EE31:EG31"/>
    <mergeCell ref="BA31:BC31"/>
    <mergeCell ref="BE31:BK31"/>
    <mergeCell ref="BM31:BR31"/>
    <mergeCell ref="BS31:BW31"/>
    <mergeCell ref="BX31:CH31"/>
    <mergeCell ref="CI31:CS31"/>
    <mergeCell ref="EQ32:ET32"/>
    <mergeCell ref="A31:B31"/>
    <mergeCell ref="C31:K31"/>
    <mergeCell ref="L31:R31"/>
    <mergeCell ref="S31:W31"/>
    <mergeCell ref="X31:AA31"/>
    <mergeCell ref="AH31:AK31"/>
    <mergeCell ref="AL31:AO31"/>
    <mergeCell ref="AQ31:AU31"/>
    <mergeCell ref="AV31:AZ31"/>
    <mergeCell ref="DW30:DY30"/>
    <mergeCell ref="DZ30:ED30"/>
    <mergeCell ref="EE30:EG30"/>
    <mergeCell ref="EH30:EJ30"/>
    <mergeCell ref="EK30:EM30"/>
    <mergeCell ref="EN30:EP30"/>
    <mergeCell ref="BS30:BW30"/>
    <mergeCell ref="BX30:CH30"/>
    <mergeCell ref="CI30:CS30"/>
    <mergeCell ref="CT30:DD30"/>
    <mergeCell ref="DE30:DN30"/>
    <mergeCell ref="DO30:DV30"/>
    <mergeCell ref="AL30:AO30"/>
    <mergeCell ref="AQ30:AU30"/>
    <mergeCell ref="AV30:AZ30"/>
    <mergeCell ref="BA30:BC30"/>
    <mergeCell ref="BE30:BK30"/>
    <mergeCell ref="BM30:BR30"/>
    <mergeCell ref="EH31:EJ31"/>
    <mergeCell ref="EK31:EM31"/>
    <mergeCell ref="EN31:EP31"/>
    <mergeCell ref="EQ29:ET29"/>
    <mergeCell ref="A30:B30"/>
    <mergeCell ref="C30:K30"/>
    <mergeCell ref="L30:R30"/>
    <mergeCell ref="S30:W30"/>
    <mergeCell ref="X30:AA30"/>
    <mergeCell ref="AH30:AK30"/>
    <mergeCell ref="CT29:DD29"/>
    <mergeCell ref="DE29:DN29"/>
    <mergeCell ref="DO29:DV29"/>
    <mergeCell ref="DW29:DY29"/>
    <mergeCell ref="DZ29:ED29"/>
    <mergeCell ref="EE29:EG29"/>
    <mergeCell ref="BA29:BC29"/>
    <mergeCell ref="BE29:BK29"/>
    <mergeCell ref="BM29:BR29"/>
    <mergeCell ref="BS29:BW29"/>
    <mergeCell ref="BX29:CH29"/>
    <mergeCell ref="CI29:CS29"/>
    <mergeCell ref="EQ30:ET30"/>
    <mergeCell ref="A29:B29"/>
    <mergeCell ref="C29:K29"/>
    <mergeCell ref="L29:R29"/>
    <mergeCell ref="S29:W29"/>
    <mergeCell ref="X29:AA29"/>
    <mergeCell ref="AH29:AK29"/>
    <mergeCell ref="AL29:AO29"/>
    <mergeCell ref="AQ29:AU29"/>
    <mergeCell ref="AV29:AZ29"/>
    <mergeCell ref="DW28:DY28"/>
    <mergeCell ref="DZ28:ED28"/>
    <mergeCell ref="EE28:EG28"/>
    <mergeCell ref="EH28:EJ28"/>
    <mergeCell ref="EK28:EM28"/>
    <mergeCell ref="EN28:EP28"/>
    <mergeCell ref="BS28:BW28"/>
    <mergeCell ref="BX28:CH28"/>
    <mergeCell ref="CI28:CS28"/>
    <mergeCell ref="CT28:DD28"/>
    <mergeCell ref="DE28:DN28"/>
    <mergeCell ref="DO28:DV28"/>
    <mergeCell ref="AL28:AO28"/>
    <mergeCell ref="AQ28:AU28"/>
    <mergeCell ref="AV28:AZ28"/>
    <mergeCell ref="BA28:BC28"/>
    <mergeCell ref="BE28:BK28"/>
    <mergeCell ref="BM28:BR28"/>
    <mergeCell ref="EH29:EJ29"/>
    <mergeCell ref="EK29:EM29"/>
    <mergeCell ref="EN29:EP29"/>
    <mergeCell ref="EQ27:ET27"/>
    <mergeCell ref="A28:B28"/>
    <mergeCell ref="C28:K28"/>
    <mergeCell ref="L28:R28"/>
    <mergeCell ref="S28:W28"/>
    <mergeCell ref="X28:AA28"/>
    <mergeCell ref="AH28:AK28"/>
    <mergeCell ref="CT27:DD27"/>
    <mergeCell ref="DE27:DN27"/>
    <mergeCell ref="DO27:DV27"/>
    <mergeCell ref="DW27:DY27"/>
    <mergeCell ref="DZ27:ED27"/>
    <mergeCell ref="EE27:EG27"/>
    <mergeCell ref="BA27:BC27"/>
    <mergeCell ref="BE27:BK27"/>
    <mergeCell ref="BM27:BR27"/>
    <mergeCell ref="BS27:BW27"/>
    <mergeCell ref="BX27:CH27"/>
    <mergeCell ref="CI27:CS27"/>
    <mergeCell ref="EQ28:ET28"/>
    <mergeCell ref="A27:B27"/>
    <mergeCell ref="C27:K27"/>
    <mergeCell ref="L27:R27"/>
    <mergeCell ref="S27:W27"/>
    <mergeCell ref="X27:AA27"/>
    <mergeCell ref="AH27:AK27"/>
    <mergeCell ref="AL27:AO27"/>
    <mergeCell ref="AQ27:AU27"/>
    <mergeCell ref="AV27:AZ27"/>
    <mergeCell ref="DW26:DY26"/>
    <mergeCell ref="DZ26:ED26"/>
    <mergeCell ref="EE26:EG26"/>
    <mergeCell ref="EH26:EJ26"/>
    <mergeCell ref="EK26:EM26"/>
    <mergeCell ref="EN26:EP26"/>
    <mergeCell ref="BS26:BW26"/>
    <mergeCell ref="BX26:CH26"/>
    <mergeCell ref="CI26:CS26"/>
    <mergeCell ref="CT26:DD26"/>
    <mergeCell ref="DE26:DN26"/>
    <mergeCell ref="DO26:DV26"/>
    <mergeCell ref="AL26:AO26"/>
    <mergeCell ref="AQ26:AU26"/>
    <mergeCell ref="AV26:AZ26"/>
    <mergeCell ref="BA26:BC26"/>
    <mergeCell ref="BE26:BK26"/>
    <mergeCell ref="BM26:BR26"/>
    <mergeCell ref="EH27:EJ27"/>
    <mergeCell ref="EK27:EM27"/>
    <mergeCell ref="EN27:EP27"/>
    <mergeCell ref="EQ25:ET25"/>
    <mergeCell ref="A26:B26"/>
    <mergeCell ref="C26:K26"/>
    <mergeCell ref="L26:R26"/>
    <mergeCell ref="S26:W26"/>
    <mergeCell ref="X26:AA26"/>
    <mergeCell ref="AH26:AK26"/>
    <mergeCell ref="CT25:DD25"/>
    <mergeCell ref="DE25:DN25"/>
    <mergeCell ref="DO25:DV25"/>
    <mergeCell ref="DW25:DY25"/>
    <mergeCell ref="DZ25:ED25"/>
    <mergeCell ref="EE25:EG25"/>
    <mergeCell ref="BA25:BC25"/>
    <mergeCell ref="BE25:BK25"/>
    <mergeCell ref="BM25:BR25"/>
    <mergeCell ref="BS25:BW25"/>
    <mergeCell ref="BX25:CH25"/>
    <mergeCell ref="CI25:CS25"/>
    <mergeCell ref="EQ26:ET26"/>
    <mergeCell ref="A25:B25"/>
    <mergeCell ref="C25:K25"/>
    <mergeCell ref="L25:R25"/>
    <mergeCell ref="S25:W25"/>
    <mergeCell ref="X25:AA25"/>
    <mergeCell ref="AH25:AK25"/>
    <mergeCell ref="AL25:AO25"/>
    <mergeCell ref="AQ25:AU25"/>
    <mergeCell ref="AV25:AZ25"/>
    <mergeCell ref="DW24:DY24"/>
    <mergeCell ref="DZ24:ED24"/>
    <mergeCell ref="EE24:EG24"/>
    <mergeCell ref="EH24:EJ24"/>
    <mergeCell ref="EK24:EM24"/>
    <mergeCell ref="EN24:EP24"/>
    <mergeCell ref="BS24:BW24"/>
    <mergeCell ref="BX24:CH24"/>
    <mergeCell ref="CI24:CS24"/>
    <mergeCell ref="CT24:DD24"/>
    <mergeCell ref="DE24:DN24"/>
    <mergeCell ref="DO24:DV24"/>
    <mergeCell ref="AL24:AO24"/>
    <mergeCell ref="AQ24:AU24"/>
    <mergeCell ref="AV24:AZ24"/>
    <mergeCell ref="BA24:BC24"/>
    <mergeCell ref="BE24:BK24"/>
    <mergeCell ref="BM24:BR24"/>
    <mergeCell ref="EH25:EJ25"/>
    <mergeCell ref="EK25:EM25"/>
    <mergeCell ref="EN25:EP25"/>
    <mergeCell ref="EQ23:ET23"/>
    <mergeCell ref="A24:B24"/>
    <mergeCell ref="C24:K24"/>
    <mergeCell ref="L24:R24"/>
    <mergeCell ref="S24:W24"/>
    <mergeCell ref="X24:AA24"/>
    <mergeCell ref="AH24:AK24"/>
    <mergeCell ref="CT23:DD23"/>
    <mergeCell ref="DE23:DN23"/>
    <mergeCell ref="DO23:DV23"/>
    <mergeCell ref="DW23:DY23"/>
    <mergeCell ref="DZ23:ED23"/>
    <mergeCell ref="EE23:EG23"/>
    <mergeCell ref="BA23:BC23"/>
    <mergeCell ref="BE23:BK23"/>
    <mergeCell ref="BM23:BR23"/>
    <mergeCell ref="BS23:BW23"/>
    <mergeCell ref="BX23:CH23"/>
    <mergeCell ref="CI23:CS23"/>
    <mergeCell ref="EQ24:ET24"/>
    <mergeCell ref="A23:B23"/>
    <mergeCell ref="C23:K23"/>
    <mergeCell ref="L23:R23"/>
    <mergeCell ref="S23:W23"/>
    <mergeCell ref="X23:AA23"/>
    <mergeCell ref="AH23:AK23"/>
    <mergeCell ref="AL23:AO23"/>
    <mergeCell ref="AQ23:AU23"/>
    <mergeCell ref="AV23:AZ23"/>
    <mergeCell ref="DW22:DY22"/>
    <mergeCell ref="DZ22:ED22"/>
    <mergeCell ref="EE22:EG22"/>
    <mergeCell ref="EH22:EJ22"/>
    <mergeCell ref="EK22:EM22"/>
    <mergeCell ref="EN22:EP22"/>
    <mergeCell ref="BS22:BW22"/>
    <mergeCell ref="BX22:CH22"/>
    <mergeCell ref="CI22:CS22"/>
    <mergeCell ref="CT22:DD22"/>
    <mergeCell ref="DE22:DN22"/>
    <mergeCell ref="DO22:DV22"/>
    <mergeCell ref="AL22:AO22"/>
    <mergeCell ref="AQ22:AU22"/>
    <mergeCell ref="AV22:AZ22"/>
    <mergeCell ref="BA22:BC22"/>
    <mergeCell ref="BE22:BK22"/>
    <mergeCell ref="BM22:BR22"/>
    <mergeCell ref="EH23:EJ23"/>
    <mergeCell ref="EK23:EM23"/>
    <mergeCell ref="EN23:EP23"/>
    <mergeCell ref="EQ21:ET21"/>
    <mergeCell ref="A22:B22"/>
    <mergeCell ref="C22:K22"/>
    <mergeCell ref="L22:R22"/>
    <mergeCell ref="S22:W22"/>
    <mergeCell ref="X22:AA22"/>
    <mergeCell ref="AH22:AK22"/>
    <mergeCell ref="CT21:DD21"/>
    <mergeCell ref="DE21:DN21"/>
    <mergeCell ref="DO21:DV21"/>
    <mergeCell ref="DW21:DY21"/>
    <mergeCell ref="DZ21:ED21"/>
    <mergeCell ref="EE21:EG21"/>
    <mergeCell ref="BA21:BC21"/>
    <mergeCell ref="BE21:BK21"/>
    <mergeCell ref="BM21:BR21"/>
    <mergeCell ref="BS21:BW21"/>
    <mergeCell ref="BX21:CH21"/>
    <mergeCell ref="CI21:CS21"/>
    <mergeCell ref="EQ22:ET22"/>
    <mergeCell ref="A21:B21"/>
    <mergeCell ref="C21:K21"/>
    <mergeCell ref="L21:R21"/>
    <mergeCell ref="S21:W21"/>
    <mergeCell ref="X21:AA21"/>
    <mergeCell ref="AH21:AK21"/>
    <mergeCell ref="AL21:AO21"/>
    <mergeCell ref="AQ21:AU21"/>
    <mergeCell ref="AV21:AZ21"/>
    <mergeCell ref="DW20:DY20"/>
    <mergeCell ref="DZ20:ED20"/>
    <mergeCell ref="EE20:EG20"/>
    <mergeCell ref="EH20:EJ20"/>
    <mergeCell ref="EK20:EM20"/>
    <mergeCell ref="EN20:EP20"/>
    <mergeCell ref="BS20:BW20"/>
    <mergeCell ref="BX20:CH20"/>
    <mergeCell ref="CI20:CS20"/>
    <mergeCell ref="CT20:DD20"/>
    <mergeCell ref="DE20:DN20"/>
    <mergeCell ref="DO20:DV20"/>
    <mergeCell ref="AL20:AO20"/>
    <mergeCell ref="AQ20:AU20"/>
    <mergeCell ref="AV20:AZ20"/>
    <mergeCell ref="BA20:BC20"/>
    <mergeCell ref="BE20:BK20"/>
    <mergeCell ref="BM20:BR20"/>
    <mergeCell ref="EH21:EJ21"/>
    <mergeCell ref="EK21:EM21"/>
    <mergeCell ref="EN21:EP21"/>
    <mergeCell ref="EQ19:ET19"/>
    <mergeCell ref="A20:B20"/>
    <mergeCell ref="C20:K20"/>
    <mergeCell ref="L20:R20"/>
    <mergeCell ref="S20:W20"/>
    <mergeCell ref="X20:AA20"/>
    <mergeCell ref="AH20:AK20"/>
    <mergeCell ref="CT19:DD19"/>
    <mergeCell ref="DE19:DN19"/>
    <mergeCell ref="DO19:DV19"/>
    <mergeCell ref="DW19:DY19"/>
    <mergeCell ref="DZ19:ED19"/>
    <mergeCell ref="EE19:EG19"/>
    <mergeCell ref="BA19:BC19"/>
    <mergeCell ref="BE19:BK19"/>
    <mergeCell ref="BM19:BR19"/>
    <mergeCell ref="BS19:BW19"/>
    <mergeCell ref="BX19:CH19"/>
    <mergeCell ref="CI19:CS19"/>
    <mergeCell ref="EQ20:ET20"/>
    <mergeCell ref="A19:B19"/>
    <mergeCell ref="C19:K19"/>
    <mergeCell ref="L19:R19"/>
    <mergeCell ref="S19:W19"/>
    <mergeCell ref="X19:AA19"/>
    <mergeCell ref="AH19:AK19"/>
    <mergeCell ref="AL19:AO19"/>
    <mergeCell ref="AQ19:AU19"/>
    <mergeCell ref="AV19:AZ19"/>
    <mergeCell ref="DW18:DY18"/>
    <mergeCell ref="DZ18:ED18"/>
    <mergeCell ref="EE18:EG18"/>
    <mergeCell ref="EH18:EJ18"/>
    <mergeCell ref="EK18:EM18"/>
    <mergeCell ref="EN18:EP18"/>
    <mergeCell ref="BS18:BW18"/>
    <mergeCell ref="BX18:CH18"/>
    <mergeCell ref="CI18:CS18"/>
    <mergeCell ref="CT18:DD18"/>
    <mergeCell ref="DE18:DN18"/>
    <mergeCell ref="DO18:DV18"/>
    <mergeCell ref="AL18:AO18"/>
    <mergeCell ref="AQ18:AU18"/>
    <mergeCell ref="AV18:AZ18"/>
    <mergeCell ref="BA18:BC18"/>
    <mergeCell ref="BE18:BK18"/>
    <mergeCell ref="BM18:BR18"/>
    <mergeCell ref="EH19:EJ19"/>
    <mergeCell ref="EK19:EM19"/>
    <mergeCell ref="EN19:EP19"/>
    <mergeCell ref="EQ17:ET17"/>
    <mergeCell ref="A18:B18"/>
    <mergeCell ref="C18:K18"/>
    <mergeCell ref="L18:R18"/>
    <mergeCell ref="S18:W18"/>
    <mergeCell ref="X18:AA18"/>
    <mergeCell ref="AH18:AK18"/>
    <mergeCell ref="CT17:DD17"/>
    <mergeCell ref="DE17:DN17"/>
    <mergeCell ref="DO17:DV17"/>
    <mergeCell ref="DW17:DY17"/>
    <mergeCell ref="DZ17:ED17"/>
    <mergeCell ref="EE17:EG17"/>
    <mergeCell ref="BA17:BC17"/>
    <mergeCell ref="BE17:BK17"/>
    <mergeCell ref="BM17:BR17"/>
    <mergeCell ref="BS17:BW17"/>
    <mergeCell ref="BX17:CH17"/>
    <mergeCell ref="CI17:CS17"/>
    <mergeCell ref="EQ18:ET18"/>
    <mergeCell ref="A17:B17"/>
    <mergeCell ref="C17:K17"/>
    <mergeCell ref="L17:R17"/>
    <mergeCell ref="S17:W17"/>
    <mergeCell ref="X17:AA17"/>
    <mergeCell ref="AH17:AK17"/>
    <mergeCell ref="AL17:AO17"/>
    <mergeCell ref="AQ17:AU17"/>
    <mergeCell ref="AV17:AZ17"/>
    <mergeCell ref="DW16:DY16"/>
    <mergeCell ref="DZ16:ED16"/>
    <mergeCell ref="EE16:EG16"/>
    <mergeCell ref="EH16:EJ16"/>
    <mergeCell ref="EK16:EM16"/>
    <mergeCell ref="EN16:EP16"/>
    <mergeCell ref="BS16:BW16"/>
    <mergeCell ref="BX16:CH16"/>
    <mergeCell ref="CI16:CS16"/>
    <mergeCell ref="CT16:DD16"/>
    <mergeCell ref="DE16:DN16"/>
    <mergeCell ref="DO16:DV16"/>
    <mergeCell ref="AL16:AO16"/>
    <mergeCell ref="AQ16:AU16"/>
    <mergeCell ref="AV16:AZ16"/>
    <mergeCell ref="BA16:BC16"/>
    <mergeCell ref="BE16:BK16"/>
    <mergeCell ref="BM16:BR16"/>
    <mergeCell ref="EH17:EJ17"/>
    <mergeCell ref="EK17:EM17"/>
    <mergeCell ref="EN17:EP17"/>
    <mergeCell ref="EQ15:ET15"/>
    <mergeCell ref="A16:B16"/>
    <mergeCell ref="C16:K16"/>
    <mergeCell ref="L16:R16"/>
    <mergeCell ref="S16:W16"/>
    <mergeCell ref="X16:AA16"/>
    <mergeCell ref="AH16:AK16"/>
    <mergeCell ref="CT15:DD15"/>
    <mergeCell ref="DE15:DN15"/>
    <mergeCell ref="DO15:DV15"/>
    <mergeCell ref="DW15:DY15"/>
    <mergeCell ref="DZ15:ED15"/>
    <mergeCell ref="EE15:EG15"/>
    <mergeCell ref="BA15:BC15"/>
    <mergeCell ref="BE15:BK15"/>
    <mergeCell ref="BM15:BR15"/>
    <mergeCell ref="BS15:BW15"/>
    <mergeCell ref="BX15:CH15"/>
    <mergeCell ref="CI15:CS15"/>
    <mergeCell ref="EQ16:ET16"/>
    <mergeCell ref="A15:B15"/>
    <mergeCell ref="C15:K15"/>
    <mergeCell ref="L15:R15"/>
    <mergeCell ref="S15:W15"/>
    <mergeCell ref="X15:AA15"/>
    <mergeCell ref="AH15:AK15"/>
    <mergeCell ref="AL15:AO15"/>
    <mergeCell ref="AQ15:AU15"/>
    <mergeCell ref="AV15:AZ15"/>
    <mergeCell ref="DW14:DY14"/>
    <mergeCell ref="DZ14:ED14"/>
    <mergeCell ref="EE14:EG14"/>
    <mergeCell ref="EH14:EJ14"/>
    <mergeCell ref="EK14:EM14"/>
    <mergeCell ref="EN14:EP14"/>
    <mergeCell ref="BS14:BW14"/>
    <mergeCell ref="BX14:CH14"/>
    <mergeCell ref="CI14:CS14"/>
    <mergeCell ref="CT14:DD14"/>
    <mergeCell ref="DE14:DN14"/>
    <mergeCell ref="DO14:DV14"/>
    <mergeCell ref="AL14:AO14"/>
    <mergeCell ref="AQ14:AU14"/>
    <mergeCell ref="AV14:AZ14"/>
    <mergeCell ref="BA14:BC14"/>
    <mergeCell ref="BE14:BK14"/>
    <mergeCell ref="BM14:BR14"/>
    <mergeCell ref="EH15:EJ15"/>
    <mergeCell ref="EK15:EM15"/>
    <mergeCell ref="EN15:EP15"/>
    <mergeCell ref="EQ13:ET13"/>
    <mergeCell ref="A14:B14"/>
    <mergeCell ref="C14:K14"/>
    <mergeCell ref="L14:R14"/>
    <mergeCell ref="S14:W14"/>
    <mergeCell ref="X14:AA14"/>
    <mergeCell ref="AH14:AK14"/>
    <mergeCell ref="CT13:DD13"/>
    <mergeCell ref="DE13:DN13"/>
    <mergeCell ref="DO13:DV13"/>
    <mergeCell ref="DW13:DY13"/>
    <mergeCell ref="DZ13:ED13"/>
    <mergeCell ref="EE13:EG13"/>
    <mergeCell ref="BA13:BC13"/>
    <mergeCell ref="BE13:BK13"/>
    <mergeCell ref="BM13:BR13"/>
    <mergeCell ref="BS13:BW13"/>
    <mergeCell ref="BX13:CH13"/>
    <mergeCell ref="CI13:CS13"/>
    <mergeCell ref="EQ14:ET14"/>
    <mergeCell ref="A13:B13"/>
    <mergeCell ref="C13:K13"/>
    <mergeCell ref="L13:R13"/>
    <mergeCell ref="S13:W13"/>
    <mergeCell ref="X13:AA13"/>
    <mergeCell ref="AH13:AK13"/>
    <mergeCell ref="AL13:AO13"/>
    <mergeCell ref="AQ13:AU13"/>
    <mergeCell ref="AV13:AZ13"/>
    <mergeCell ref="DW12:DY12"/>
    <mergeCell ref="DZ12:ED12"/>
    <mergeCell ref="EE12:EG12"/>
    <mergeCell ref="EH12:EJ12"/>
    <mergeCell ref="EK12:EM12"/>
    <mergeCell ref="EN12:EP12"/>
    <mergeCell ref="BS12:BW12"/>
    <mergeCell ref="BX12:CH12"/>
    <mergeCell ref="CI12:CS12"/>
    <mergeCell ref="CT12:DD12"/>
    <mergeCell ref="DE12:DN12"/>
    <mergeCell ref="DO12:DV12"/>
    <mergeCell ref="AL12:AO12"/>
    <mergeCell ref="AQ12:AU12"/>
    <mergeCell ref="AV12:AZ12"/>
    <mergeCell ref="BA12:BC12"/>
    <mergeCell ref="BE12:BK12"/>
    <mergeCell ref="BM12:BR12"/>
    <mergeCell ref="EH13:EJ13"/>
    <mergeCell ref="EK13:EM13"/>
    <mergeCell ref="EN13:EP13"/>
    <mergeCell ref="EQ11:ET11"/>
    <mergeCell ref="A12:B12"/>
    <mergeCell ref="C12:K12"/>
    <mergeCell ref="L12:R12"/>
    <mergeCell ref="S12:W12"/>
    <mergeCell ref="X12:AA12"/>
    <mergeCell ref="AH12:AK12"/>
    <mergeCell ref="CT11:DD11"/>
    <mergeCell ref="DE11:DN11"/>
    <mergeCell ref="DO11:DV11"/>
    <mergeCell ref="DW11:DY11"/>
    <mergeCell ref="DZ11:ED11"/>
    <mergeCell ref="EE11:EG11"/>
    <mergeCell ref="BA11:BC11"/>
    <mergeCell ref="BE11:BK11"/>
    <mergeCell ref="BM11:BR11"/>
    <mergeCell ref="BS11:BW11"/>
    <mergeCell ref="BX11:CH11"/>
    <mergeCell ref="CI11:CS11"/>
    <mergeCell ref="EQ12:ET12"/>
    <mergeCell ref="A11:B11"/>
    <mergeCell ref="C11:K11"/>
    <mergeCell ref="L11:R11"/>
    <mergeCell ref="S11:W11"/>
    <mergeCell ref="X11:AA11"/>
    <mergeCell ref="AH11:AK11"/>
    <mergeCell ref="AL11:AO11"/>
    <mergeCell ref="AQ11:AU11"/>
    <mergeCell ref="AV11:AZ11"/>
    <mergeCell ref="DW10:DY10"/>
    <mergeCell ref="DZ10:ED10"/>
    <mergeCell ref="EE10:EG10"/>
    <mergeCell ref="EH10:EJ10"/>
    <mergeCell ref="EK10:EM10"/>
    <mergeCell ref="EN10:EP10"/>
    <mergeCell ref="BS10:BW10"/>
    <mergeCell ref="BX10:CH10"/>
    <mergeCell ref="CI10:CS10"/>
    <mergeCell ref="CT10:DD10"/>
    <mergeCell ref="DE10:DN10"/>
    <mergeCell ref="DO10:DV10"/>
    <mergeCell ref="AL10:AO10"/>
    <mergeCell ref="AQ10:AU10"/>
    <mergeCell ref="AV10:AZ10"/>
    <mergeCell ref="BA10:BC10"/>
    <mergeCell ref="BE10:BK10"/>
    <mergeCell ref="BM10:BR10"/>
    <mergeCell ref="EH11:EJ11"/>
    <mergeCell ref="EK11:EM11"/>
    <mergeCell ref="EN11:EP11"/>
    <mergeCell ref="EK9:EM9"/>
    <mergeCell ref="EN9:EP9"/>
    <mergeCell ref="EQ9:ET9"/>
    <mergeCell ref="A10:B10"/>
    <mergeCell ref="C10:K10"/>
    <mergeCell ref="L10:R10"/>
    <mergeCell ref="S10:W10"/>
    <mergeCell ref="X10:AA10"/>
    <mergeCell ref="AH10:AK10"/>
    <mergeCell ref="CT9:DD9"/>
    <mergeCell ref="DE9:DN9"/>
    <mergeCell ref="DO9:DV9"/>
    <mergeCell ref="DW9:DY9"/>
    <mergeCell ref="DZ9:ED9"/>
    <mergeCell ref="EE9:EG9"/>
    <mergeCell ref="BA9:BC9"/>
    <mergeCell ref="BE9:BK9"/>
    <mergeCell ref="BM9:BR9"/>
    <mergeCell ref="BS9:BW9"/>
    <mergeCell ref="BX9:CH9"/>
    <mergeCell ref="CI9:CS9"/>
    <mergeCell ref="EQ10:ET10"/>
    <mergeCell ref="A9:B9"/>
    <mergeCell ref="C9:K9"/>
    <mergeCell ref="L9:R9"/>
    <mergeCell ref="S9:W9"/>
    <mergeCell ref="X9:AA9"/>
    <mergeCell ref="AH9:AK9"/>
    <mergeCell ref="AL9:AO9"/>
    <mergeCell ref="AQ9:AU9"/>
    <mergeCell ref="AV9:AZ9"/>
    <mergeCell ref="DW8:DY8"/>
    <mergeCell ref="DZ8:ED8"/>
    <mergeCell ref="EE8:EG8"/>
    <mergeCell ref="EH8:EJ8"/>
    <mergeCell ref="EK8:EM8"/>
    <mergeCell ref="EN8:EP8"/>
    <mergeCell ref="BS8:BW8"/>
    <mergeCell ref="BX8:CH8"/>
    <mergeCell ref="CI8:CS8"/>
    <mergeCell ref="CT8:DD8"/>
    <mergeCell ref="DE8:DN8"/>
    <mergeCell ref="DO8:DV8"/>
    <mergeCell ref="AL8:AO8"/>
    <mergeCell ref="AQ8:AU8"/>
    <mergeCell ref="AV8:AZ8"/>
    <mergeCell ref="BA8:BC8"/>
    <mergeCell ref="BE8:BK8"/>
    <mergeCell ref="BM8:BR8"/>
    <mergeCell ref="A8:B8"/>
    <mergeCell ref="C8:K8"/>
    <mergeCell ref="L8:R8"/>
    <mergeCell ref="S8:W8"/>
    <mergeCell ref="EH9:EJ9"/>
    <mergeCell ref="X8:AA8"/>
    <mergeCell ref="AH8:AK8"/>
    <mergeCell ref="DO6:ET6"/>
    <mergeCell ref="BS7:BW7"/>
    <mergeCell ref="DO7:DV7"/>
    <mergeCell ref="DW7:DY7"/>
    <mergeCell ref="DZ7:ED7"/>
    <mergeCell ref="EE7:EG7"/>
    <mergeCell ref="EH7:EJ7"/>
    <mergeCell ref="EK7:EM7"/>
    <mergeCell ref="EN7:EP7"/>
    <mergeCell ref="EQ7:ET7"/>
    <mergeCell ref="BL6:BR7"/>
    <mergeCell ref="BS6:BW6"/>
    <mergeCell ref="BX6:CH7"/>
    <mergeCell ref="CI6:CS7"/>
    <mergeCell ref="CT6:DD7"/>
    <mergeCell ref="DE6:DN7"/>
    <mergeCell ref="AL6:AO7"/>
    <mergeCell ref="AQ6:AU7"/>
    <mergeCell ref="AV6:AZ7"/>
    <mergeCell ref="BA6:BC7"/>
    <mergeCell ref="BD6:BD7"/>
    <mergeCell ref="BE6:BK7"/>
    <mergeCell ref="EQ8:ET8"/>
    <mergeCell ref="A1:ET1"/>
    <mergeCell ref="A2:DO2"/>
    <mergeCell ref="DP2:DS3"/>
    <mergeCell ref="DT2:EF2"/>
    <mergeCell ref="EG2:ET2"/>
    <mergeCell ref="EW2:FB2"/>
    <mergeCell ref="EG4:ET4"/>
    <mergeCell ref="A5:ET5"/>
    <mergeCell ref="A6:B7"/>
    <mergeCell ref="C6:K7"/>
    <mergeCell ref="L6:R7"/>
    <mergeCell ref="S6:W7"/>
    <mergeCell ref="X6:AA7"/>
    <mergeCell ref="AB6:AB7"/>
    <mergeCell ref="AC6:AG7"/>
    <mergeCell ref="AH6:AK7"/>
    <mergeCell ref="FC2:FN2"/>
    <mergeCell ref="A3:DO3"/>
    <mergeCell ref="DT3:EF3"/>
    <mergeCell ref="EG3:ET3"/>
    <mergeCell ref="A4:H4"/>
    <mergeCell ref="I4:AA4"/>
    <mergeCell ref="AB4:AN4"/>
    <mergeCell ref="AO4:BK4"/>
    <mergeCell ref="BL4:DS4"/>
    <mergeCell ref="DT4:EF4"/>
  </mergeCells>
  <conditionalFormatting sqref="DT2:EF2">
    <cfRule type="expression" dxfId="5" priority="7">
      <formula>ISBLANK($DT$2)</formula>
    </cfRule>
  </conditionalFormatting>
  <conditionalFormatting sqref="DT3:EF3">
    <cfRule type="expression" dxfId="4" priority="6">
      <formula>ISBLANK($DT$3)</formula>
    </cfRule>
  </conditionalFormatting>
  <conditionalFormatting sqref="DW8:EP264">
    <cfRule type="expression" dxfId="3" priority="1">
      <formula>$C8=""</formula>
    </cfRule>
    <cfRule type="expression" dxfId="2" priority="2" stopIfTrue="1">
      <formula>OR($DO8="",$DO8="None")</formula>
    </cfRule>
  </conditionalFormatting>
  <conditionalFormatting sqref="EG3:ET3">
    <cfRule type="expression" dxfId="1" priority="8">
      <formula>ISBLANK($EG$3)</formula>
    </cfRule>
  </conditionalFormatting>
  <conditionalFormatting sqref="EK8:EP264">
    <cfRule type="expression" dxfId="0" priority="3">
      <formula>OR($DO8="Grinding",$DO8="Polishing")</formula>
    </cfRule>
  </conditionalFormatting>
  <dataValidations count="5">
    <dataValidation type="list" allowBlank="1" showInputMessage="1" showErrorMessage="1" sqref="CI8:CS264" xr:uid="{9EDCC211-F3E0-4300-9386-9F3B15A6AEBF}">
      <formula1>"Manual Pit Gauge, Creaform, UTT, PAUT, N/A,  "</formula1>
    </dataValidation>
    <dataValidation type="decimal" allowBlank="1" showErrorMessage="1" errorTitle="Check measurement" error="The measurement is greater than the circumference of the pipe." sqref="AL8:AO264" xr:uid="{6B6B92E3-B9CF-4E6B-A54D-368E8064D2D6}">
      <formula1>0</formula1>
      <formula2>Nominal_Pipe_Diameter*3.2</formula2>
    </dataValidation>
    <dataValidation type="decimal" allowBlank="1" showInputMessage="1" showErrorMessage="1" errorTitle="Numerical Values Only" error="If 'NV', 'NA', or could not be determined, then simply enter a zero and include a comment in the 'Additional Notes' section. This field must be a numerical value." promptTitle="Numberical Values Only" prompt="Enter 0 if no depth could be obtained, etc." sqref="AQ8:AU264" xr:uid="{E75D5059-B3F5-441B-87EE-A423397C053F}">
      <formula1>0</formula1>
      <formula2>9999</formula2>
    </dataValidation>
    <dataValidation type="decimal" allowBlank="1" showInputMessage="1" showErrorMessage="1" errorTitle="Verify Information" error="Check your data. The indication shows outside the assessment area." sqref="X8:X264 Y30:AA264" xr:uid="{2696FCCC-B42B-48AD-AB99-E9F77942262D}">
      <formula1>Assessment_Start</formula1>
      <formula2>Assessment_End</formula2>
    </dataValidation>
    <dataValidation type="decimal" allowBlank="1" showInputMessage="1" showErrorMessage="1" errorTitle="Verify Measurements" error="Check your data." sqref="AH8:AK264" xr:uid="{0420FEDB-C64F-4EE9-B672-652C463FAD83}">
      <formula1>0</formula1>
      <formula2>120</formula2>
    </dataValidation>
  </dataValidations>
  <printOptions horizontalCentered="1"/>
  <pageMargins left="0.13" right="0.13" top="0.13" bottom="0.13" header="0" footer="0"/>
  <pageSetup scale="41" fitToHeight="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Indication Table</vt:lpstr>
      <vt:lpstr>Indication_Report_Data</vt:lpstr>
      <vt:lpstr>Indication_Table</vt:lpstr>
      <vt:lpstr>MaxCorrPercent</vt:lpstr>
      <vt:lpstr>'Indication Table'!Print_Area</vt:lpstr>
      <vt:lpstr>'Indication 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Coker</dc:creator>
  <cp:lastModifiedBy>Dustin Coker</cp:lastModifiedBy>
  <dcterms:created xsi:type="dcterms:W3CDTF">2024-08-05T14:39:49Z</dcterms:created>
  <dcterms:modified xsi:type="dcterms:W3CDTF">2024-08-05T21:51:32Z</dcterms:modified>
</cp:coreProperties>
</file>