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505" yWindow="-15" windowWidth="14310" windowHeight="12240" firstSheet="3" activeTab="13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I18" i="14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" i="2"/>
  <c r="E49" i="2" l="1"/>
  <c r="E47" i="2"/>
  <c r="E45" i="2"/>
  <c r="E43" i="2"/>
  <c r="E41" i="2"/>
  <c r="E39" i="2"/>
  <c r="D49" i="2"/>
  <c r="D47" i="2"/>
  <c r="D45" i="2"/>
  <c r="D43" i="2"/>
  <c r="D41" i="2"/>
  <c r="D39" i="2"/>
  <c r="F49" i="2"/>
  <c r="F47" i="2"/>
  <c r="F45" i="2"/>
  <c r="F43" i="2"/>
  <c r="F41" i="2"/>
  <c r="F39" i="2"/>
  <c r="G49" i="2"/>
  <c r="G47" i="2"/>
  <c r="G45" i="2"/>
  <c r="G43" i="2"/>
  <c r="G41" i="2"/>
  <c r="G39" i="2"/>
  <c r="G37" i="2"/>
  <c r="H49" i="2"/>
  <c r="H47" i="2"/>
  <c r="H45" i="2"/>
  <c r="H43" i="2"/>
  <c r="H41" i="2"/>
  <c r="H39" i="2"/>
  <c r="J48" i="2"/>
  <c r="J46" i="2"/>
  <c r="J44" i="2"/>
  <c r="J42" i="2"/>
  <c r="J40" i="2"/>
  <c r="J38" i="2"/>
  <c r="L38" i="2" l="1"/>
  <c r="M38" i="2"/>
  <c r="L40" i="2"/>
  <c r="M40" i="2"/>
  <c r="L42" i="2"/>
  <c r="M42" i="2"/>
  <c r="L48" i="2"/>
  <c r="M48" i="2"/>
  <c r="L44" i="2"/>
  <c r="M44" i="2"/>
  <c r="L46" i="2"/>
  <c r="M46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50" i="2"/>
  <c r="J52" i="2"/>
  <c r="H5" i="2"/>
  <c r="H15" i="2" s="1"/>
  <c r="G5" i="2"/>
  <c r="G15" i="2" s="1"/>
  <c r="F5" i="2"/>
  <c r="F15" i="2" s="1"/>
  <c r="E5" i="2"/>
  <c r="E15" i="2" s="1"/>
  <c r="D5" i="2"/>
  <c r="D15" i="2" s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L50" i="2" l="1"/>
  <c r="M50" i="2"/>
  <c r="L28" i="2"/>
  <c r="M28" i="2"/>
  <c r="L12" i="2"/>
  <c r="M12" i="2"/>
  <c r="L10" i="2"/>
  <c r="M10" i="2"/>
  <c r="L52" i="2"/>
  <c r="M52" i="2"/>
  <c r="L8" i="2"/>
  <c r="M8" i="2"/>
  <c r="L6" i="2"/>
  <c r="M6" i="2"/>
  <c r="L36" i="2"/>
  <c r="M36" i="2"/>
  <c r="L34" i="2"/>
  <c r="M34" i="2"/>
  <c r="L18" i="2"/>
  <c r="M18" i="2"/>
  <c r="L32" i="2"/>
  <c r="M32" i="2"/>
  <c r="L16" i="2"/>
  <c r="M16" i="2"/>
  <c r="L30" i="2"/>
  <c r="M30" i="2"/>
  <c r="L14" i="2"/>
  <c r="M14" i="2"/>
  <c r="L20" i="2"/>
  <c r="M20" i="2"/>
  <c r="L26" i="2"/>
  <c r="M26" i="2"/>
  <c r="L22" i="2"/>
  <c r="M22" i="2"/>
  <c r="L24" i="2"/>
  <c r="M24" i="2"/>
  <c r="J15" i="2"/>
  <c r="J5" i="2"/>
  <c r="E37" i="2"/>
  <c r="E21" i="2"/>
  <c r="F55" i="2"/>
  <c r="F21" i="2"/>
  <c r="G53" i="2"/>
  <c r="G21" i="2"/>
  <c r="D51" i="2"/>
  <c r="D21" i="2"/>
  <c r="H51" i="2"/>
  <c r="H21" i="2"/>
  <c r="G7" i="2"/>
  <c r="E33" i="2"/>
  <c r="G51" i="2"/>
  <c r="F19" i="2"/>
  <c r="F25" i="2"/>
  <c r="E9" i="2"/>
  <c r="G19" i="2"/>
  <c r="F23" i="2"/>
  <c r="E27" i="2"/>
  <c r="F33" i="2"/>
  <c r="E53" i="2"/>
  <c r="F9" i="2"/>
  <c r="E17" i="2"/>
  <c r="G23" i="2"/>
  <c r="F31" i="2"/>
  <c r="E35" i="2"/>
  <c r="F53" i="2"/>
  <c r="F7" i="2"/>
  <c r="E11" i="2"/>
  <c r="F17" i="2"/>
  <c r="E25" i="2"/>
  <c r="G31" i="2"/>
  <c r="F51" i="2"/>
  <c r="E55" i="2"/>
  <c r="D29" i="2"/>
  <c r="H29" i="2"/>
  <c r="D37" i="2"/>
  <c r="H11" i="2"/>
  <c r="G13" i="2"/>
  <c r="D27" i="2"/>
  <c r="G29" i="2"/>
  <c r="H35" i="2"/>
  <c r="H55" i="2"/>
  <c r="E7" i="2"/>
  <c r="D9" i="2"/>
  <c r="H9" i="2"/>
  <c r="G11" i="2"/>
  <c r="F13" i="2"/>
  <c r="E19" i="2"/>
  <c r="D17" i="2"/>
  <c r="H17" i="2"/>
  <c r="E23" i="2"/>
  <c r="D25" i="2"/>
  <c r="H25" i="2"/>
  <c r="G27" i="2"/>
  <c r="F29" i="2"/>
  <c r="E31" i="2"/>
  <c r="D33" i="2"/>
  <c r="H33" i="2"/>
  <c r="G35" i="2"/>
  <c r="F37" i="2"/>
  <c r="E51" i="2"/>
  <c r="D53" i="2"/>
  <c r="H53" i="2"/>
  <c r="G55" i="2"/>
  <c r="D13" i="2"/>
  <c r="H13" i="2"/>
  <c r="H37" i="2"/>
  <c r="D11" i="2"/>
  <c r="H27" i="2"/>
  <c r="D35" i="2"/>
  <c r="D55" i="2"/>
  <c r="D7" i="2"/>
  <c r="H7" i="2"/>
  <c r="G9" i="2"/>
  <c r="F11" i="2"/>
  <c r="E13" i="2"/>
  <c r="D19" i="2"/>
  <c r="H19" i="2"/>
  <c r="G17" i="2"/>
  <c r="D23" i="2"/>
  <c r="H23" i="2"/>
  <c r="G25" i="2"/>
  <c r="F27" i="2"/>
  <c r="E29" i="2"/>
  <c r="D31" i="2"/>
  <c r="H31" i="2"/>
  <c r="G33" i="2"/>
  <c r="F35" i="2"/>
  <c r="L15" i="2" l="1"/>
  <c r="M15" i="2"/>
  <c r="L5" i="2"/>
  <c r="M5" i="2"/>
  <c r="J43" i="2"/>
  <c r="J39" i="2"/>
  <c r="J41" i="2"/>
  <c r="J49" i="2"/>
  <c r="J11" i="2"/>
  <c r="J9" i="2"/>
  <c r="J25" i="2"/>
  <c r="J31" i="2"/>
  <c r="J19" i="2"/>
  <c r="J35" i="2"/>
  <c r="J53" i="2"/>
  <c r="J51" i="2"/>
  <c r="J37" i="2"/>
  <c r="J23" i="2"/>
  <c r="J13" i="2"/>
  <c r="J29" i="2"/>
  <c r="J7" i="2"/>
  <c r="J33" i="2"/>
  <c r="J17" i="2"/>
  <c r="J27" i="2"/>
  <c r="J21" i="2"/>
  <c r="L13" i="2" l="1"/>
  <c r="M13" i="2"/>
  <c r="L9" i="2"/>
  <c r="M9" i="2"/>
  <c r="L37" i="2"/>
  <c r="M37" i="2"/>
  <c r="L11" i="2"/>
  <c r="M11" i="2"/>
  <c r="L51" i="2"/>
  <c r="M51" i="2"/>
  <c r="L49" i="2"/>
  <c r="M49" i="2"/>
  <c r="L17" i="2"/>
  <c r="M17" i="2"/>
  <c r="L53" i="2"/>
  <c r="M53" i="2"/>
  <c r="L41" i="2"/>
  <c r="M41" i="2"/>
  <c r="L33" i="2"/>
  <c r="M33" i="2"/>
  <c r="L35" i="2"/>
  <c r="M35" i="2"/>
  <c r="L39" i="2"/>
  <c r="M39" i="2"/>
  <c r="L7" i="2"/>
  <c r="M7" i="2"/>
  <c r="L43" i="2"/>
  <c r="M43" i="2"/>
  <c r="L29" i="2"/>
  <c r="M29" i="2"/>
  <c r="L31" i="2"/>
  <c r="M31" i="2"/>
  <c r="L21" i="2"/>
  <c r="M21" i="2"/>
  <c r="L25" i="2"/>
  <c r="M25" i="2"/>
  <c r="L23" i="2"/>
  <c r="M23" i="2"/>
  <c r="L27" i="2"/>
  <c r="M27" i="2"/>
  <c r="L19" i="2"/>
  <c r="M19" i="2"/>
  <c r="J47" i="2"/>
  <c r="J45" i="2"/>
  <c r="L47" i="2" l="1"/>
  <c r="M47" i="2"/>
  <c r="L45" i="2"/>
  <c r="M45" i="2"/>
</calcChain>
</file>

<file path=xl/sharedStrings.xml><?xml version="1.0" encoding="utf-8"?>
<sst xmlns="http://schemas.openxmlformats.org/spreadsheetml/2006/main" count="190" uniqueCount="87">
  <si>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</si>
  <si>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</si>
  <si>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</si>
  <si>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</si>
  <si>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</si>
  <si>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</si>
  <si>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</si>
  <si>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</si>
  <si>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</si>
  <si>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</si>
  <si>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</si>
  <si>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</si>
  <si>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</si>
  <si>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</si>
  <si>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</si>
  <si>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</si>
  <si>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</si>
  <si>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</si>
  <si>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</si>
  <si>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</si>
  <si>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</si>
  <si>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</si>
  <si>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</si>
  <si>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</si>
  <si>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</si>
  <si>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</si>
  <si>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Domain Time Score 0.5 (Total Success)</t>
  </si>
  <si>
    <t>Domain Time Score 0.2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</si>
  <si>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</si>
  <si>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</si>
  <si>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</si>
  <si>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</si>
  <si>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</si>
  <si>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</si>
  <si>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</si>
  <si>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</si>
  <si>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</si>
  <si>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</si>
  <si>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</si>
  <si>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</si>
  <si>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</si>
  <si>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</si>
  <si>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</si>
  <si>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</si>
  <si>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</si>
  <si>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</si>
  <si>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</si>
  <si>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</si>
  <si>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</si>
  <si>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</si>
  <si>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</si>
  <si>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</si>
  <si>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</si>
  <si>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Soma 2005</t>
  </si>
  <si>
    <t>Soma 1999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</si>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</sst>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3" xfId="0" applyNumberFormat="1" applyFon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5" fillId="0" borderId="0" xfId="2" applyNumberFormat="1"/>
    <xf numFmtId="2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2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TwCN (β = 0.8)</c:v>
                </c:pt>
                <c:pt idx="8">
                  <c:v>TwCN (β = 0.5)</c:v>
                </c:pt>
                <c:pt idx="9">
                  <c:v>TwCN (β = 0.2)</c:v>
                </c:pt>
                <c:pt idx="10">
                  <c:v>TwAA (β = 0.8)</c:v>
                </c:pt>
                <c:pt idx="11">
                  <c:v>TwAA (β = 0.5)</c:v>
                </c:pt>
                <c:pt idx="12">
                  <c:v>TwAA (β = 0.2)</c:v>
                </c:pt>
                <c:pt idx="13">
                  <c:v>CTwCN (β = 0.8)</c:v>
                </c:pt>
                <c:pt idx="14">
                  <c:v>CTwCN (β = 0.5)</c:v>
                </c:pt>
                <c:pt idx="15">
                  <c:v>CTwCN (β = 0.2)</c:v>
                </c:pt>
                <c:pt idx="16">
                  <c:v>CTwAA (β = 0.8)</c:v>
                </c:pt>
                <c:pt idx="17">
                  <c:v>CTwAA (β = 0.5)</c:v>
                </c:pt>
                <c:pt idx="18">
                  <c:v>CTwAA (β = 0.2)</c:v>
                </c:pt>
                <c:pt idx="19">
                  <c:v>CwCN</c:v>
                </c:pt>
                <c:pt idx="20">
                  <c:v>CwAA</c:v>
                </c:pt>
              </c:strCache>
            </c:strRef>
          </c:cat>
          <c:val>
            <c:numRef>
              <c:f>'Results 1994-1999'!$D$7:$D$55</c:f>
              <c:numCache>
                <c:formatCode>0.00</c:formatCode>
                <c:ptCount val="21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55.115674374559752</c:v>
                </c:pt>
                <c:pt idx="5">
                  <c:v>53.584683419710871</c:v>
                </c:pt>
                <c:pt idx="6">
                  <c:v>52.053692464861996</c:v>
                </c:pt>
                <c:pt idx="7">
                  <c:v>47.46071960031535</c:v>
                </c:pt>
                <c:pt idx="8">
                  <c:v>44.398737690617573</c:v>
                </c:pt>
                <c:pt idx="9">
                  <c:v>45.929728645466469</c:v>
                </c:pt>
                <c:pt idx="10">
                  <c:v>56.646665329408634</c:v>
                </c:pt>
                <c:pt idx="11">
                  <c:v>52.053692464861996</c:v>
                </c:pt>
                <c:pt idx="12">
                  <c:v>53.584683419710871</c:v>
                </c:pt>
                <c:pt idx="13">
                  <c:v>50.522701510013114</c:v>
                </c:pt>
                <c:pt idx="14">
                  <c:v>50.522701510013114</c:v>
                </c:pt>
                <c:pt idx="15">
                  <c:v>48.991710555164232</c:v>
                </c:pt>
                <c:pt idx="16">
                  <c:v>56.646665329408634</c:v>
                </c:pt>
                <c:pt idx="17">
                  <c:v>52.053692464861996</c:v>
                </c:pt>
                <c:pt idx="18">
                  <c:v>50.522701510013114</c:v>
                </c:pt>
                <c:pt idx="19">
                  <c:v>33.681801006675407</c:v>
                </c:pt>
                <c:pt idx="20">
                  <c:v>39.805764826070934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5016192"/>
        <c:axId val="548230784"/>
        <c:axId val="0"/>
      </c:bar3DChart>
      <c:catAx>
        <c:axId val="3501619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230784"/>
        <c:crosses val="autoZero"/>
        <c:auto val="1"/>
        <c:lblAlgn val="ctr"/>
        <c:lblOffset val="100"/>
        <c:noMultiLvlLbl val="0"/>
      </c:catAx>
      <c:valAx>
        <c:axId val="54823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501619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2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TwCN (β = 0.8)</c:v>
                </c:pt>
                <c:pt idx="8">
                  <c:v>TwCN (β = 0.5)</c:v>
                </c:pt>
                <c:pt idx="9">
                  <c:v>TwCN (β = 0.2)</c:v>
                </c:pt>
                <c:pt idx="10">
                  <c:v>TwAA (β = 0.8)</c:v>
                </c:pt>
                <c:pt idx="11">
                  <c:v>TwAA (β = 0.5)</c:v>
                </c:pt>
                <c:pt idx="12">
                  <c:v>TwAA (β = 0.2)</c:v>
                </c:pt>
                <c:pt idx="13">
                  <c:v>CTwCN (β = 0.8)</c:v>
                </c:pt>
                <c:pt idx="14">
                  <c:v>CTwCN (β = 0.5)</c:v>
                </c:pt>
                <c:pt idx="15">
                  <c:v>CTwCN (β = 0.2)</c:v>
                </c:pt>
                <c:pt idx="16">
                  <c:v>CTwAA (β = 0.8)</c:v>
                </c:pt>
                <c:pt idx="17">
                  <c:v>CTwAA (β = 0.5)</c:v>
                </c:pt>
                <c:pt idx="18">
                  <c:v>CTwAA (β = 0.2)</c:v>
                </c:pt>
                <c:pt idx="19">
                  <c:v>CwCN</c:v>
                </c:pt>
                <c:pt idx="20">
                  <c:v>CwAA</c:v>
                </c:pt>
              </c:strCache>
            </c:strRef>
          </c:cat>
          <c:val>
            <c:numRef>
              <c:f>'Results 1994-1999'!$E$7:$E$55</c:f>
              <c:numCache>
                <c:formatCode>0.00</c:formatCode>
                <c:ptCount val="21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93.051521399360809</c:v>
                </c:pt>
                <c:pt idx="5">
                  <c:v>93.051521399360809</c:v>
                </c:pt>
                <c:pt idx="6">
                  <c:v>87.703732813190655</c:v>
                </c:pt>
                <c:pt idx="7">
                  <c:v>79.147271075318386</c:v>
                </c:pt>
                <c:pt idx="8">
                  <c:v>80.21682879255242</c:v>
                </c:pt>
                <c:pt idx="9">
                  <c:v>82.355944227020487</c:v>
                </c:pt>
                <c:pt idx="10">
                  <c:v>83.42550194425452</c:v>
                </c:pt>
                <c:pt idx="11">
                  <c:v>81.286386509786468</c:v>
                </c:pt>
                <c:pt idx="12">
                  <c:v>85.564617378722588</c:v>
                </c:pt>
                <c:pt idx="13">
                  <c:v>81.286386509786468</c:v>
                </c:pt>
                <c:pt idx="14">
                  <c:v>85.564617378722588</c:v>
                </c:pt>
                <c:pt idx="15">
                  <c:v>87.703732813190655</c:v>
                </c:pt>
                <c:pt idx="16">
                  <c:v>89.842848247658708</c:v>
                </c:pt>
                <c:pt idx="17">
                  <c:v>91.981963682126789</c:v>
                </c:pt>
                <c:pt idx="18">
                  <c:v>86.634175095956621</c:v>
                </c:pt>
                <c:pt idx="19">
                  <c:v>66.312578468509997</c:v>
                </c:pt>
                <c:pt idx="20">
                  <c:v>72.729924771914199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0410240"/>
        <c:axId val="548232512"/>
        <c:axId val="0"/>
      </c:bar3DChart>
      <c:catAx>
        <c:axId val="55041024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232512"/>
        <c:crosses val="autoZero"/>
        <c:auto val="1"/>
        <c:lblAlgn val="ctr"/>
        <c:lblOffset val="100"/>
        <c:noMultiLvlLbl val="0"/>
      </c:catAx>
      <c:valAx>
        <c:axId val="548232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041024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2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TwCN (β = 0.8)</c:v>
                </c:pt>
                <c:pt idx="8">
                  <c:v>TwCN (β = 0.5)</c:v>
                </c:pt>
                <c:pt idx="9">
                  <c:v>TwCN (β = 0.2)</c:v>
                </c:pt>
                <c:pt idx="10">
                  <c:v>TwAA (β = 0.8)</c:v>
                </c:pt>
                <c:pt idx="11">
                  <c:v>TwAA (β = 0.5)</c:v>
                </c:pt>
                <c:pt idx="12">
                  <c:v>TwAA (β = 0.2)</c:v>
                </c:pt>
                <c:pt idx="13">
                  <c:v>CTwCN (β = 0.8)</c:v>
                </c:pt>
                <c:pt idx="14">
                  <c:v>CTwCN (β = 0.5)</c:v>
                </c:pt>
                <c:pt idx="15">
                  <c:v>CTwCN (β = 0.2)</c:v>
                </c:pt>
                <c:pt idx="16">
                  <c:v>CTwAA (β = 0.8)</c:v>
                </c:pt>
                <c:pt idx="17">
                  <c:v>CTwAA (β = 0.5)</c:v>
                </c:pt>
                <c:pt idx="18">
                  <c:v>CTwAA (β = 0.2)</c:v>
                </c:pt>
                <c:pt idx="19">
                  <c:v>CwCN</c:v>
                </c:pt>
                <c:pt idx="20">
                  <c:v>CwAA</c:v>
                </c:pt>
              </c:strCache>
            </c:strRef>
          </c:cat>
          <c:val>
            <c:numRef>
              <c:f>'Results 1994-1999'!$F$7:$F$55</c:f>
              <c:numCache>
                <c:formatCode>0.00</c:formatCode>
                <c:ptCount val="21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64.147471761641441</c:v>
                </c:pt>
                <c:pt idx="5">
                  <c:v>64.10261338978016</c:v>
                </c:pt>
                <c:pt idx="6">
                  <c:v>63.609171299305984</c:v>
                </c:pt>
                <c:pt idx="7">
                  <c:v>65.986665007954244</c:v>
                </c:pt>
                <c:pt idx="8">
                  <c:v>63.923179902335001</c:v>
                </c:pt>
                <c:pt idx="9">
                  <c:v>63.609171299305984</c:v>
                </c:pt>
                <c:pt idx="10">
                  <c:v>64.910064083283331</c:v>
                </c:pt>
                <c:pt idx="11">
                  <c:v>63.115729208831823</c:v>
                </c:pt>
                <c:pt idx="12">
                  <c:v>63.340021068138256</c:v>
                </c:pt>
                <c:pt idx="13">
                  <c:v>65.134355942589764</c:v>
                </c:pt>
                <c:pt idx="14">
                  <c:v>63.69888804302856</c:v>
                </c:pt>
                <c:pt idx="15">
                  <c:v>63.743746414889856</c:v>
                </c:pt>
                <c:pt idx="16">
                  <c:v>64.640913852115602</c:v>
                </c:pt>
                <c:pt idx="17">
                  <c:v>63.115729208831823</c:v>
                </c:pt>
                <c:pt idx="18">
                  <c:v>63.115729208831823</c:v>
                </c:pt>
                <c:pt idx="19">
                  <c:v>58.181308304090166</c:v>
                </c:pt>
                <c:pt idx="20">
                  <c:v>60.155076665986833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51092224"/>
        <c:axId val="550478976"/>
        <c:axId val="0"/>
      </c:bar3DChart>
      <c:catAx>
        <c:axId val="55109222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0478976"/>
        <c:crosses val="autoZero"/>
        <c:auto val="1"/>
        <c:lblAlgn val="ctr"/>
        <c:lblOffset val="100"/>
        <c:noMultiLvlLbl val="0"/>
      </c:catAx>
      <c:valAx>
        <c:axId val="550478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510922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2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TwCN (β = 0.8)</c:v>
                </c:pt>
                <c:pt idx="8">
                  <c:v>TwCN (β = 0.5)</c:v>
                </c:pt>
                <c:pt idx="9">
                  <c:v>TwCN (β = 0.2)</c:v>
                </c:pt>
                <c:pt idx="10">
                  <c:v>TwAA (β = 0.8)</c:v>
                </c:pt>
                <c:pt idx="11">
                  <c:v>TwAA (β = 0.5)</c:v>
                </c:pt>
                <c:pt idx="12">
                  <c:v>TwAA (β = 0.2)</c:v>
                </c:pt>
                <c:pt idx="13">
                  <c:v>CTwCN (β = 0.8)</c:v>
                </c:pt>
                <c:pt idx="14">
                  <c:v>CTwCN (β = 0.5)</c:v>
                </c:pt>
                <c:pt idx="15">
                  <c:v>CTwCN (β = 0.2)</c:v>
                </c:pt>
                <c:pt idx="16">
                  <c:v>CTwAA (β = 0.8)</c:v>
                </c:pt>
                <c:pt idx="17">
                  <c:v>CTwAA (β = 0.5)</c:v>
                </c:pt>
                <c:pt idx="18">
                  <c:v>CTwAA (β = 0.2)</c:v>
                </c:pt>
                <c:pt idx="19">
                  <c:v>CwCN</c:v>
                </c:pt>
                <c:pt idx="20">
                  <c:v>CwAA</c:v>
                </c:pt>
              </c:strCache>
            </c:strRef>
          </c:cat>
          <c:val>
            <c:numRef>
              <c:f>'Results 1994-1999'!$G$7:$G$55</c:f>
              <c:numCache>
                <c:formatCode>0.00</c:formatCode>
                <c:ptCount val="21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109.69814081787064</c:v>
                </c:pt>
                <c:pt idx="8">
                  <c:v>112.488554574764</c:v>
                </c:pt>
                <c:pt idx="9">
                  <c:v>112.66295543456984</c:v>
                </c:pt>
                <c:pt idx="10">
                  <c:v>116.67417521010407</c:v>
                </c:pt>
                <c:pt idx="11">
                  <c:v>119.98779154641494</c:v>
                </c:pt>
                <c:pt idx="12">
                  <c:v>119.2901881071916</c:v>
                </c:pt>
                <c:pt idx="13">
                  <c:v>110.22134339728814</c:v>
                </c:pt>
                <c:pt idx="14">
                  <c:v>111.79095113554065</c:v>
                </c:pt>
                <c:pt idx="15">
                  <c:v>111.44214941592898</c:v>
                </c:pt>
                <c:pt idx="16">
                  <c:v>116.15097263068655</c:v>
                </c:pt>
                <c:pt idx="17">
                  <c:v>119.63898982680327</c:v>
                </c:pt>
                <c:pt idx="18">
                  <c:v>118.94138638757993</c:v>
                </c:pt>
                <c:pt idx="19">
                  <c:v>99.58289094913215</c:v>
                </c:pt>
                <c:pt idx="20">
                  <c:v>107.08212792078309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1094272"/>
        <c:axId val="550480704"/>
      </c:barChart>
      <c:catAx>
        <c:axId val="55109427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50480704"/>
        <c:crosses val="autoZero"/>
        <c:auto val="1"/>
        <c:lblAlgn val="ctr"/>
        <c:lblOffset val="100"/>
        <c:noMultiLvlLbl val="0"/>
      </c:catAx>
      <c:valAx>
        <c:axId val="55048070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5109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1994-1999'!$C$7:$C$55</c:f>
              <c:strCache>
                <c:ptCount val="2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TwCN (β = 0.8)</c:v>
                </c:pt>
                <c:pt idx="8">
                  <c:v>TwCN (β = 0.5)</c:v>
                </c:pt>
                <c:pt idx="9">
                  <c:v>TwCN (β = 0.2)</c:v>
                </c:pt>
                <c:pt idx="10">
                  <c:v>TwAA (β = 0.8)</c:v>
                </c:pt>
                <c:pt idx="11">
                  <c:v>TwAA (β = 0.5)</c:v>
                </c:pt>
                <c:pt idx="12">
                  <c:v>TwAA (β = 0.2)</c:v>
                </c:pt>
                <c:pt idx="13">
                  <c:v>CTwCN (β = 0.8)</c:v>
                </c:pt>
                <c:pt idx="14">
                  <c:v>CTwCN (β = 0.5)</c:v>
                </c:pt>
                <c:pt idx="15">
                  <c:v>CTwCN (β = 0.2)</c:v>
                </c:pt>
                <c:pt idx="16">
                  <c:v>CTwAA (β = 0.8)</c:v>
                </c:pt>
                <c:pt idx="17">
                  <c:v>CTwAA (β = 0.5)</c:v>
                </c:pt>
                <c:pt idx="18">
                  <c:v>CTwAA (β = 0.2)</c:v>
                </c:pt>
                <c:pt idx="19">
                  <c:v>CwCN</c:v>
                </c:pt>
                <c:pt idx="20">
                  <c:v>CwAA</c:v>
                </c:pt>
              </c:strCache>
            </c:strRef>
          </c:cat>
          <c:val>
            <c:numRef>
              <c:f>'Results 1994-1999'!$H$7:$H$55</c:f>
              <c:numCache>
                <c:formatCode>0.00</c:formatCode>
                <c:ptCount val="21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52.380923567369862</c:v>
                </c:pt>
                <c:pt idx="5">
                  <c:v>51.996879089787676</c:v>
                </c:pt>
                <c:pt idx="6">
                  <c:v>51.832288599395305</c:v>
                </c:pt>
                <c:pt idx="7">
                  <c:v>49.157693130519391</c:v>
                </c:pt>
                <c:pt idx="8">
                  <c:v>50.227531318069765</c:v>
                </c:pt>
                <c:pt idx="9">
                  <c:v>50.789882160243671</c:v>
                </c:pt>
                <c:pt idx="10">
                  <c:v>52.010594963987039</c:v>
                </c:pt>
                <c:pt idx="11">
                  <c:v>52.956990283743139</c:v>
                </c:pt>
                <c:pt idx="12">
                  <c:v>53.135296648334858</c:v>
                </c:pt>
                <c:pt idx="13">
                  <c:v>48.691353407741026</c:v>
                </c:pt>
                <c:pt idx="14">
                  <c:v>49.925782085683757</c:v>
                </c:pt>
                <c:pt idx="15">
                  <c:v>50.748734537645575</c:v>
                </c:pt>
                <c:pt idx="16">
                  <c:v>51.681413983202312</c:v>
                </c:pt>
                <c:pt idx="17">
                  <c:v>52.408355315768581</c:v>
                </c:pt>
                <c:pt idx="18">
                  <c:v>52.792399793350768</c:v>
                </c:pt>
                <c:pt idx="19">
                  <c:v>50.392121808462115</c:v>
                </c:pt>
                <c:pt idx="20">
                  <c:v>52.764968044952035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0731776"/>
        <c:axId val="550482432"/>
      </c:barChart>
      <c:catAx>
        <c:axId val="550731776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50482432"/>
        <c:crosses val="autoZero"/>
        <c:auto val="1"/>
        <c:lblAlgn val="ctr"/>
        <c:lblOffset val="100"/>
        <c:noMultiLvlLbl val="0"/>
      </c:catAx>
      <c:valAx>
        <c:axId val="55048243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5073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50733312"/>
        <c:axId val="550484160"/>
      </c:stockChart>
      <c:catAx>
        <c:axId val="55073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0484160"/>
        <c:crosses val="autoZero"/>
        <c:auto val="1"/>
        <c:lblAlgn val="ctr"/>
        <c:lblOffset val="100"/>
        <c:noMultiLvlLbl val="0"/>
      </c:catAx>
      <c:valAx>
        <c:axId val="550484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073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96027136"/>
        <c:axId val="675897920"/>
      </c:stockChart>
      <c:catAx>
        <c:axId val="6960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5897920"/>
        <c:crosses val="autoZero"/>
        <c:auto val="1"/>
        <c:lblAlgn val="ctr"/>
        <c:lblOffset val="100"/>
        <c:noMultiLvlLbl val="0"/>
      </c:catAx>
      <c:valAx>
        <c:axId val="675897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960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2402944"/>
        <c:axId val="609760320"/>
      </c:stockChart>
      <c:catAx>
        <c:axId val="5524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9760320"/>
        <c:crosses val="autoZero"/>
        <c:auto val="1"/>
        <c:lblAlgn val="ctr"/>
        <c:lblOffset val="100"/>
        <c:noMultiLvlLbl val="0"/>
      </c:catAx>
      <c:valAx>
        <c:axId val="609760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676408832"/>
        <c:axId val="674998528"/>
      </c:stockChart>
      <c:catAx>
        <c:axId val="6764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4998528"/>
        <c:crosses val="autoZero"/>
        <c:auto val="1"/>
        <c:lblAlgn val="ctr"/>
        <c:lblOffset val="100"/>
        <c:noMultiLvlLbl val="0"/>
      </c:catAx>
      <c:valAx>
        <c:axId val="67499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4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B14" sqref="B14:I14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29" t="s">
        <v>0</v>
      </c>
      <c r="C2" s="29"/>
      <c r="D2" s="29"/>
      <c r="E2" s="29"/>
      <c r="F2" s="29"/>
      <c r="G2" s="29"/>
      <c r="H2" s="29"/>
      <c r="I2" s="29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0" t="s">
        <v>11</v>
      </c>
      <c r="C10" s="30"/>
      <c r="D10" s="30"/>
      <c r="E10" s="30"/>
      <c r="F10" s="30"/>
      <c r="G10" s="30"/>
      <c r="H10" s="30"/>
      <c r="I10" s="30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30" t="s">
        <v>12</v>
      </c>
      <c r="C18" s="30"/>
      <c r="D18" s="30"/>
      <c r="E18" s="30"/>
      <c r="F18" s="30"/>
      <c r="G18" s="30"/>
      <c r="H18" s="30"/>
      <c r="I18" s="30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32" t="s">
        <v>75</v>
      </c>
      <c r="D2" s="32" t="s">
        <v>76</v>
      </c>
      <c r="E2" s="32" t="s">
        <v>77</v>
      </c>
      <c r="F2" s="34" t="s">
        <v>75</v>
      </c>
      <c r="G2" s="34" t="s">
        <v>76</v>
      </c>
      <c r="H2" s="34">
        <v>1999</v>
      </c>
      <c r="I2" s="36" t="s">
        <v>75</v>
      </c>
      <c r="J2" s="36" t="s">
        <v>76</v>
      </c>
      <c r="K2" s="36">
        <v>2005</v>
      </c>
    </row>
    <row r="3" spans="2:11" x14ac:dyDescent="0.25">
      <c r="B3" s="2" t="s">
        <v>38</v>
      </c>
      <c r="C3" s="33"/>
      <c r="D3" s="33"/>
      <c r="E3" s="33">
        <v>0.15277538017018943</v>
      </c>
      <c r="F3" s="35"/>
      <c r="G3" s="35"/>
      <c r="H3" s="35">
        <v>0.15450148607375971</v>
      </c>
      <c r="I3" s="37"/>
      <c r="J3" s="37"/>
      <c r="K3" s="37">
        <v>0.15104927426661915</v>
      </c>
    </row>
    <row r="4" spans="2:11" x14ac:dyDescent="0.25">
      <c r="B4" s="2" t="s">
        <v>15</v>
      </c>
      <c r="C4" s="33">
        <v>32.15</v>
      </c>
      <c r="D4" s="33">
        <v>101.5</v>
      </c>
      <c r="E4" s="33">
        <v>57.799113252337122</v>
      </c>
      <c r="F4" s="35">
        <v>37.93</v>
      </c>
      <c r="G4" s="35">
        <v>63.65</v>
      </c>
      <c r="H4" s="35">
        <v>51.576440797759247</v>
      </c>
      <c r="I4" s="37">
        <v>32.15</v>
      </c>
      <c r="J4" s="37">
        <v>101.5</v>
      </c>
      <c r="K4" s="37">
        <v>64.021785706914997</v>
      </c>
    </row>
    <row r="5" spans="2:11" x14ac:dyDescent="0.25">
      <c r="B5" s="2" t="s">
        <v>17</v>
      </c>
      <c r="C5" s="33">
        <v>36.908787347875801</v>
      </c>
      <c r="D5" s="33">
        <v>111.09334769631732</v>
      </c>
      <c r="E5" s="33">
        <v>61.777822317087249</v>
      </c>
      <c r="F5" s="35">
        <v>36.908787347875801</v>
      </c>
      <c r="G5" s="35">
        <v>66.150000000000006</v>
      </c>
      <c r="H5" s="35">
        <v>55.102842638005868</v>
      </c>
      <c r="I5" s="37">
        <v>42.87</v>
      </c>
      <c r="J5" s="37">
        <v>111.09334769631732</v>
      </c>
      <c r="K5" s="37">
        <v>68.452801996168631</v>
      </c>
    </row>
    <row r="6" spans="2:11" x14ac:dyDescent="0.25">
      <c r="B6" s="2" t="s">
        <v>19</v>
      </c>
      <c r="C6" s="33">
        <v>33.24</v>
      </c>
      <c r="D6" s="33">
        <v>84.24</v>
      </c>
      <c r="E6" s="33">
        <v>53.22846164266376</v>
      </c>
      <c r="F6" s="35">
        <v>33.24</v>
      </c>
      <c r="G6" s="35">
        <v>66.239999999999995</v>
      </c>
      <c r="H6" s="35">
        <v>52.322937009710721</v>
      </c>
      <c r="I6" s="37">
        <v>37.229999999999997</v>
      </c>
      <c r="J6" s="37">
        <v>84.24</v>
      </c>
      <c r="K6" s="37">
        <v>54.133986275616806</v>
      </c>
    </row>
    <row r="7" spans="2:11" x14ac:dyDescent="0.25">
      <c r="B7" s="2" t="s">
        <v>21</v>
      </c>
      <c r="C7" s="33">
        <v>0</v>
      </c>
      <c r="D7" s="33">
        <v>51.23</v>
      </c>
      <c r="E7" s="33">
        <v>15.83596770142999</v>
      </c>
      <c r="F7" s="35">
        <v>2.41</v>
      </c>
      <c r="G7" s="35">
        <v>26.54</v>
      </c>
      <c r="H7" s="35">
        <v>8.6939735872762718</v>
      </c>
      <c r="I7" s="37">
        <v>0</v>
      </c>
      <c r="J7" s="37">
        <v>51.23</v>
      </c>
      <c r="K7" s="37">
        <v>22.977961815583711</v>
      </c>
    </row>
    <row r="8" spans="2:11" x14ac:dyDescent="0.25">
      <c r="B8" s="2" t="s">
        <v>41</v>
      </c>
      <c r="C8" s="33">
        <v>38.540114965461456</v>
      </c>
      <c r="D8" s="33">
        <v>119.46458896699743</v>
      </c>
      <c r="E8" s="33">
        <v>68.319876807257899</v>
      </c>
      <c r="F8" s="35">
        <v>38.540114965461456</v>
      </c>
      <c r="G8" s="35">
        <v>83.1</v>
      </c>
      <c r="H8" s="35">
        <v>59.807717600529955</v>
      </c>
      <c r="I8" s="37">
        <v>55.12</v>
      </c>
      <c r="J8" s="37">
        <v>119.46458896699743</v>
      </c>
      <c r="K8" s="37">
        <v>76.832036013985856</v>
      </c>
    </row>
    <row r="9" spans="2:11" x14ac:dyDescent="0.25">
      <c r="B9" s="2" t="s">
        <v>40</v>
      </c>
      <c r="C9" s="33">
        <v>37.520535204470413</v>
      </c>
      <c r="D9" s="33">
        <v>117.72058036893907</v>
      </c>
      <c r="E9" s="33">
        <v>67.44445891073272</v>
      </c>
      <c r="F9" s="35">
        <v>37.520535204470413</v>
      </c>
      <c r="G9" s="35">
        <v>80.7</v>
      </c>
      <c r="H9" s="35">
        <v>58.79766228794972</v>
      </c>
      <c r="I9" s="37">
        <v>52</v>
      </c>
      <c r="J9" s="37">
        <v>117.72058036893907</v>
      </c>
      <c r="K9" s="37">
        <v>76.091255533515721</v>
      </c>
    </row>
    <row r="10" spans="2:11" x14ac:dyDescent="0.25">
      <c r="B10" s="2" t="s">
        <v>39</v>
      </c>
      <c r="C10" s="33">
        <v>37.112703300074003</v>
      </c>
      <c r="D10" s="33">
        <v>116.84857606990991</v>
      </c>
      <c r="E10" s="33">
        <v>65.914823320017987</v>
      </c>
      <c r="F10" s="35">
        <v>37.112703300074003</v>
      </c>
      <c r="G10" s="35">
        <v>79.489999999999995</v>
      </c>
      <c r="H10" s="35">
        <v>57.420154390703189</v>
      </c>
      <c r="I10" s="37">
        <v>51.83</v>
      </c>
      <c r="J10" s="37">
        <v>116.84857606990991</v>
      </c>
      <c r="K10" s="37">
        <v>74.409492249332772</v>
      </c>
    </row>
    <row r="11" spans="2:11" x14ac:dyDescent="0.25">
      <c r="B11" s="2" t="s">
        <v>42</v>
      </c>
      <c r="C11" s="33">
        <v>38.132283061065039</v>
      </c>
      <c r="D11" s="33">
        <v>110.04694253748231</v>
      </c>
      <c r="E11" s="33">
        <v>67.261264633293266</v>
      </c>
      <c r="F11" s="35">
        <v>38.132283061065039</v>
      </c>
      <c r="G11" s="35">
        <v>91.54</v>
      </c>
      <c r="H11" s="35">
        <v>62.94126474510756</v>
      </c>
      <c r="I11" s="37">
        <v>48.99</v>
      </c>
      <c r="J11" s="37">
        <v>110.04694253748231</v>
      </c>
      <c r="K11" s="37">
        <v>71.581264521478971</v>
      </c>
    </row>
    <row r="12" spans="2:11" x14ac:dyDescent="0.25">
      <c r="B12" s="2" t="s">
        <v>43</v>
      </c>
      <c r="C12" s="33">
        <v>38.336199013263247</v>
      </c>
      <c r="D12" s="33">
        <v>120.33659326602661</v>
      </c>
      <c r="E12" s="33">
        <v>67.53133804704018</v>
      </c>
      <c r="F12" s="35">
        <v>38.336199013263247</v>
      </c>
      <c r="G12" s="35">
        <v>85.51</v>
      </c>
      <c r="H12" s="35">
        <v>60.454764469176368</v>
      </c>
      <c r="I12" s="37">
        <v>48.99</v>
      </c>
      <c r="J12" s="37">
        <v>120.33659326602661</v>
      </c>
      <c r="K12" s="37">
        <v>74.607911624903977</v>
      </c>
    </row>
    <row r="13" spans="2:11" x14ac:dyDescent="0.25">
      <c r="B13" s="2" t="s">
        <v>44</v>
      </c>
      <c r="C13" s="33">
        <v>38.336199013263247</v>
      </c>
      <c r="D13" s="33">
        <v>120.68539498563828</v>
      </c>
      <c r="E13" s="33">
        <v>68.440832120035736</v>
      </c>
      <c r="F13" s="35">
        <v>38.336199013263247</v>
      </c>
      <c r="G13" s="35">
        <v>85.51</v>
      </c>
      <c r="H13" s="35">
        <v>60.130393083378259</v>
      </c>
      <c r="I13" s="37">
        <v>52.04</v>
      </c>
      <c r="J13" s="37">
        <v>120.68539498563828</v>
      </c>
      <c r="K13" s="37">
        <v>76.751271156693207</v>
      </c>
    </row>
    <row r="14" spans="2:11" x14ac:dyDescent="0.25">
      <c r="B14" s="24" t="s">
        <v>45</v>
      </c>
      <c r="C14" s="33">
        <v>35.685291634686529</v>
      </c>
      <c r="D14" s="33">
        <v>109.69814081787064</v>
      </c>
      <c r="E14" s="33">
        <v>62.428427601667707</v>
      </c>
      <c r="F14" s="35">
        <v>35.685291634686529</v>
      </c>
      <c r="G14" s="35">
        <v>72.27</v>
      </c>
      <c r="H14" s="35">
        <v>54.566757276939811</v>
      </c>
      <c r="I14" s="37">
        <v>47.46</v>
      </c>
      <c r="J14" s="37">
        <v>109.69814081787064</v>
      </c>
      <c r="K14" s="37">
        <v>70.290097926395603</v>
      </c>
    </row>
    <row r="15" spans="2:11" x14ac:dyDescent="0.25">
      <c r="B15" s="24" t="s">
        <v>46</v>
      </c>
      <c r="C15" s="33">
        <v>36.297039491281161</v>
      </c>
      <c r="D15" s="33">
        <v>112.488554574764</v>
      </c>
      <c r="E15" s="33">
        <v>62.631869911194805</v>
      </c>
      <c r="F15" s="35">
        <v>36.297039491281161</v>
      </c>
      <c r="G15" s="35">
        <v>69.86</v>
      </c>
      <c r="H15" s="35">
        <v>55.012773366721866</v>
      </c>
      <c r="I15" s="37">
        <v>44.4</v>
      </c>
      <c r="J15" s="37">
        <v>112.488554574764</v>
      </c>
      <c r="K15" s="37">
        <v>70.250966455667751</v>
      </c>
    </row>
    <row r="16" spans="2:11" x14ac:dyDescent="0.25">
      <c r="B16" s="24" t="s">
        <v>47</v>
      </c>
      <c r="C16" s="33">
        <v>35.073543778091903</v>
      </c>
      <c r="D16" s="33">
        <v>112.66295543456984</v>
      </c>
      <c r="E16" s="33">
        <v>63.441964528872155</v>
      </c>
      <c r="F16" s="35">
        <v>35.073543778091903</v>
      </c>
      <c r="G16" s="35">
        <v>71.06</v>
      </c>
      <c r="H16" s="35">
        <v>55.814392704423014</v>
      </c>
      <c r="I16" s="37">
        <v>45.93</v>
      </c>
      <c r="J16" s="37">
        <v>112.66295543456984</v>
      </c>
      <c r="K16" s="37">
        <v>71.069536353321297</v>
      </c>
    </row>
    <row r="17" spans="2:11" x14ac:dyDescent="0.25">
      <c r="B17" s="24" t="s">
        <v>48</v>
      </c>
      <c r="C17" s="33">
        <v>39.967526630848923</v>
      </c>
      <c r="D17" s="33">
        <v>116.67417521010407</v>
      </c>
      <c r="E17" s="33">
        <v>66.873569087833317</v>
      </c>
      <c r="F17" s="35">
        <v>39.967526630848923</v>
      </c>
      <c r="G17" s="35">
        <v>73.47</v>
      </c>
      <c r="H17" s="35">
        <v>59.013737869459099</v>
      </c>
      <c r="I17" s="37">
        <v>52.01</v>
      </c>
      <c r="J17" s="37">
        <v>116.67417521010407</v>
      </c>
      <c r="K17" s="37">
        <v>74.733400306207528</v>
      </c>
    </row>
    <row r="18" spans="2:11" x14ac:dyDescent="0.25">
      <c r="B18" s="24" t="s">
        <v>49</v>
      </c>
      <c r="C18" s="33">
        <v>39.967526630848923</v>
      </c>
      <c r="D18" s="33">
        <v>119.98779154641494</v>
      </c>
      <c r="E18" s="33">
        <v>66.679140020726706</v>
      </c>
      <c r="F18" s="35">
        <v>39.967526630848923</v>
      </c>
      <c r="G18" s="35">
        <v>72.27</v>
      </c>
      <c r="H18" s="35">
        <v>59.478162038725735</v>
      </c>
      <c r="I18" s="37">
        <v>52.05</v>
      </c>
      <c r="J18" s="37">
        <v>119.98779154641494</v>
      </c>
      <c r="K18" s="37">
        <v>73.880118002727684</v>
      </c>
    </row>
    <row r="19" spans="2:11" x14ac:dyDescent="0.25">
      <c r="B19" s="24" t="s">
        <v>50</v>
      </c>
      <c r="C19" s="33">
        <v>39.355778774254297</v>
      </c>
      <c r="D19" s="33">
        <v>119.2901881071916</v>
      </c>
      <c r="E19" s="33">
        <v>66.840645985746988</v>
      </c>
      <c r="F19" s="35">
        <v>39.355778774254297</v>
      </c>
      <c r="G19" s="35">
        <v>73.47</v>
      </c>
      <c r="H19" s="35">
        <v>58.698330647074314</v>
      </c>
      <c r="I19" s="37">
        <v>53.14</v>
      </c>
      <c r="J19" s="37">
        <v>119.2901881071916</v>
      </c>
      <c r="K19" s="37">
        <v>74.982961324419634</v>
      </c>
    </row>
    <row r="20" spans="2:11" x14ac:dyDescent="0.25">
      <c r="B20" s="2" t="s">
        <v>51</v>
      </c>
      <c r="C20" s="33">
        <v>33.681801006675407</v>
      </c>
      <c r="D20" s="33">
        <v>99.58289094913215</v>
      </c>
      <c r="E20" s="33">
        <v>56.309986934508949</v>
      </c>
      <c r="F20" s="35">
        <v>33.681801006675407</v>
      </c>
      <c r="G20" s="35">
        <v>64.900000000000006</v>
      </c>
      <c r="H20" s="35">
        <v>50.989833761643936</v>
      </c>
      <c r="I20" s="37">
        <v>33.68</v>
      </c>
      <c r="J20" s="37">
        <v>99.58289094913215</v>
      </c>
      <c r="K20" s="37">
        <v>61.630140107373961</v>
      </c>
    </row>
    <row r="21" spans="2:11" x14ac:dyDescent="0.25">
      <c r="B21" s="2" t="s">
        <v>52</v>
      </c>
      <c r="C21" s="33">
        <v>36.297039491281161</v>
      </c>
      <c r="D21" s="33">
        <v>107.08212792078309</v>
      </c>
      <c r="E21" s="33">
        <v>61.126513553899898</v>
      </c>
      <c r="F21" s="35">
        <v>36.297039491281161</v>
      </c>
      <c r="G21" s="35">
        <v>68.650000000000006</v>
      </c>
      <c r="H21" s="35">
        <v>55.745454661858368</v>
      </c>
      <c r="I21" s="37">
        <v>39.81</v>
      </c>
      <c r="J21" s="37">
        <v>107.08212792078309</v>
      </c>
      <c r="K21" s="37">
        <v>66.507572445941406</v>
      </c>
    </row>
    <row r="22" spans="2:11" x14ac:dyDescent="0.25">
      <c r="B22" s="24" t="s">
        <v>69</v>
      </c>
      <c r="C22" s="33">
        <v>37.72</v>
      </c>
      <c r="D22" s="33">
        <v>110.22</v>
      </c>
      <c r="E22" s="33">
        <v>63.21366631821347</v>
      </c>
      <c r="F22" s="35">
        <v>37.72</v>
      </c>
      <c r="G22" s="35">
        <v>74.67</v>
      </c>
      <c r="H22" s="35">
        <v>55.25610448294325</v>
      </c>
      <c r="I22" s="37">
        <v>48.69</v>
      </c>
      <c r="J22" s="37">
        <v>110.22</v>
      </c>
      <c r="K22" s="37">
        <v>71.171228153483696</v>
      </c>
    </row>
    <row r="23" spans="2:11" x14ac:dyDescent="0.25">
      <c r="B23" s="24" t="s">
        <v>70</v>
      </c>
      <c r="C23" s="33">
        <v>37.32</v>
      </c>
      <c r="D23" s="33">
        <v>111.79</v>
      </c>
      <c r="E23" s="33">
        <v>64.676900559795769</v>
      </c>
      <c r="F23" s="35">
        <v>37.32</v>
      </c>
      <c r="G23" s="35">
        <v>74.67</v>
      </c>
      <c r="H23" s="35">
        <v>57.053213088993814</v>
      </c>
      <c r="I23" s="37">
        <v>49.93</v>
      </c>
      <c r="J23" s="37">
        <v>111.79</v>
      </c>
      <c r="K23" s="37">
        <v>72.300588030597723</v>
      </c>
    </row>
    <row r="24" spans="2:11" x14ac:dyDescent="0.25">
      <c r="B24" s="24" t="s">
        <v>71</v>
      </c>
      <c r="C24" s="33">
        <v>35.89</v>
      </c>
      <c r="D24" s="33">
        <v>111.44</v>
      </c>
      <c r="E24" s="33">
        <v>64.007288608525243</v>
      </c>
      <c r="F24" s="35">
        <v>35.89</v>
      </c>
      <c r="G24" s="35">
        <v>68.650000000000006</v>
      </c>
      <c r="H24" s="35">
        <v>55.488562469686634</v>
      </c>
      <c r="I24" s="37">
        <v>48.99</v>
      </c>
      <c r="J24" s="37">
        <v>111.44</v>
      </c>
      <c r="K24" s="37">
        <v>72.52601474736386</v>
      </c>
    </row>
    <row r="25" spans="2:11" x14ac:dyDescent="0.25">
      <c r="B25" s="24" t="s">
        <v>72</v>
      </c>
      <c r="C25" s="33">
        <v>38.950000000000003</v>
      </c>
      <c r="D25" s="33">
        <v>116.15</v>
      </c>
      <c r="E25" s="33">
        <v>66.569381772580357</v>
      </c>
      <c r="F25" s="35">
        <v>38.950000000000003</v>
      </c>
      <c r="G25" s="35">
        <v>72.27</v>
      </c>
      <c r="H25" s="35">
        <v>57.346200736546351</v>
      </c>
      <c r="I25" s="37">
        <v>51.68</v>
      </c>
      <c r="J25" s="37">
        <v>116.15</v>
      </c>
      <c r="K25" s="37">
        <v>75.792562808614363</v>
      </c>
    </row>
    <row r="26" spans="2:11" x14ac:dyDescent="0.25">
      <c r="B26" s="24" t="s">
        <v>73</v>
      </c>
      <c r="C26" s="33">
        <v>40.58</v>
      </c>
      <c r="D26" s="33">
        <v>119.64</v>
      </c>
      <c r="E26" s="33">
        <v>67.001779271276206</v>
      </c>
      <c r="F26" s="35">
        <v>40.58</v>
      </c>
      <c r="G26" s="35">
        <v>69.89</v>
      </c>
      <c r="H26" s="35">
        <v>58.163812442873926</v>
      </c>
      <c r="I26" s="37">
        <v>52.05</v>
      </c>
      <c r="J26" s="37">
        <v>119.64</v>
      </c>
      <c r="K26" s="37">
        <v>75.839746099678493</v>
      </c>
    </row>
    <row r="27" spans="2:11" x14ac:dyDescent="0.25">
      <c r="B27" s="24" t="s">
        <v>74</v>
      </c>
      <c r="C27" s="33">
        <v>39.15</v>
      </c>
      <c r="D27" s="33">
        <v>118.94</v>
      </c>
      <c r="E27" s="33">
        <v>66.787775012655061</v>
      </c>
      <c r="F27" s="35">
        <v>39.15</v>
      </c>
      <c r="G27" s="35">
        <v>71.14</v>
      </c>
      <c r="H27" s="35">
        <v>59.174271626163673</v>
      </c>
      <c r="I27" s="37">
        <v>50.52</v>
      </c>
      <c r="J27" s="37">
        <v>118.94</v>
      </c>
      <c r="K27" s="37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abSelected="1" topLeftCell="E1"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8" t="s">
        <v>78</v>
      </c>
      <c r="D4" s="38" t="s">
        <v>79</v>
      </c>
    </row>
    <row r="5" spans="3:7" x14ac:dyDescent="0.25">
      <c r="C5" t="s">
        <v>80</v>
      </c>
      <c r="D5" t="s">
        <v>80</v>
      </c>
    </row>
    <row r="6" spans="3:7" x14ac:dyDescent="0.25">
      <c r="C6" t="s">
        <v>81</v>
      </c>
      <c r="D6" t="s">
        <v>81</v>
      </c>
    </row>
    <row r="8" spans="3:7" x14ac:dyDescent="0.25">
      <c r="F8" t="s">
        <v>82</v>
      </c>
      <c r="G8">
        <v>0.5</v>
      </c>
    </row>
    <row r="9" spans="3:7" x14ac:dyDescent="0.25">
      <c r="F9" t="s">
        <v>83</v>
      </c>
      <c r="G9">
        <v>0</v>
      </c>
    </row>
    <row r="10" spans="3:7" x14ac:dyDescent="0.25">
      <c r="F10" t="s">
        <v>84</v>
      </c>
      <c r="G10">
        <v>2</v>
      </c>
    </row>
    <row r="11" spans="3:7" x14ac:dyDescent="0.25">
      <c r="F11" t="s">
        <v>85</v>
      </c>
      <c r="G11">
        <v>0.2</v>
      </c>
    </row>
    <row r="12" spans="3:7" x14ac:dyDescent="0.25">
      <c r="F12" t="s">
        <v>85</v>
      </c>
      <c r="G12">
        <v>0.5</v>
      </c>
    </row>
    <row r="13" spans="3:7" x14ac:dyDescent="0.25">
      <c r="F13" t="s">
        <v>85</v>
      </c>
      <c r="G13">
        <v>0.8</v>
      </c>
    </row>
    <row r="18" spans="8:9" x14ac:dyDescent="0.25">
      <c r="H18" t="s">
        <v>86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topLeftCell="B4" zoomScale="150" zoomScaleNormal="150" workbookViewId="0">
      <selection activeCell="L17" sqref="L17"/>
    </sheetView>
  </sheetViews>
  <sheetFormatPr defaultRowHeight="15" outlineLevelRow="2" x14ac:dyDescent="0.25"/>
  <cols>
    <col min="3" max="3" width="29.140625" customWidth="1"/>
    <col min="4" max="4" width="5.5703125" customWidth="1"/>
    <col min="5" max="5" width="9.140625" customWidth="1"/>
    <col min="6" max="6" width="7.5703125" customWidth="1"/>
    <col min="7" max="7" width="9.42578125" customWidth="1"/>
    <col min="8" max="8" width="8.42578125" customWidth="1"/>
    <col min="10" max="10" width="13.85546875" customWidth="1"/>
    <col min="11" max="11" width="12.85546875" bestFit="1" customWidth="1"/>
  </cols>
  <sheetData>
    <row r="1" spans="3:14" x14ac:dyDescent="0.25">
      <c r="C1" s="17"/>
    </row>
    <row r="2" spans="3:14" x14ac:dyDescent="0.25">
      <c r="C2" s="31" t="s">
        <v>13</v>
      </c>
      <c r="D2" s="31"/>
      <c r="E2" s="31"/>
      <c r="F2" s="31"/>
      <c r="G2" s="31"/>
      <c r="H2" s="31"/>
    </row>
    <row r="4" spans="3:14" x14ac:dyDescent="0.25">
      <c r="C4" s="3" t="s">
        <v>37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6" t="s">
        <v>53</v>
      </c>
      <c r="K4" s="26" t="s">
        <v>54</v>
      </c>
    </row>
    <row r="5" spans="3:14" x14ac:dyDescent="0.25">
      <c r="C5" s="2" t="s">
        <v>38</v>
      </c>
      <c r="D5" s="19">
        <f>( 'First Table'!I12 / ( ( ('First Table'!G12 * ('First Table'!G12 - 1))/2) - 'First Table'!H12) *100)</f>
        <v>0.14107380628098368</v>
      </c>
      <c r="E5" s="20">
        <f>( 'First Table'!I13 / ( ( ('First Table'!G13 * ('First Table'!G13 - 1))/2) - 'First Table'!H13)*100)</f>
        <v>7.2309814841016284E-2</v>
      </c>
      <c r="F5" s="20">
        <f>( 'First Table'!I14 / ( ( ('First Table'!G14 * ('First Table'!G14 - 1))/2) - 'First Table'!H14)*100)</f>
        <v>0.27034177613169963</v>
      </c>
      <c r="G5" s="20">
        <f>( 'First Table'!I15 / ( ( ('First Table'!G15 * ('First Table'!G15 - 1))/2) - 'First Table'!H15)*100 )</f>
        <v>7.6380933601495837E-2</v>
      </c>
      <c r="H5" s="19">
        <f>( 'First Table'!I16 / ( ( ('First Table'!G16 * ('First Table'!G16 - 1))/2) - 'First Table'!H16) *100)</f>
        <v>0.19514004047790037</v>
      </c>
      <c r="J5" s="25">
        <f>SUM(D5:H5)</f>
        <v>0.7552463713330958</v>
      </c>
      <c r="K5" s="25">
        <v>0.77250743036879854</v>
      </c>
      <c r="L5">
        <f>(J5+K5)/10</f>
        <v>0.15277538017018943</v>
      </c>
      <c r="M5">
        <f>J5/5</f>
        <v>0.15104927426661915</v>
      </c>
      <c r="N5">
        <f>K5/5</f>
        <v>0.15450148607375971</v>
      </c>
    </row>
    <row r="6" spans="3:14" hidden="1" outlineLevel="2" x14ac:dyDescent="0.25">
      <c r="C6" s="2" t="s">
        <v>14</v>
      </c>
      <c r="D6" s="21">
        <v>21</v>
      </c>
      <c r="E6" s="22">
        <v>72</v>
      </c>
      <c r="F6" s="22">
        <v>1300</v>
      </c>
      <c r="G6" s="22">
        <v>582</v>
      </c>
      <c r="H6" s="21">
        <v>3728</v>
      </c>
      <c r="J6" s="25">
        <f t="shared" ref="J6:J53" si="0">SUM(D6:H6)</f>
        <v>5703</v>
      </c>
      <c r="K6" s="25">
        <v>425</v>
      </c>
      <c r="L6">
        <f t="shared" ref="L6:L53" si="1">(J6+K6)/10</f>
        <v>612.79999999999995</v>
      </c>
      <c r="M6">
        <f t="shared" ref="M6:M53" si="2">J6/5</f>
        <v>1140.5999999999999</v>
      </c>
      <c r="N6">
        <f t="shared" ref="N6:N53" si="3">K6/5</f>
        <v>85</v>
      </c>
    </row>
    <row r="7" spans="3:14" collapsed="1" x14ac:dyDescent="0.25">
      <c r="C7" s="2" t="s">
        <v>15</v>
      </c>
      <c r="D7" s="19">
        <f>((D6/ 'First Table'!I12  )*100)/D5</f>
        <v>32.150810051826525</v>
      </c>
      <c r="E7" s="22">
        <f>((E6/   'First Table'!I13    )*100)/E5</f>
        <v>77.008155640850319</v>
      </c>
      <c r="F7" s="22">
        <f>((F6/   'First Table'!I14    )*100)/F5</f>
        <v>58.315883419674044</v>
      </c>
      <c r="G7" s="22">
        <f>((G6/   'First Table'!I15    )*100)/G5</f>
        <v>101.50130040699635</v>
      </c>
      <c r="H7" s="21">
        <f>((H6/   'First Table'!I16    )*100)/H5</f>
        <v>51.132779015227761</v>
      </c>
      <c r="J7" s="25">
        <f t="shared" si="0"/>
        <v>320.108928534575</v>
      </c>
      <c r="K7" s="25">
        <v>257.88220398879622</v>
      </c>
      <c r="L7">
        <f t="shared" si="1"/>
        <v>57.799113252337122</v>
      </c>
      <c r="M7">
        <f t="shared" si="2"/>
        <v>64.021785706914997</v>
      </c>
      <c r="N7">
        <f t="shared" si="3"/>
        <v>51.576440797759247</v>
      </c>
    </row>
    <row r="8" spans="3:14" hidden="1" outlineLevel="2" x14ac:dyDescent="0.25">
      <c r="C8" s="2" t="s">
        <v>16</v>
      </c>
      <c r="D8" s="21">
        <v>28</v>
      </c>
      <c r="E8" s="22">
        <v>71</v>
      </c>
      <c r="F8" s="22">
        <v>1328</v>
      </c>
      <c r="G8" s="22">
        <v>637</v>
      </c>
      <c r="H8" s="21">
        <v>3849</v>
      </c>
      <c r="J8" s="25">
        <f t="shared" si="0"/>
        <v>5913</v>
      </c>
      <c r="K8" s="25">
        <v>443</v>
      </c>
      <c r="L8">
        <f t="shared" si="1"/>
        <v>635.6</v>
      </c>
      <c r="M8">
        <f t="shared" si="2"/>
        <v>1182.5999999999999</v>
      </c>
      <c r="N8">
        <f t="shared" si="3"/>
        <v>88.6</v>
      </c>
    </row>
    <row r="9" spans="3:14" collapsed="1" x14ac:dyDescent="0.25">
      <c r="C9" s="2" t="s">
        <v>17</v>
      </c>
      <c r="D9" s="21">
        <f>((D8/ 'First Table'!I12  )*100)/D5</f>
        <v>42.867746735768698</v>
      </c>
      <c r="E9" s="22">
        <f>((E8/   'First Table'!I13    )*100)/E5</f>
        <v>75.9385979236163</v>
      </c>
      <c r="F9" s="22">
        <f>((F8/   'First Table'!I14    )*100)/F5</f>
        <v>59.571917831790088</v>
      </c>
      <c r="G9" s="22">
        <f>((G8/ 'First Table'!I15  )*100)/G5</f>
        <v>111.09334769631732</v>
      </c>
      <c r="H9" s="21">
        <f>((H8/   'First Table'!I16    )*100)/H5</f>
        <v>52.792399793350768</v>
      </c>
      <c r="J9" s="25">
        <f t="shared" si="0"/>
        <v>342.26400998084318</v>
      </c>
      <c r="K9" s="25">
        <v>275.51421319002935</v>
      </c>
      <c r="L9">
        <f t="shared" si="1"/>
        <v>61.777822317087249</v>
      </c>
      <c r="M9">
        <f t="shared" si="2"/>
        <v>68.452801996168631</v>
      </c>
      <c r="N9">
        <f t="shared" si="3"/>
        <v>55.102842638005868</v>
      </c>
    </row>
    <row r="10" spans="3:14" hidden="1" outlineLevel="2" x14ac:dyDescent="0.25">
      <c r="C10" s="2" t="s">
        <v>18</v>
      </c>
      <c r="D10" s="21">
        <v>26</v>
      </c>
      <c r="E10" s="22">
        <v>55</v>
      </c>
      <c r="F10" s="22">
        <v>830</v>
      </c>
      <c r="G10" s="22">
        <v>483</v>
      </c>
      <c r="H10" s="21">
        <v>3687</v>
      </c>
      <c r="J10" s="25">
        <f t="shared" si="0"/>
        <v>5081</v>
      </c>
      <c r="K10" s="25">
        <v>405</v>
      </c>
      <c r="L10">
        <f t="shared" si="1"/>
        <v>548.6</v>
      </c>
      <c r="M10">
        <f t="shared" si="2"/>
        <v>1016.2</v>
      </c>
      <c r="N10">
        <f t="shared" si="3"/>
        <v>81</v>
      </c>
    </row>
    <row r="11" spans="3:14" collapsed="1" x14ac:dyDescent="0.25">
      <c r="C11" s="2" t="s">
        <v>19</v>
      </c>
      <c r="D11" s="21">
        <f>((D10/ 'First Table'!I12  )*100)/D5</f>
        <v>39.805764826070934</v>
      </c>
      <c r="E11" s="22">
        <f>((E10/   'First Table'!I13    )*100)/E5</f>
        <v>58.825674447871783</v>
      </c>
      <c r="F11" s="22">
        <f>((F10/   'First Table'!I14    )*100)/F5</f>
        <v>37.232448644868803</v>
      </c>
      <c r="G11" s="22">
        <f>((G10/ 'First Table'!I15  )*100)/G5</f>
        <v>84.235615286218632</v>
      </c>
      <c r="H11" s="21">
        <f>((H10/   'First Table'!I16    )*100)/H5</f>
        <v>50.570428173053855</v>
      </c>
      <c r="J11" s="25">
        <f t="shared" si="0"/>
        <v>270.66993137808402</v>
      </c>
      <c r="K11" s="25">
        <v>261.61468504855361</v>
      </c>
      <c r="L11">
        <f t="shared" si="1"/>
        <v>53.22846164266376</v>
      </c>
      <c r="M11">
        <f t="shared" si="2"/>
        <v>54.133986275616806</v>
      </c>
      <c r="N11">
        <f t="shared" si="3"/>
        <v>52.322937009710721</v>
      </c>
    </row>
    <row r="12" spans="3:14" hidden="1" outlineLevel="2" x14ac:dyDescent="0.25">
      <c r="C12" s="2" t="s">
        <v>20</v>
      </c>
      <c r="D12" s="21">
        <v>0</v>
      </c>
      <c r="E12" s="22">
        <v>10</v>
      </c>
      <c r="F12" s="22">
        <v>1142</v>
      </c>
      <c r="G12" s="22">
        <v>233</v>
      </c>
      <c r="H12" s="21">
        <v>899</v>
      </c>
      <c r="J12" s="25">
        <f t="shared" si="0"/>
        <v>2284</v>
      </c>
      <c r="K12" s="25">
        <v>105</v>
      </c>
      <c r="L12">
        <f t="shared" si="1"/>
        <v>238.9</v>
      </c>
      <c r="M12">
        <f t="shared" si="2"/>
        <v>456.8</v>
      </c>
      <c r="N12">
        <f t="shared" si="3"/>
        <v>21</v>
      </c>
    </row>
    <row r="13" spans="3:14" collapsed="1" x14ac:dyDescent="0.25">
      <c r="C13" s="2" t="s">
        <v>21</v>
      </c>
      <c r="D13" s="21">
        <f>((D12/ 'First Table'!I12  )*100)/D5</f>
        <v>0</v>
      </c>
      <c r="E13" s="22">
        <f>((E12/   'First Table'!I13    )*100)/E5</f>
        <v>10.695577172340323</v>
      </c>
      <c r="F13" s="22">
        <f>((F12/   'First Table'!I14    )*100)/F5</f>
        <v>51.228260665590575</v>
      </c>
      <c r="G13" s="22">
        <f>((G12/ 'First Table'!I15  )*100)/G5</f>
        <v>40.635400334759709</v>
      </c>
      <c r="H13" s="21">
        <f>((H12/   'First Table'!I16    )*100)/H5</f>
        <v>12.33057090522794</v>
      </c>
      <c r="J13" s="25">
        <f t="shared" si="0"/>
        <v>114.88980907791856</v>
      </c>
      <c r="K13" s="25">
        <v>43.469867936381355</v>
      </c>
      <c r="L13">
        <f t="shared" si="1"/>
        <v>15.83596770142999</v>
      </c>
      <c r="M13">
        <f t="shared" si="2"/>
        <v>22.977961815583711</v>
      </c>
      <c r="N13">
        <f t="shared" si="3"/>
        <v>8.6939735872762718</v>
      </c>
    </row>
    <row r="14" spans="3:14" ht="13.5" hidden="1" customHeight="1" outlineLevel="2" x14ac:dyDescent="0.25">
      <c r="C14" s="2" t="s">
        <v>24</v>
      </c>
      <c r="D14" s="21">
        <v>36</v>
      </c>
      <c r="E14" s="21">
        <v>87</v>
      </c>
      <c r="F14" s="21">
        <v>1430</v>
      </c>
      <c r="G14" s="21">
        <v>685</v>
      </c>
      <c r="H14" s="21">
        <v>3819</v>
      </c>
      <c r="J14" s="25">
        <f t="shared" si="0"/>
        <v>6057</v>
      </c>
      <c r="K14" s="25">
        <v>455</v>
      </c>
      <c r="L14">
        <f t="shared" si="1"/>
        <v>651.20000000000005</v>
      </c>
      <c r="M14">
        <f t="shared" si="2"/>
        <v>1211.4000000000001</v>
      </c>
      <c r="N14">
        <f t="shared" si="3"/>
        <v>91</v>
      </c>
    </row>
    <row r="15" spans="3:14" ht="13.5" customHeight="1" collapsed="1" x14ac:dyDescent="0.25">
      <c r="C15" s="2" t="s">
        <v>41</v>
      </c>
      <c r="D15" s="21">
        <f>((D14/ 'First Table'!I12  )*100)/'Results 1994-1999'!D5</f>
        <v>55.115674374559752</v>
      </c>
      <c r="E15" s="21">
        <f>((E14/   'First Table'!I13   )*100)/'Results 1994-1999'!E5</f>
        <v>93.051521399360809</v>
      </c>
      <c r="F15" s="21">
        <f>((F14/   'First Table'!I14    )*100)/'Results 1994-1999'!F5</f>
        <v>64.147471761641441</v>
      </c>
      <c r="G15" s="21">
        <f>((G14/ 'First Table'!I15  )*100)/'Results 1994-1999'!G5</f>
        <v>119.46458896699743</v>
      </c>
      <c r="H15" s="21">
        <f>((H14/   'First Table'!I16    )*100)/'Results 1994-1999'!H5</f>
        <v>52.380923567369862</v>
      </c>
      <c r="J15" s="25">
        <f t="shared" si="0"/>
        <v>384.16018006992925</v>
      </c>
      <c r="K15" s="25">
        <v>299.03858800264976</v>
      </c>
      <c r="L15">
        <f t="shared" si="1"/>
        <v>68.319876807257899</v>
      </c>
      <c r="M15">
        <f t="shared" si="2"/>
        <v>76.832036013985856</v>
      </c>
      <c r="N15">
        <f t="shared" si="3"/>
        <v>59.807717600529955</v>
      </c>
    </row>
    <row r="16" spans="3:14" hidden="1" outlineLevel="2" x14ac:dyDescent="0.25">
      <c r="C16" s="2" t="s">
        <v>23</v>
      </c>
      <c r="D16" s="21">
        <v>35</v>
      </c>
      <c r="E16" s="21">
        <v>87</v>
      </c>
      <c r="F16" s="21">
        <v>1429</v>
      </c>
      <c r="G16" s="21">
        <v>675</v>
      </c>
      <c r="H16" s="21">
        <v>3791</v>
      </c>
      <c r="J16" s="25">
        <f t="shared" si="0"/>
        <v>6017</v>
      </c>
      <c r="K16" s="25">
        <v>446</v>
      </c>
      <c r="L16">
        <f t="shared" si="1"/>
        <v>646.29999999999995</v>
      </c>
      <c r="M16">
        <f t="shared" si="2"/>
        <v>1203.4000000000001</v>
      </c>
      <c r="N16">
        <f t="shared" si="3"/>
        <v>89.2</v>
      </c>
    </row>
    <row r="17" spans="3:14" collapsed="1" x14ac:dyDescent="0.25">
      <c r="C17" s="2" t="s">
        <v>40</v>
      </c>
      <c r="D17" s="21">
        <f>((D16/ 'First Table'!I12  )*100)/D5</f>
        <v>53.584683419710871</v>
      </c>
      <c r="E17" s="21">
        <f>((E16/   'First Table'!I13   )*100)/E5</f>
        <v>93.051521399360809</v>
      </c>
      <c r="F17" s="21">
        <f>((F16/   'First Table'!I14    )*100)/F5</f>
        <v>64.10261338978016</v>
      </c>
      <c r="G17" s="21">
        <f>((G16/ 'First Table'!I15  )*100)/G5</f>
        <v>117.72058036893907</v>
      </c>
      <c r="H17" s="21">
        <f>((H16/   'First Table'!I16    )*100)/H5</f>
        <v>51.996879089787676</v>
      </c>
      <c r="J17" s="25">
        <f t="shared" si="0"/>
        <v>380.4562776675786</v>
      </c>
      <c r="K17" s="25">
        <v>293.9883114397486</v>
      </c>
      <c r="L17">
        <f t="shared" si="1"/>
        <v>67.44445891073272</v>
      </c>
      <c r="M17">
        <f t="shared" si="2"/>
        <v>76.091255533515721</v>
      </c>
      <c r="N17">
        <f t="shared" si="3"/>
        <v>58.79766228794972</v>
      </c>
    </row>
    <row r="18" spans="3:14" hidden="1" outlineLevel="2" x14ac:dyDescent="0.25">
      <c r="C18" s="2" t="s">
        <v>22</v>
      </c>
      <c r="D18" s="21">
        <v>34</v>
      </c>
      <c r="E18" s="22">
        <v>82</v>
      </c>
      <c r="F18" s="22">
        <v>1418</v>
      </c>
      <c r="G18" s="22">
        <v>670</v>
      </c>
      <c r="H18" s="21">
        <v>3779</v>
      </c>
      <c r="J18" s="25">
        <f t="shared" si="0"/>
        <v>5983</v>
      </c>
      <c r="K18" s="25">
        <v>441</v>
      </c>
      <c r="L18">
        <f t="shared" si="1"/>
        <v>642.4</v>
      </c>
      <c r="M18">
        <f t="shared" si="2"/>
        <v>1196.5999999999999</v>
      </c>
      <c r="N18">
        <f t="shared" si="3"/>
        <v>88.2</v>
      </c>
    </row>
    <row r="19" spans="3:14" collapsed="1" x14ac:dyDescent="0.25">
      <c r="C19" s="2" t="s">
        <v>39</v>
      </c>
      <c r="D19" s="21">
        <f>((D18/ 'First Table'!I12  )*100)/D5</f>
        <v>52.053692464861996</v>
      </c>
      <c r="E19" s="22">
        <f>((E18/   'First Table'!I13   )*100)/E5</f>
        <v>87.703732813190655</v>
      </c>
      <c r="F19" s="22">
        <f>((F18/   'First Table'!I14    )*100)/F5</f>
        <v>63.609171299305984</v>
      </c>
      <c r="G19" s="22">
        <f>((G18/ 'First Table'!I15  )*100)/G5</f>
        <v>116.84857606990991</v>
      </c>
      <c r="H19" s="21">
        <f>((H18/   'First Table'!I16    )*100)/H5</f>
        <v>51.832288599395305</v>
      </c>
      <c r="J19" s="25">
        <f t="shared" si="0"/>
        <v>372.04746124666389</v>
      </c>
      <c r="K19" s="25">
        <v>287.10077195351596</v>
      </c>
      <c r="L19">
        <f t="shared" si="1"/>
        <v>65.914823320017987</v>
      </c>
      <c r="M19">
        <f t="shared" si="2"/>
        <v>74.409492249332772</v>
      </c>
      <c r="N19">
        <f t="shared" si="3"/>
        <v>57.420154390703189</v>
      </c>
    </row>
    <row r="20" spans="3:14" hidden="1" outlineLevel="1" x14ac:dyDescent="0.25">
      <c r="C20" s="2" t="s">
        <v>25</v>
      </c>
      <c r="D20" s="21">
        <v>32</v>
      </c>
      <c r="E20" s="21">
        <v>79</v>
      </c>
      <c r="F20" s="21">
        <v>1385</v>
      </c>
      <c r="G20" s="21">
        <v>631</v>
      </c>
      <c r="H20" s="21">
        <v>3809</v>
      </c>
      <c r="J20" s="25">
        <f t="shared" si="0"/>
        <v>5936</v>
      </c>
      <c r="K20" s="25">
        <v>466</v>
      </c>
      <c r="L20">
        <f t="shared" si="1"/>
        <v>640.20000000000005</v>
      </c>
      <c r="M20">
        <f t="shared" si="2"/>
        <v>1187.2</v>
      </c>
      <c r="N20">
        <f t="shared" si="3"/>
        <v>93.2</v>
      </c>
    </row>
    <row r="21" spans="3:14" hidden="1" collapsed="1" x14ac:dyDescent="0.25">
      <c r="C21" s="2" t="s">
        <v>42</v>
      </c>
      <c r="D21" s="21">
        <f>((D20/ 'First Table'!I12  )*100)/D5</f>
        <v>48.991710555164232</v>
      </c>
      <c r="E21" s="23">
        <f>((E20/   'First Table'!I13   )*100)/E5</f>
        <v>84.495059661488568</v>
      </c>
      <c r="F21" s="21">
        <f>((F20/   'First Table'!I14    )*100)/F5</f>
        <v>62.128845027883493</v>
      </c>
      <c r="G21" s="21">
        <f>((G20/ 'First Table'!I15  )*100)/G5</f>
        <v>110.04694253748231</v>
      </c>
      <c r="H21" s="21">
        <f>((H20/   'First Table'!I16    )*100)/H5</f>
        <v>52.243764825376218</v>
      </c>
      <c r="J21" s="25">
        <f t="shared" si="0"/>
        <v>357.90632260739483</v>
      </c>
      <c r="K21" s="27">
        <v>314.7063237255378</v>
      </c>
      <c r="L21">
        <f t="shared" si="1"/>
        <v>67.261264633293266</v>
      </c>
      <c r="M21">
        <f t="shared" si="2"/>
        <v>71.581264521478971</v>
      </c>
      <c r="N21">
        <f t="shared" si="3"/>
        <v>62.94126474510756</v>
      </c>
    </row>
    <row r="22" spans="3:14" hidden="1" outlineLevel="1" x14ac:dyDescent="0.25">
      <c r="C22" s="2" t="s">
        <v>26</v>
      </c>
      <c r="D22" s="21">
        <v>32</v>
      </c>
      <c r="E22" s="21">
        <v>82</v>
      </c>
      <c r="F22" s="21">
        <v>1419</v>
      </c>
      <c r="G22" s="21">
        <v>690</v>
      </c>
      <c r="H22" s="21">
        <v>3817</v>
      </c>
      <c r="J22" s="25">
        <f t="shared" si="0"/>
        <v>6040</v>
      </c>
      <c r="K22" s="25">
        <v>456</v>
      </c>
      <c r="L22">
        <f t="shared" si="1"/>
        <v>649.6</v>
      </c>
      <c r="M22">
        <f t="shared" si="2"/>
        <v>1208</v>
      </c>
      <c r="N22">
        <f t="shared" si="3"/>
        <v>91.2</v>
      </c>
    </row>
    <row r="23" spans="3:14" hidden="1" collapsed="1" x14ac:dyDescent="0.25">
      <c r="C23" s="2" t="s">
        <v>43</v>
      </c>
      <c r="D23" s="21">
        <f>((D22/ 'First Table'!I12  )*100)/D5</f>
        <v>48.991710555164232</v>
      </c>
      <c r="E23" s="23">
        <f>((E22/   'First Table'!I13   )*100)/E5</f>
        <v>87.703732813190655</v>
      </c>
      <c r="F23" s="21">
        <f>((F22/   'First Table'!I14    )*100)/F5</f>
        <v>63.654029671167287</v>
      </c>
      <c r="G23" s="21">
        <f>((G22/ 'First Table'!I15  )*100)/G5</f>
        <v>120.33659326602661</v>
      </c>
      <c r="H23" s="21">
        <f>((H22/   'First Table'!I16    )*100)/H5</f>
        <v>52.353491818971129</v>
      </c>
      <c r="J23" s="25">
        <f t="shared" si="0"/>
        <v>373.03955812451989</v>
      </c>
      <c r="K23" s="25">
        <v>302.27382234588185</v>
      </c>
      <c r="L23">
        <f t="shared" si="1"/>
        <v>67.53133804704018</v>
      </c>
      <c r="M23">
        <f t="shared" si="2"/>
        <v>74.607911624903977</v>
      </c>
      <c r="N23">
        <f t="shared" si="3"/>
        <v>60.454764469176368</v>
      </c>
    </row>
    <row r="24" spans="3:14" hidden="1" outlineLevel="1" x14ac:dyDescent="0.25">
      <c r="C24" s="2" t="s">
        <v>27</v>
      </c>
      <c r="D24" s="21">
        <v>34</v>
      </c>
      <c r="E24" s="21">
        <v>89</v>
      </c>
      <c r="F24" s="21">
        <v>1422</v>
      </c>
      <c r="G24" s="21">
        <v>692</v>
      </c>
      <c r="H24" s="21">
        <v>3794</v>
      </c>
      <c r="J24" s="25">
        <f t="shared" si="0"/>
        <v>6031</v>
      </c>
      <c r="K24" s="25">
        <v>454</v>
      </c>
      <c r="L24">
        <f t="shared" si="1"/>
        <v>648.5</v>
      </c>
      <c r="M24">
        <f t="shared" si="2"/>
        <v>1206.2</v>
      </c>
      <c r="N24">
        <f t="shared" si="3"/>
        <v>90.8</v>
      </c>
    </row>
    <row r="25" spans="3:14" hidden="1" collapsed="1" x14ac:dyDescent="0.25">
      <c r="C25" s="2" t="s">
        <v>44</v>
      </c>
      <c r="D25" s="21">
        <f>((D24/ 'First Table'!I12  )*100)/D5</f>
        <v>52.053692464861996</v>
      </c>
      <c r="E25" s="23">
        <f>((E24/   'First Table'!I13   )*100)/E5</f>
        <v>95.190636833828876</v>
      </c>
      <c r="F25" s="21">
        <f>((F24/   'First Table'!I14    )*100)/F5</f>
        <v>63.788604786751144</v>
      </c>
      <c r="G25" s="21">
        <f>((G24/ 'First Table'!I15  )*100)/G5</f>
        <v>120.68539498563828</v>
      </c>
      <c r="H25" s="21">
        <f>((H24/   'First Table'!I16    )*100)/H5</f>
        <v>52.038026712385758</v>
      </c>
      <c r="J25" s="25">
        <f t="shared" si="0"/>
        <v>383.75635578346606</v>
      </c>
      <c r="K25" s="25">
        <v>300.6519654168913</v>
      </c>
      <c r="L25">
        <f t="shared" si="1"/>
        <v>68.440832120035736</v>
      </c>
      <c r="M25">
        <f t="shared" si="2"/>
        <v>76.751271156693207</v>
      </c>
      <c r="N25">
        <f t="shared" si="3"/>
        <v>60.130393083378259</v>
      </c>
    </row>
    <row r="26" spans="3:14" hidden="1" outlineLevel="2" x14ac:dyDescent="0.25">
      <c r="C26" s="24" t="s">
        <v>28</v>
      </c>
      <c r="D26" s="21">
        <v>31</v>
      </c>
      <c r="E26" s="21">
        <v>74</v>
      </c>
      <c r="F26" s="21">
        <v>1471</v>
      </c>
      <c r="G26" s="21">
        <v>629</v>
      </c>
      <c r="H26" s="21">
        <v>3584</v>
      </c>
      <c r="J26" s="25">
        <f t="shared" si="0"/>
        <v>5789</v>
      </c>
      <c r="K26" s="25">
        <v>420</v>
      </c>
      <c r="L26">
        <f t="shared" si="1"/>
        <v>620.9</v>
      </c>
      <c r="M26">
        <f t="shared" si="2"/>
        <v>1157.8</v>
      </c>
      <c r="N26">
        <f t="shared" si="3"/>
        <v>84</v>
      </c>
    </row>
    <row r="27" spans="3:14" collapsed="1" x14ac:dyDescent="0.25">
      <c r="C27" s="24" t="s">
        <v>45</v>
      </c>
      <c r="D27" s="21">
        <f>((D26/ 'First Table'!I12  )*100)/D5</f>
        <v>47.46071960031535</v>
      </c>
      <c r="E27" s="21">
        <f>((E26/   'First Table'!I13   )*100)/E5</f>
        <v>79.147271075318386</v>
      </c>
      <c r="F27" s="21">
        <f>((F26/   'First Table'!I14    )*100)/F5</f>
        <v>65.986665007954244</v>
      </c>
      <c r="G27" s="21">
        <f>((G26/ 'First Table'!I15  )*100)/G5</f>
        <v>109.69814081787064</v>
      </c>
      <c r="H27" s="21">
        <f>((H26/   'First Table'!I16    )*100)/H5</f>
        <v>49.157693130519391</v>
      </c>
      <c r="J27" s="25">
        <f t="shared" si="0"/>
        <v>351.45048963197803</v>
      </c>
      <c r="K27" s="25">
        <v>272.83378638469907</v>
      </c>
      <c r="L27">
        <f t="shared" si="1"/>
        <v>62.428427601667707</v>
      </c>
      <c r="M27">
        <f t="shared" si="2"/>
        <v>70.290097926395603</v>
      </c>
      <c r="N27">
        <f t="shared" si="3"/>
        <v>54.566757276939811</v>
      </c>
    </row>
    <row r="28" spans="3:14" hidden="1" outlineLevel="2" x14ac:dyDescent="0.25">
      <c r="C28" s="24" t="s">
        <v>29</v>
      </c>
      <c r="D28" s="21">
        <v>29</v>
      </c>
      <c r="E28" s="21">
        <v>75</v>
      </c>
      <c r="F28" s="21">
        <v>1425</v>
      </c>
      <c r="G28" s="21">
        <v>645</v>
      </c>
      <c r="H28" s="21">
        <v>3662</v>
      </c>
      <c r="J28" s="25">
        <f t="shared" si="0"/>
        <v>5836</v>
      </c>
      <c r="K28" s="25">
        <v>422</v>
      </c>
      <c r="L28">
        <f t="shared" si="1"/>
        <v>625.79999999999995</v>
      </c>
      <c r="M28">
        <f t="shared" si="2"/>
        <v>1167.2</v>
      </c>
      <c r="N28">
        <f t="shared" si="3"/>
        <v>84.4</v>
      </c>
    </row>
    <row r="29" spans="3:14" collapsed="1" x14ac:dyDescent="0.25">
      <c r="C29" s="24" t="s">
        <v>46</v>
      </c>
      <c r="D29" s="21">
        <f>((D28/ 'First Table'!I12  )*100)/D5</f>
        <v>44.398737690617573</v>
      </c>
      <c r="E29" s="21">
        <f>((E28/   'First Table'!I13   )*100)/E5</f>
        <v>80.21682879255242</v>
      </c>
      <c r="F29" s="21">
        <f>((F28/   'First Table'!I14    )*100)/F5</f>
        <v>63.923179902335001</v>
      </c>
      <c r="G29" s="21">
        <f>((G28/ 'First Table'!I15  )*100)/G5</f>
        <v>112.488554574764</v>
      </c>
      <c r="H29" s="21">
        <f>((H28/   'First Table'!I16    )*100)/H5</f>
        <v>50.227531318069765</v>
      </c>
      <c r="J29" s="25">
        <f t="shared" si="0"/>
        <v>351.25483227833877</v>
      </c>
      <c r="K29" s="25">
        <v>275.06386683360932</v>
      </c>
      <c r="L29">
        <f t="shared" si="1"/>
        <v>62.631869911194805</v>
      </c>
      <c r="M29">
        <f t="shared" si="2"/>
        <v>70.250966455667751</v>
      </c>
      <c r="N29">
        <f t="shared" si="3"/>
        <v>55.012773366721866</v>
      </c>
    </row>
    <row r="30" spans="3:14" hidden="1" outlineLevel="2" x14ac:dyDescent="0.25">
      <c r="C30" s="24" t="s">
        <v>30</v>
      </c>
      <c r="D30" s="21">
        <v>30</v>
      </c>
      <c r="E30" s="21">
        <v>77</v>
      </c>
      <c r="F30" s="21">
        <v>1418</v>
      </c>
      <c r="G30" s="21">
        <v>646</v>
      </c>
      <c r="H30" s="21">
        <v>3703</v>
      </c>
      <c r="J30" s="25">
        <f t="shared" si="0"/>
        <v>5874</v>
      </c>
      <c r="K30" s="25">
        <v>418</v>
      </c>
      <c r="L30">
        <f t="shared" si="1"/>
        <v>629.20000000000005</v>
      </c>
      <c r="M30">
        <f t="shared" si="2"/>
        <v>1174.8</v>
      </c>
      <c r="N30">
        <f t="shared" si="3"/>
        <v>83.6</v>
      </c>
    </row>
    <row r="31" spans="3:14" collapsed="1" x14ac:dyDescent="0.25">
      <c r="C31" s="24" t="s">
        <v>47</v>
      </c>
      <c r="D31" s="21">
        <f>((D30/ 'First Table'!I12  )*100)/D5</f>
        <v>45.929728645466469</v>
      </c>
      <c r="E31" s="21">
        <f>((E30/   'First Table'!I13   )*100)/E5</f>
        <v>82.355944227020487</v>
      </c>
      <c r="F31" s="21">
        <f>((F30/   'First Table'!I14    )*100)/F5</f>
        <v>63.609171299305984</v>
      </c>
      <c r="G31" s="21">
        <f>((G30/ 'First Table'!I15  )*100)/G5</f>
        <v>112.66295543456984</v>
      </c>
      <c r="H31" s="21">
        <f>((H30/   'First Table'!I16    )*100)/H5</f>
        <v>50.789882160243671</v>
      </c>
      <c r="J31" s="25">
        <f t="shared" si="0"/>
        <v>355.34768176660646</v>
      </c>
      <c r="K31" s="25">
        <v>279.07196352211508</v>
      </c>
      <c r="L31">
        <f t="shared" si="1"/>
        <v>63.441964528872155</v>
      </c>
      <c r="M31">
        <f t="shared" si="2"/>
        <v>71.069536353321297</v>
      </c>
      <c r="N31">
        <f t="shared" si="3"/>
        <v>55.814392704423014</v>
      </c>
    </row>
    <row r="32" spans="3:14" hidden="1" outlineLevel="2" x14ac:dyDescent="0.25">
      <c r="C32" s="24" t="s">
        <v>31</v>
      </c>
      <c r="D32" s="21">
        <v>37</v>
      </c>
      <c r="E32" s="21">
        <v>78</v>
      </c>
      <c r="F32" s="21">
        <v>1447</v>
      </c>
      <c r="G32" s="21">
        <v>669</v>
      </c>
      <c r="H32" s="21">
        <v>3792</v>
      </c>
      <c r="J32" s="25">
        <f t="shared" si="0"/>
        <v>6023</v>
      </c>
      <c r="K32" s="25">
        <v>463</v>
      </c>
      <c r="L32">
        <f t="shared" si="1"/>
        <v>648.6</v>
      </c>
      <c r="M32">
        <f t="shared" si="2"/>
        <v>1204.5999999999999</v>
      </c>
      <c r="N32">
        <f t="shared" si="3"/>
        <v>92.6</v>
      </c>
    </row>
    <row r="33" spans="3:14" collapsed="1" x14ac:dyDescent="0.25">
      <c r="C33" s="24" t="s">
        <v>48</v>
      </c>
      <c r="D33" s="21">
        <f>((D32/ 'First Table'!I12  )*100)/D5</f>
        <v>56.646665329408634</v>
      </c>
      <c r="E33" s="21">
        <f>((E32/   'First Table'!I13   )*100)/E5</f>
        <v>83.42550194425452</v>
      </c>
      <c r="F33" s="21">
        <f>((F32/   'First Table'!I14    )*100)/F5</f>
        <v>64.910064083283331</v>
      </c>
      <c r="G33" s="21">
        <f>((G32/ 'First Table'!I15  )*100)/G5</f>
        <v>116.67417521010407</v>
      </c>
      <c r="H33" s="21">
        <f>((H32/   'First Table'!I16    )*100)/H5</f>
        <v>52.010594963987039</v>
      </c>
      <c r="J33" s="25">
        <f t="shared" si="0"/>
        <v>373.66700153103761</v>
      </c>
      <c r="K33" s="25">
        <v>295.0686893472955</v>
      </c>
      <c r="L33">
        <f t="shared" si="1"/>
        <v>66.873569087833317</v>
      </c>
      <c r="M33">
        <f t="shared" si="2"/>
        <v>74.733400306207528</v>
      </c>
      <c r="N33">
        <f t="shared" si="3"/>
        <v>59.013737869459099</v>
      </c>
    </row>
    <row r="34" spans="3:14" hidden="1" outlineLevel="2" x14ac:dyDescent="0.25">
      <c r="C34" s="24" t="s">
        <v>32</v>
      </c>
      <c r="D34" s="21">
        <v>34</v>
      </c>
      <c r="E34" s="21">
        <v>76</v>
      </c>
      <c r="F34" s="21">
        <v>1407</v>
      </c>
      <c r="G34" s="21">
        <v>688</v>
      </c>
      <c r="H34" s="21">
        <v>3861</v>
      </c>
      <c r="J34" s="25">
        <f t="shared" si="0"/>
        <v>6066</v>
      </c>
      <c r="K34" s="25">
        <v>464</v>
      </c>
      <c r="L34">
        <f t="shared" si="1"/>
        <v>653</v>
      </c>
      <c r="M34">
        <f t="shared" si="2"/>
        <v>1213.2</v>
      </c>
      <c r="N34">
        <f t="shared" si="3"/>
        <v>92.8</v>
      </c>
    </row>
    <row r="35" spans="3:14" collapsed="1" x14ac:dyDescent="0.25">
      <c r="C35" s="24" t="s">
        <v>49</v>
      </c>
      <c r="D35" s="21">
        <f>((D34/ 'First Table'!I12  )*100)/D5</f>
        <v>52.053692464861996</v>
      </c>
      <c r="E35" s="21">
        <f>((E34/   'First Table'!I13   )*100)/E5</f>
        <v>81.286386509786468</v>
      </c>
      <c r="F35" s="21">
        <f>((F34/   'First Table'!I14    )*100)/F5</f>
        <v>63.115729208831823</v>
      </c>
      <c r="G35" s="21">
        <f>((G34/ 'First Table'!I15  )*100)/G5</f>
        <v>119.98779154641494</v>
      </c>
      <c r="H35" s="21">
        <f>((H34/   'First Table'!I16    )*100)/H5</f>
        <v>52.956990283743139</v>
      </c>
      <c r="J35" s="25">
        <f t="shared" si="0"/>
        <v>369.40059001363841</v>
      </c>
      <c r="K35" s="25">
        <v>297.39081019362868</v>
      </c>
      <c r="L35">
        <f t="shared" si="1"/>
        <v>66.679140020726706</v>
      </c>
      <c r="M35">
        <f t="shared" si="2"/>
        <v>73.880118002727684</v>
      </c>
      <c r="N35">
        <f t="shared" si="3"/>
        <v>59.478162038725735</v>
      </c>
    </row>
    <row r="36" spans="3:14" hidden="1" outlineLevel="2" x14ac:dyDescent="0.25">
      <c r="C36" s="24" t="s">
        <v>33</v>
      </c>
      <c r="D36" s="21">
        <v>35</v>
      </c>
      <c r="E36" s="21">
        <v>80</v>
      </c>
      <c r="F36" s="21">
        <v>1412</v>
      </c>
      <c r="G36" s="21">
        <v>684</v>
      </c>
      <c r="H36" s="21">
        <v>3874</v>
      </c>
      <c r="J36" s="25">
        <f t="shared" si="0"/>
        <v>6085</v>
      </c>
      <c r="K36" s="25">
        <v>457</v>
      </c>
      <c r="L36">
        <f t="shared" si="1"/>
        <v>654.20000000000005</v>
      </c>
      <c r="M36">
        <f t="shared" si="2"/>
        <v>1217</v>
      </c>
      <c r="N36">
        <f t="shared" si="3"/>
        <v>91.4</v>
      </c>
    </row>
    <row r="37" spans="3:14" collapsed="1" x14ac:dyDescent="0.25">
      <c r="C37" s="24" t="s">
        <v>50</v>
      </c>
      <c r="D37" s="21">
        <f>((D36/ 'First Table'!I12  )*100)/D5</f>
        <v>53.584683419710871</v>
      </c>
      <c r="E37" s="21">
        <f>((E36/   'First Table'!I13   )*100)/E5</f>
        <v>85.564617378722588</v>
      </c>
      <c r="F37" s="21">
        <f>((F36/   'First Table'!I14    )*100)/F5</f>
        <v>63.340021068138256</v>
      </c>
      <c r="G37" s="21">
        <f>((G36/ 'First Table'!I15  )*100)/G5</f>
        <v>119.2901881071916</v>
      </c>
      <c r="H37" s="21">
        <f>((H36/   'First Table'!I16    )*100)/H5</f>
        <v>53.135296648334858</v>
      </c>
      <c r="J37" s="25">
        <f t="shared" si="0"/>
        <v>374.91480662209818</v>
      </c>
      <c r="K37" s="25">
        <v>293.49165323537159</v>
      </c>
      <c r="L37">
        <f t="shared" si="1"/>
        <v>66.840645985746988</v>
      </c>
      <c r="M37">
        <f t="shared" si="2"/>
        <v>74.982961324419634</v>
      </c>
      <c r="N37">
        <f t="shared" si="3"/>
        <v>58.698330647074314</v>
      </c>
    </row>
    <row r="38" spans="3:14" hidden="1" outlineLevel="2" x14ac:dyDescent="0.25">
      <c r="C38" s="24" t="s">
        <v>28</v>
      </c>
      <c r="D38" s="21">
        <v>33</v>
      </c>
      <c r="E38" s="21">
        <v>76</v>
      </c>
      <c r="F38" s="21">
        <v>1452</v>
      </c>
      <c r="G38" s="21">
        <v>632</v>
      </c>
      <c r="H38" s="21">
        <v>3550</v>
      </c>
      <c r="J38" s="25">
        <f t="shared" ref="J38:J49" si="4">SUM(D38:H38)</f>
        <v>5743</v>
      </c>
      <c r="K38" s="25">
        <v>434</v>
      </c>
      <c r="L38">
        <f t="shared" ref="L38:L49" si="5">(J38+K38)/10</f>
        <v>617.70000000000005</v>
      </c>
      <c r="M38">
        <f t="shared" si="2"/>
        <v>1148.5999999999999</v>
      </c>
      <c r="N38">
        <f t="shared" si="3"/>
        <v>86.8</v>
      </c>
    </row>
    <row r="39" spans="3:14" collapsed="1" x14ac:dyDescent="0.25">
      <c r="C39" s="24" t="s">
        <v>69</v>
      </c>
      <c r="D39" s="21">
        <f>((D38/ 'First Table'!I12  )*100)/D5</f>
        <v>50.522701510013114</v>
      </c>
      <c r="E39" s="21">
        <f>((E38/   'First Table'!I13   )*100)/E5</f>
        <v>81.286386509786468</v>
      </c>
      <c r="F39" s="21">
        <f>((F38/   'First Table'!I14    )*100)/F5</f>
        <v>65.134355942589764</v>
      </c>
      <c r="G39" s="21">
        <f>((G38/ 'First Table'!I15  )*100)/G5</f>
        <v>110.22134339728814</v>
      </c>
      <c r="H39" s="21">
        <f>((H38/   'First Table'!I16    )*100)/H5</f>
        <v>48.691353407741026</v>
      </c>
      <c r="J39" s="25">
        <f t="shared" si="4"/>
        <v>355.85614076741848</v>
      </c>
      <c r="K39" s="25">
        <v>276.28052241471624</v>
      </c>
      <c r="L39">
        <f t="shared" si="5"/>
        <v>63.21366631821347</v>
      </c>
      <c r="M39">
        <f t="shared" si="2"/>
        <v>71.171228153483696</v>
      </c>
      <c r="N39">
        <f t="shared" si="3"/>
        <v>55.25610448294325</v>
      </c>
    </row>
    <row r="40" spans="3:14" hidden="1" outlineLevel="2" x14ac:dyDescent="0.25">
      <c r="C40" s="24" t="s">
        <v>29</v>
      </c>
      <c r="D40" s="21">
        <v>33</v>
      </c>
      <c r="E40" s="21">
        <v>80</v>
      </c>
      <c r="F40" s="21">
        <v>1420</v>
      </c>
      <c r="G40" s="21">
        <v>641</v>
      </c>
      <c r="H40" s="21">
        <v>3640</v>
      </c>
      <c r="J40" s="25">
        <f t="shared" si="4"/>
        <v>5814</v>
      </c>
      <c r="K40" s="25">
        <v>438</v>
      </c>
      <c r="L40">
        <f t="shared" si="5"/>
        <v>625.20000000000005</v>
      </c>
      <c r="M40">
        <f t="shared" si="2"/>
        <v>1162.8</v>
      </c>
      <c r="N40">
        <f t="shared" si="3"/>
        <v>87.6</v>
      </c>
    </row>
    <row r="41" spans="3:14" collapsed="1" x14ac:dyDescent="0.25">
      <c r="C41" s="24" t="s">
        <v>70</v>
      </c>
      <c r="D41" s="21">
        <f>((D40/ 'First Table'!I12  )*100)/D5</f>
        <v>50.522701510013114</v>
      </c>
      <c r="E41" s="21">
        <f>((E40/   'First Table'!I13   )*100)/E5</f>
        <v>85.564617378722588</v>
      </c>
      <c r="F41" s="21">
        <f>((F40/   'First Table'!I14    )*100)/F5</f>
        <v>63.69888804302856</v>
      </c>
      <c r="G41" s="21">
        <f>((G40/ 'First Table'!I15  )*100)/G5</f>
        <v>111.79095113554065</v>
      </c>
      <c r="H41" s="21">
        <f>((H40/   'First Table'!I16    )*100)/H5</f>
        <v>49.925782085683757</v>
      </c>
      <c r="J41" s="25">
        <f t="shared" si="4"/>
        <v>361.50294015298863</v>
      </c>
      <c r="K41" s="25">
        <v>285.26606544496906</v>
      </c>
      <c r="L41">
        <f t="shared" si="5"/>
        <v>64.676900559795769</v>
      </c>
      <c r="M41">
        <f t="shared" si="2"/>
        <v>72.300588030597723</v>
      </c>
      <c r="N41">
        <f t="shared" si="3"/>
        <v>57.053213088993814</v>
      </c>
    </row>
    <row r="42" spans="3:14" hidden="1" outlineLevel="2" x14ac:dyDescent="0.25">
      <c r="C42" s="24" t="s">
        <v>30</v>
      </c>
      <c r="D42" s="21">
        <v>32</v>
      </c>
      <c r="E42" s="21">
        <v>82</v>
      </c>
      <c r="F42" s="21">
        <v>1421</v>
      </c>
      <c r="G42" s="21">
        <v>639</v>
      </c>
      <c r="H42" s="21">
        <v>3700</v>
      </c>
      <c r="J42" s="25">
        <f t="shared" si="4"/>
        <v>5874</v>
      </c>
      <c r="K42" s="25">
        <v>425</v>
      </c>
      <c r="L42">
        <f t="shared" si="5"/>
        <v>629.9</v>
      </c>
      <c r="M42">
        <f t="shared" si="2"/>
        <v>1174.8</v>
      </c>
      <c r="N42">
        <f t="shared" si="3"/>
        <v>85</v>
      </c>
    </row>
    <row r="43" spans="3:14" collapsed="1" x14ac:dyDescent="0.25">
      <c r="C43" s="24" t="s">
        <v>71</v>
      </c>
      <c r="D43" s="21">
        <f>((D42/ 'First Table'!I12  )*100)/D5</f>
        <v>48.991710555164232</v>
      </c>
      <c r="E43" s="21">
        <f>((E42/   'First Table'!I13   )*100)/E5</f>
        <v>87.703732813190655</v>
      </c>
      <c r="F43" s="21">
        <f>((F42/   'First Table'!I14    )*100)/F5</f>
        <v>63.743746414889856</v>
      </c>
      <c r="G43" s="21">
        <f>((G42/ 'First Table'!I15  )*100)/G5</f>
        <v>111.44214941592898</v>
      </c>
      <c r="H43" s="21">
        <f>((H42/   'First Table'!I16    )*100)/H5</f>
        <v>50.748734537645575</v>
      </c>
      <c r="J43" s="25">
        <f t="shared" si="4"/>
        <v>362.63007373681927</v>
      </c>
      <c r="K43" s="25">
        <v>277.44281234843316</v>
      </c>
      <c r="L43">
        <f t="shared" si="5"/>
        <v>64.007288608525243</v>
      </c>
      <c r="M43">
        <f t="shared" si="2"/>
        <v>72.52601474736386</v>
      </c>
      <c r="N43">
        <f t="shared" si="3"/>
        <v>55.488562469686634</v>
      </c>
    </row>
    <row r="44" spans="3:14" hidden="1" outlineLevel="2" x14ac:dyDescent="0.25">
      <c r="C44" s="24" t="s">
        <v>31</v>
      </c>
      <c r="D44" s="21">
        <v>37</v>
      </c>
      <c r="E44" s="21">
        <v>84</v>
      </c>
      <c r="F44" s="21">
        <v>1441</v>
      </c>
      <c r="G44" s="21">
        <v>666</v>
      </c>
      <c r="H44" s="21">
        <v>3768</v>
      </c>
      <c r="J44" s="25">
        <f t="shared" si="4"/>
        <v>5996</v>
      </c>
      <c r="K44" s="25">
        <v>450</v>
      </c>
      <c r="L44">
        <f t="shared" si="5"/>
        <v>644.6</v>
      </c>
      <c r="M44">
        <f t="shared" si="2"/>
        <v>1199.2</v>
      </c>
      <c r="N44">
        <f t="shared" si="3"/>
        <v>90</v>
      </c>
    </row>
    <row r="45" spans="3:14" collapsed="1" x14ac:dyDescent="0.25">
      <c r="C45" s="24" t="s">
        <v>72</v>
      </c>
      <c r="D45" s="21">
        <f>((D44/ 'First Table'!I12  )*100)/D5</f>
        <v>56.646665329408634</v>
      </c>
      <c r="E45" s="21">
        <f>((E44/   'First Table'!I13   )*100)/E5</f>
        <v>89.842848247658708</v>
      </c>
      <c r="F45" s="21">
        <f>((F44/   'First Table'!I14    )*100)/F5</f>
        <v>64.640913852115602</v>
      </c>
      <c r="G45" s="21">
        <f>((G44/ 'First Table'!I15  )*100)/G5</f>
        <v>116.15097263068655</v>
      </c>
      <c r="H45" s="21">
        <f>((H44/   'First Table'!I16    )*100)/H5</f>
        <v>51.681413983202312</v>
      </c>
      <c r="J45" s="25">
        <f t="shared" si="4"/>
        <v>378.96281404307183</v>
      </c>
      <c r="K45" s="25">
        <v>286.73100368273174</v>
      </c>
      <c r="L45">
        <f t="shared" si="5"/>
        <v>66.569381772580357</v>
      </c>
      <c r="M45">
        <f t="shared" si="2"/>
        <v>75.792562808614363</v>
      </c>
      <c r="N45">
        <f t="shared" si="3"/>
        <v>57.346200736546351</v>
      </c>
    </row>
    <row r="46" spans="3:14" hidden="1" outlineLevel="2" x14ac:dyDescent="0.25">
      <c r="C46" s="24" t="s">
        <v>32</v>
      </c>
      <c r="D46" s="21">
        <v>34</v>
      </c>
      <c r="E46" s="21">
        <v>86</v>
      </c>
      <c r="F46" s="21">
        <v>1407</v>
      </c>
      <c r="G46" s="21">
        <v>686</v>
      </c>
      <c r="H46" s="21">
        <v>3821</v>
      </c>
      <c r="J46" s="25">
        <f t="shared" si="4"/>
        <v>6034</v>
      </c>
      <c r="K46" s="25">
        <v>462</v>
      </c>
      <c r="L46">
        <f t="shared" si="5"/>
        <v>649.6</v>
      </c>
      <c r="M46">
        <f t="shared" si="2"/>
        <v>1206.8</v>
      </c>
      <c r="N46">
        <f t="shared" si="3"/>
        <v>92.4</v>
      </c>
    </row>
    <row r="47" spans="3:14" collapsed="1" x14ac:dyDescent="0.25">
      <c r="C47" s="24" t="s">
        <v>73</v>
      </c>
      <c r="D47" s="21">
        <f>((D46/ 'First Table'!I12  )*100)/D5</f>
        <v>52.053692464861996</v>
      </c>
      <c r="E47" s="21">
        <f>((E46/   'First Table'!I13   )*100)/E5</f>
        <v>91.981963682126789</v>
      </c>
      <c r="F47" s="21">
        <f>((F46/   'First Table'!I14    )*100)/F5</f>
        <v>63.115729208831823</v>
      </c>
      <c r="G47" s="21">
        <f>((G46/ 'First Table'!I15  )*100)/G5</f>
        <v>119.63898982680327</v>
      </c>
      <c r="H47" s="21">
        <f>((H46/   'First Table'!I16    )*100)/H5</f>
        <v>52.408355315768581</v>
      </c>
      <c r="J47" s="25">
        <f t="shared" si="4"/>
        <v>379.19873049839248</v>
      </c>
      <c r="K47" s="25">
        <v>290.81906221436964</v>
      </c>
      <c r="L47">
        <f t="shared" si="5"/>
        <v>67.001779271276206</v>
      </c>
      <c r="M47">
        <f t="shared" si="2"/>
        <v>75.839746099678493</v>
      </c>
      <c r="N47">
        <f t="shared" si="3"/>
        <v>58.163812442873926</v>
      </c>
    </row>
    <row r="48" spans="3:14" hidden="1" outlineLevel="2" x14ac:dyDescent="0.25">
      <c r="C48" s="24" t="s">
        <v>33</v>
      </c>
      <c r="D48" s="21">
        <v>33</v>
      </c>
      <c r="E48" s="21">
        <v>81</v>
      </c>
      <c r="F48" s="21">
        <v>1407</v>
      </c>
      <c r="G48" s="21">
        <v>682</v>
      </c>
      <c r="H48" s="21">
        <v>3849</v>
      </c>
      <c r="J48" s="25">
        <f t="shared" si="4"/>
        <v>6052</v>
      </c>
      <c r="K48" s="25">
        <v>458</v>
      </c>
      <c r="L48">
        <f t="shared" si="5"/>
        <v>651</v>
      </c>
      <c r="M48">
        <f t="shared" si="2"/>
        <v>1210.4000000000001</v>
      </c>
      <c r="N48">
        <f t="shared" si="3"/>
        <v>91.6</v>
      </c>
    </row>
    <row r="49" spans="3:14" collapsed="1" x14ac:dyDescent="0.25">
      <c r="C49" s="24" t="s">
        <v>74</v>
      </c>
      <c r="D49" s="21">
        <f>((D48/ 'First Table'!I12  )*100)/D5</f>
        <v>50.522701510013114</v>
      </c>
      <c r="E49" s="21">
        <f>((E48/   'First Table'!I13   )*100)/E5</f>
        <v>86.634175095956621</v>
      </c>
      <c r="F49" s="21">
        <f>((F48/   'First Table'!I14    )*100)/F5</f>
        <v>63.115729208831823</v>
      </c>
      <c r="G49" s="21">
        <f>((G48/ 'First Table'!I15  )*100)/G5</f>
        <v>118.94138638757993</v>
      </c>
      <c r="H49" s="21">
        <f>((H48/   'First Table'!I16    )*100)/H5</f>
        <v>52.792399793350768</v>
      </c>
      <c r="J49" s="25">
        <f t="shared" si="4"/>
        <v>372.0063919957322</v>
      </c>
      <c r="K49" s="25">
        <v>295.87135813081835</v>
      </c>
      <c r="L49">
        <f t="shared" si="5"/>
        <v>66.787775012655061</v>
      </c>
      <c r="M49">
        <f t="shared" si="2"/>
        <v>74.401278399146435</v>
      </c>
      <c r="N49">
        <f t="shared" si="3"/>
        <v>59.174271626163673</v>
      </c>
    </row>
    <row r="50" spans="3:14" hidden="1" outlineLevel="1" x14ac:dyDescent="0.25">
      <c r="C50" s="24" t="s">
        <v>34</v>
      </c>
      <c r="D50" s="21">
        <v>22</v>
      </c>
      <c r="E50" s="21">
        <v>62</v>
      </c>
      <c r="F50" s="21">
        <v>1297</v>
      </c>
      <c r="G50" s="21">
        <v>571</v>
      </c>
      <c r="H50" s="21">
        <v>3674</v>
      </c>
      <c r="J50" s="25">
        <f t="shared" si="0"/>
        <v>5626</v>
      </c>
      <c r="K50" s="25">
        <v>438</v>
      </c>
      <c r="L50">
        <f t="shared" si="1"/>
        <v>606.4</v>
      </c>
      <c r="M50">
        <f t="shared" si="2"/>
        <v>1125.2</v>
      </c>
      <c r="N50">
        <f t="shared" si="3"/>
        <v>87.6</v>
      </c>
    </row>
    <row r="51" spans="3:14" collapsed="1" x14ac:dyDescent="0.25">
      <c r="C51" s="2" t="s">
        <v>51</v>
      </c>
      <c r="D51" s="21">
        <f>((D50/ 'First Table'!I12  )*100)/D5</f>
        <v>33.681801006675407</v>
      </c>
      <c r="E51" s="23">
        <f>((E50/   'First Table'!I13   )*100)/E5</f>
        <v>66.312578468509997</v>
      </c>
      <c r="F51" s="21">
        <f>((F50/   'First Table'!I14    )*100)/F5</f>
        <v>58.181308304090166</v>
      </c>
      <c r="G51" s="21">
        <f>((G50/ 'First Table'!I15  )*100)/G5</f>
        <v>99.58289094913215</v>
      </c>
      <c r="H51" s="21">
        <f>((H50/   'First Table'!I16    )*100)/H5</f>
        <v>50.392121808462115</v>
      </c>
      <c r="J51" s="25">
        <f t="shared" si="0"/>
        <v>308.15070053686981</v>
      </c>
      <c r="K51" s="25">
        <v>254.94916880821967</v>
      </c>
      <c r="L51">
        <f t="shared" si="1"/>
        <v>56.309986934508949</v>
      </c>
      <c r="M51">
        <f t="shared" si="2"/>
        <v>61.630140107373961</v>
      </c>
      <c r="N51">
        <f t="shared" si="3"/>
        <v>50.989833761643936</v>
      </c>
    </row>
    <row r="52" spans="3:14" hidden="1" outlineLevel="1" x14ac:dyDescent="0.25">
      <c r="C52" s="24" t="s">
        <v>35</v>
      </c>
      <c r="D52" s="21">
        <v>26</v>
      </c>
      <c r="E52" s="21">
        <v>68</v>
      </c>
      <c r="F52" s="21">
        <v>1341</v>
      </c>
      <c r="G52" s="21">
        <v>614</v>
      </c>
      <c r="H52" s="21">
        <v>3847</v>
      </c>
      <c r="J52" s="25">
        <f t="shared" si="0"/>
        <v>5896</v>
      </c>
      <c r="K52" s="25">
        <v>450</v>
      </c>
      <c r="L52">
        <f t="shared" si="1"/>
        <v>634.6</v>
      </c>
      <c r="M52">
        <f t="shared" si="2"/>
        <v>1179.2</v>
      </c>
      <c r="N52">
        <f t="shared" si="3"/>
        <v>90</v>
      </c>
    </row>
    <row r="53" spans="3:14" collapsed="1" x14ac:dyDescent="0.25">
      <c r="C53" s="2" t="s">
        <v>52</v>
      </c>
      <c r="D53" s="21">
        <f>((D52/ 'First Table'!I12  )*100)/D5</f>
        <v>39.805764826070934</v>
      </c>
      <c r="E53" s="23">
        <f>((E52/   'First Table'!I13   )*100)/E5</f>
        <v>72.729924771914199</v>
      </c>
      <c r="F53" s="21">
        <f>((F52/   'First Table'!I14    )*100)/F5</f>
        <v>60.155076665986833</v>
      </c>
      <c r="G53" s="21">
        <f>((G52/ 'First Table'!I15  )*100)/G5</f>
        <v>107.08212792078309</v>
      </c>
      <c r="H53" s="21">
        <f>((H52/   'First Table'!I16    )*100)/H5</f>
        <v>52.764968044952035</v>
      </c>
      <c r="J53" s="25">
        <f t="shared" si="0"/>
        <v>332.53786222970706</v>
      </c>
      <c r="K53" s="25">
        <v>278.72727330929183</v>
      </c>
      <c r="L53">
        <f t="shared" si="1"/>
        <v>61.126513553899898</v>
      </c>
      <c r="M53">
        <f t="shared" si="2"/>
        <v>66.507572445941406</v>
      </c>
      <c r="N53">
        <f t="shared" si="3"/>
        <v>55.745454661858368</v>
      </c>
    </row>
    <row r="54" spans="3:14" hidden="1" outlineLevel="2" x14ac:dyDescent="0.25">
      <c r="C54" s="24" t="s">
        <v>36</v>
      </c>
      <c r="D54" s="21"/>
      <c r="E54" s="21"/>
      <c r="F54" s="21"/>
      <c r="G54" s="21"/>
      <c r="H54" s="21"/>
    </row>
    <row r="55" spans="3:14" hidden="1" collapsed="1" x14ac:dyDescent="0.25">
      <c r="C55" s="24" t="s">
        <v>36</v>
      </c>
      <c r="D55" s="21">
        <f>((D54/ 'First Table'!I12  )*100)/D5</f>
        <v>0</v>
      </c>
      <c r="E55" s="21">
        <f>((E54/   'First Table'!I13   )*100)/E5</f>
        <v>0</v>
      </c>
      <c r="F55" s="21">
        <f>((F54/   'First Table'!I14    )*100)/F5</f>
        <v>0</v>
      </c>
      <c r="G55" s="21">
        <f>((G54/ 'First Table'!I15  )*100)/G5</f>
        <v>0</v>
      </c>
      <c r="H55" s="21">
        <f>((H54/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35"/>
  <sheetViews>
    <sheetView workbookViewId="0">
      <selection activeCell="F30" sqref="F30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8" x14ac:dyDescent="0.25">
      <c r="E6" t="s">
        <v>55</v>
      </c>
      <c r="F6">
        <v>0.15277538017018943</v>
      </c>
    </row>
    <row r="7" spans="5:8" x14ac:dyDescent="0.25">
      <c r="E7" t="s">
        <v>15</v>
      </c>
      <c r="F7">
        <v>57.799113252337122</v>
      </c>
    </row>
    <row r="8" spans="5:8" x14ac:dyDescent="0.25">
      <c r="E8" t="s">
        <v>17</v>
      </c>
      <c r="F8">
        <v>61.777822317087249</v>
      </c>
    </row>
    <row r="9" spans="5:8" x14ac:dyDescent="0.25">
      <c r="E9" t="s">
        <v>19</v>
      </c>
      <c r="F9">
        <v>53.22846164266376</v>
      </c>
    </row>
    <row r="10" spans="5:8" x14ac:dyDescent="0.25">
      <c r="E10" t="s">
        <v>21</v>
      </c>
      <c r="F10">
        <v>15.83596770142999</v>
      </c>
    </row>
    <row r="11" spans="5:8" x14ac:dyDescent="0.25">
      <c r="E11" t="s">
        <v>41</v>
      </c>
      <c r="F11">
        <v>68.319876807257899</v>
      </c>
      <c r="H11">
        <v>37.520535204470413</v>
      </c>
    </row>
    <row r="12" spans="5:8" x14ac:dyDescent="0.25">
      <c r="E12" t="s">
        <v>40</v>
      </c>
      <c r="F12">
        <v>67.44445891073272</v>
      </c>
    </row>
    <row r="13" spans="5:8" x14ac:dyDescent="0.25">
      <c r="E13" t="s">
        <v>39</v>
      </c>
      <c r="F13">
        <v>65.914823320017987</v>
      </c>
      <c r="H13">
        <v>37.112703300074003</v>
      </c>
    </row>
    <row r="14" spans="5:8" x14ac:dyDescent="0.25">
      <c r="E14" t="s">
        <v>42</v>
      </c>
      <c r="F14">
        <v>67.261264633293266</v>
      </c>
    </row>
    <row r="15" spans="5:8" x14ac:dyDescent="0.25">
      <c r="E15" t="s">
        <v>43</v>
      </c>
      <c r="F15">
        <v>67.53133804704018</v>
      </c>
      <c r="H15">
        <v>38.132283061065039</v>
      </c>
    </row>
    <row r="16" spans="5:8" x14ac:dyDescent="0.25">
      <c r="E16" t="s">
        <v>44</v>
      </c>
      <c r="F16">
        <v>68.440832120035736</v>
      </c>
    </row>
    <row r="17" spans="5:8" x14ac:dyDescent="0.25">
      <c r="E17" t="s">
        <v>45</v>
      </c>
      <c r="F17">
        <v>62.428427601667707</v>
      </c>
      <c r="H17">
        <v>38.336199013263247</v>
      </c>
    </row>
    <row r="18" spans="5:8" x14ac:dyDescent="0.25">
      <c r="E18" t="s">
        <v>46</v>
      </c>
      <c r="F18">
        <v>62.631869911194805</v>
      </c>
    </row>
    <row r="19" spans="5:8" x14ac:dyDescent="0.25">
      <c r="E19" t="s">
        <v>47</v>
      </c>
      <c r="F19">
        <v>63.441964528872155</v>
      </c>
      <c r="H19">
        <v>38.336199013263247</v>
      </c>
    </row>
    <row r="20" spans="5:8" x14ac:dyDescent="0.25">
      <c r="E20" t="s">
        <v>48</v>
      </c>
      <c r="F20">
        <v>66.873569087833317</v>
      </c>
    </row>
    <row r="21" spans="5:8" x14ac:dyDescent="0.25">
      <c r="E21" t="s">
        <v>49</v>
      </c>
      <c r="F21">
        <v>66.679140020726706</v>
      </c>
      <c r="H21">
        <v>35.685291634686529</v>
      </c>
    </row>
    <row r="22" spans="5:8" x14ac:dyDescent="0.25">
      <c r="E22" t="s">
        <v>50</v>
      </c>
      <c r="F22">
        <v>66.840645985746988</v>
      </c>
    </row>
    <row r="23" spans="5:8" x14ac:dyDescent="0.25">
      <c r="E23" t="s">
        <v>51</v>
      </c>
      <c r="F23">
        <v>56.309986934508949</v>
      </c>
      <c r="H23">
        <v>36.297039491281161</v>
      </c>
    </row>
    <row r="24" spans="5:8" x14ac:dyDescent="0.25">
      <c r="E24" t="s">
        <v>52</v>
      </c>
      <c r="F24">
        <v>61.126513553899898</v>
      </c>
    </row>
    <row r="25" spans="5:8" x14ac:dyDescent="0.25">
      <c r="H25">
        <v>35.073543778091903</v>
      </c>
    </row>
    <row r="27" spans="5:8" x14ac:dyDescent="0.25">
      <c r="H27">
        <v>39.967526630848923</v>
      </c>
    </row>
    <row r="29" spans="5:8" x14ac:dyDescent="0.25">
      <c r="H29">
        <v>39.967526630848923</v>
      </c>
    </row>
    <row r="31" spans="5:8" x14ac:dyDescent="0.25">
      <c r="H31">
        <v>39.355778774254297</v>
      </c>
    </row>
    <row r="33" spans="8:8" x14ac:dyDescent="0.25">
      <c r="H33">
        <v>39.763610678650707</v>
      </c>
    </row>
    <row r="35" spans="8:8" x14ac:dyDescent="0.25">
      <c r="H35">
        <v>36.297039491281161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60</v>
      </c>
      <c r="E9" t="s">
        <v>61</v>
      </c>
      <c r="F9" t="s">
        <v>62</v>
      </c>
      <c r="G9" t="s">
        <v>63</v>
      </c>
    </row>
    <row r="10" spans="3:7" x14ac:dyDescent="0.25">
      <c r="C10" t="s">
        <v>56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57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58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59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64</v>
      </c>
      <c r="E25" t="s">
        <v>66</v>
      </c>
      <c r="F25" t="s">
        <v>65</v>
      </c>
      <c r="G25" t="s">
        <v>67</v>
      </c>
      <c r="H25" t="s">
        <v>41</v>
      </c>
      <c r="I25" t="s">
        <v>40</v>
      </c>
      <c r="J25" t="s">
        <v>39</v>
      </c>
      <c r="K25" t="s">
        <v>42</v>
      </c>
      <c r="L25" t="s">
        <v>43</v>
      </c>
      <c r="M25" t="s">
        <v>44</v>
      </c>
      <c r="N25" t="s">
        <v>45</v>
      </c>
      <c r="O25" t="s">
        <v>46</v>
      </c>
      <c r="P25" t="s">
        <v>47</v>
      </c>
      <c r="Q25" t="s">
        <v>48</v>
      </c>
      <c r="R25" t="s">
        <v>49</v>
      </c>
      <c r="S25" t="s">
        <v>50</v>
      </c>
      <c r="T25" t="s">
        <v>51</v>
      </c>
      <c r="U25" t="s">
        <v>52</v>
      </c>
    </row>
    <row r="26" spans="3:21" x14ac:dyDescent="0.25">
      <c r="C26" t="s">
        <v>62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61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8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68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63</v>
      </c>
      <c r="D29" s="25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2016-09-09T20:13:27Z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