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95" yWindow="90" windowWidth="14520" windowHeight="12240" tabRatio="722" activeTab="1"/>
  </bookViews>
  <sheets>
    <sheet name="Todos os Resultados" sheetId="16" r:id="rId1"/>
    <sheet name="Precisao" sheetId="20" r:id="rId2"/>
    <sheet name="Resultados 1994 - 1999" sheetId="10" r:id="rId3"/>
    <sheet name="Resultados 2000 - 2005" sheetId="11" r:id="rId4"/>
    <sheet name="Consolidação" sheetId="12" r:id="rId5"/>
    <sheet name="Top X TS" sheetId="13" r:id="rId6"/>
    <sheet name="TS X TW" sheetId="14" r:id="rId7"/>
    <sheet name="TS X CTW" sheetId="17" r:id="rId8"/>
    <sheet name="TS X CTS" sheetId="18" r:id="rId9"/>
    <sheet name="Comparativa Ponderado" sheetId="19" r:id="rId10"/>
    <sheet name="Precisao Ponderado" sheetId="22" r:id="rId11"/>
    <sheet name="Plan2" sheetId="21" r:id="rId12"/>
    <sheet name="Plan4" sheetId="23" r:id="rId13"/>
    <sheet name="Análise TS" sheetId="24" r:id="rId14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iterateDelta="1E-4"/>
</workbook>
</file>

<file path=xl/calcChain.xml><?xml version="1.0" encoding="utf-8"?>
<calcChain xmlns="http://schemas.openxmlformats.org/spreadsheetml/2006/main">
  <c r="AJ9" i="20" l="1"/>
  <c r="AJ10" i="20"/>
  <c r="AJ11" i="20"/>
  <c r="AJ12" i="20"/>
  <c r="AJ13" i="20"/>
  <c r="AJ14" i="20"/>
  <c r="AJ15" i="20"/>
  <c r="AJ16" i="20"/>
  <c r="AJ8" i="20"/>
  <c r="AI9" i="20"/>
  <c r="AI10" i="20"/>
  <c r="AI11" i="20"/>
  <c r="AI12" i="20"/>
  <c r="AI13" i="20"/>
  <c r="AI14" i="20"/>
  <c r="AI15" i="20"/>
  <c r="AI16" i="20"/>
  <c r="AI8" i="20"/>
  <c r="S9" i="20"/>
  <c r="S10" i="20"/>
  <c r="S11" i="20"/>
  <c r="S12" i="20"/>
  <c r="S13" i="20"/>
  <c r="S14" i="20"/>
  <c r="S15" i="20"/>
  <c r="S16" i="20"/>
  <c r="S8" i="20"/>
  <c r="M22" i="16" l="1"/>
  <c r="N22" i="16"/>
  <c r="O22" i="16"/>
  <c r="P22" i="16"/>
  <c r="L22" i="16"/>
  <c r="G22" i="16"/>
  <c r="H22" i="16"/>
  <c r="F22" i="16"/>
  <c r="E22" i="16"/>
  <c r="D22" i="16"/>
  <c r="K20" i="23" l="1"/>
  <c r="K21" i="23"/>
  <c r="J21" i="23" s="1"/>
  <c r="K22" i="23"/>
  <c r="K23" i="23"/>
  <c r="I23" i="23" s="1"/>
  <c r="J20" i="23"/>
  <c r="J22" i="23"/>
  <c r="J23" i="23"/>
  <c r="J19" i="23"/>
  <c r="K19" i="23"/>
  <c r="I20" i="23"/>
  <c r="I21" i="23"/>
  <c r="I22" i="23"/>
  <c r="I19" i="23"/>
  <c r="H20" i="23"/>
  <c r="H21" i="23"/>
  <c r="H22" i="23"/>
  <c r="H23" i="23"/>
  <c r="H19" i="23"/>
  <c r="G20" i="23"/>
  <c r="G21" i="23"/>
  <c r="G22" i="23"/>
  <c r="G23" i="23"/>
  <c r="F20" i="23"/>
  <c r="F21" i="23"/>
  <c r="F22" i="23"/>
  <c r="F23" i="23"/>
  <c r="E20" i="23"/>
  <c r="E21" i="23"/>
  <c r="E22" i="23"/>
  <c r="E23" i="23"/>
  <c r="D20" i="23"/>
  <c r="D21" i="23"/>
  <c r="D22" i="23"/>
  <c r="D23" i="23"/>
  <c r="C20" i="23"/>
  <c r="C21" i="23"/>
  <c r="C22" i="23"/>
  <c r="C23" i="23"/>
  <c r="D19" i="23"/>
  <c r="E19" i="23"/>
  <c r="F19" i="23"/>
  <c r="G19" i="23"/>
  <c r="C19" i="23"/>
  <c r="AH45" i="22"/>
  <c r="AE45" i="22"/>
  <c r="AB45" i="22"/>
  <c r="Y45" i="22"/>
  <c r="V45" i="22"/>
  <c r="R45" i="22"/>
  <c r="O45" i="22"/>
  <c r="L45" i="22"/>
  <c r="I45" i="22"/>
  <c r="F45" i="22"/>
  <c r="AH26" i="22"/>
  <c r="AE26" i="22"/>
  <c r="AB26" i="22"/>
  <c r="Y26" i="22"/>
  <c r="V26" i="22"/>
  <c r="R26" i="22"/>
  <c r="O26" i="22"/>
  <c r="L26" i="22"/>
  <c r="I26" i="22"/>
  <c r="F26" i="22"/>
  <c r="AG44" i="22"/>
  <c r="AH44" i="22" s="1"/>
  <c r="AD44" i="22"/>
  <c r="AE44" i="22" s="1"/>
  <c r="AA44" i="22"/>
  <c r="AB44" i="22" s="1"/>
  <c r="X44" i="22"/>
  <c r="Y44" i="22" s="1"/>
  <c r="U44" i="22"/>
  <c r="V44" i="22" s="1"/>
  <c r="Q44" i="22"/>
  <c r="R44" i="22" s="1"/>
  <c r="N44" i="22"/>
  <c r="O44" i="22" s="1"/>
  <c r="K44" i="22"/>
  <c r="L44" i="22" s="1"/>
  <c r="H44" i="22"/>
  <c r="I44" i="22" s="1"/>
  <c r="E44" i="22"/>
  <c r="F44" i="22" s="1"/>
  <c r="AG43" i="22"/>
  <c r="AH43" i="22" s="1"/>
  <c r="AD43" i="22"/>
  <c r="AE43" i="22" s="1"/>
  <c r="AA43" i="22"/>
  <c r="AB43" i="22" s="1"/>
  <c r="X43" i="22"/>
  <c r="Y43" i="22" s="1"/>
  <c r="U43" i="22"/>
  <c r="V43" i="22" s="1"/>
  <c r="Q43" i="22"/>
  <c r="R43" i="22" s="1"/>
  <c r="N43" i="22"/>
  <c r="O43" i="22" s="1"/>
  <c r="K43" i="22"/>
  <c r="L43" i="22" s="1"/>
  <c r="H43" i="22"/>
  <c r="I43" i="22" s="1"/>
  <c r="E43" i="22"/>
  <c r="F43" i="22" s="1"/>
  <c r="AG42" i="22"/>
  <c r="AH42" i="22" s="1"/>
  <c r="AD42" i="22"/>
  <c r="AE42" i="22" s="1"/>
  <c r="AA42" i="22"/>
  <c r="AB42" i="22" s="1"/>
  <c r="X42" i="22"/>
  <c r="Y42" i="22" s="1"/>
  <c r="U42" i="22"/>
  <c r="V42" i="22" s="1"/>
  <c r="Q42" i="22"/>
  <c r="R42" i="22" s="1"/>
  <c r="N42" i="22"/>
  <c r="O42" i="22" s="1"/>
  <c r="K42" i="22"/>
  <c r="L42" i="22" s="1"/>
  <c r="H42" i="22"/>
  <c r="I42" i="22" s="1"/>
  <c r="E42" i="22"/>
  <c r="F42" i="22" s="1"/>
  <c r="AG41" i="22"/>
  <c r="AH41" i="22" s="1"/>
  <c r="AD41" i="22"/>
  <c r="AE41" i="22" s="1"/>
  <c r="AA41" i="22"/>
  <c r="AB41" i="22" s="1"/>
  <c r="X41" i="22"/>
  <c r="Y41" i="22" s="1"/>
  <c r="U41" i="22"/>
  <c r="V41" i="22" s="1"/>
  <c r="Q41" i="22"/>
  <c r="R41" i="22" s="1"/>
  <c r="N41" i="22"/>
  <c r="O41" i="22" s="1"/>
  <c r="K41" i="22"/>
  <c r="L41" i="22" s="1"/>
  <c r="H41" i="22"/>
  <c r="I41" i="22" s="1"/>
  <c r="E41" i="22"/>
  <c r="F41" i="22" s="1"/>
  <c r="AG40" i="22"/>
  <c r="AH40" i="22" s="1"/>
  <c r="AD40" i="22"/>
  <c r="AE40" i="22" s="1"/>
  <c r="AA40" i="22"/>
  <c r="AB40" i="22" s="1"/>
  <c r="X40" i="22"/>
  <c r="Y40" i="22" s="1"/>
  <c r="U40" i="22"/>
  <c r="V40" i="22" s="1"/>
  <c r="Q40" i="22"/>
  <c r="R40" i="22" s="1"/>
  <c r="N40" i="22"/>
  <c r="O40" i="22" s="1"/>
  <c r="K40" i="22"/>
  <c r="L40" i="22" s="1"/>
  <c r="H40" i="22"/>
  <c r="I40" i="22" s="1"/>
  <c r="E40" i="22"/>
  <c r="F40" i="22" s="1"/>
  <c r="AG39" i="22"/>
  <c r="AH39" i="22" s="1"/>
  <c r="AD39" i="22"/>
  <c r="AE39" i="22" s="1"/>
  <c r="AA39" i="22"/>
  <c r="AB39" i="22" s="1"/>
  <c r="X39" i="22"/>
  <c r="Y39" i="22" s="1"/>
  <c r="U39" i="22"/>
  <c r="V39" i="22" s="1"/>
  <c r="Q39" i="22"/>
  <c r="R39" i="22" s="1"/>
  <c r="N39" i="22"/>
  <c r="O39" i="22" s="1"/>
  <c r="K39" i="22"/>
  <c r="L39" i="22" s="1"/>
  <c r="H39" i="22"/>
  <c r="I39" i="22" s="1"/>
  <c r="E39" i="22"/>
  <c r="F39" i="22" s="1"/>
  <c r="AG38" i="22"/>
  <c r="AH38" i="22" s="1"/>
  <c r="AD38" i="22"/>
  <c r="AE38" i="22" s="1"/>
  <c r="AA38" i="22"/>
  <c r="AB38" i="22" s="1"/>
  <c r="X38" i="22"/>
  <c r="Y38" i="22" s="1"/>
  <c r="U38" i="22"/>
  <c r="V38" i="22" s="1"/>
  <c r="Q38" i="22"/>
  <c r="R38" i="22" s="1"/>
  <c r="N38" i="22"/>
  <c r="O38" i="22" s="1"/>
  <c r="K38" i="22"/>
  <c r="L38" i="22" s="1"/>
  <c r="H38" i="22"/>
  <c r="I38" i="22" s="1"/>
  <c r="E38" i="22"/>
  <c r="F38" i="22" s="1"/>
  <c r="AG37" i="22"/>
  <c r="AH37" i="22" s="1"/>
  <c r="AD37" i="22"/>
  <c r="AE37" i="22" s="1"/>
  <c r="AA37" i="22"/>
  <c r="AB37" i="22" s="1"/>
  <c r="X37" i="22"/>
  <c r="Y37" i="22" s="1"/>
  <c r="U37" i="22"/>
  <c r="V37" i="22" s="1"/>
  <c r="Q37" i="22"/>
  <c r="R37" i="22" s="1"/>
  <c r="N37" i="22"/>
  <c r="O37" i="22" s="1"/>
  <c r="K37" i="22"/>
  <c r="L37" i="22" s="1"/>
  <c r="H37" i="22"/>
  <c r="I37" i="22" s="1"/>
  <c r="E37" i="22"/>
  <c r="F37" i="22" s="1"/>
  <c r="AG36" i="22"/>
  <c r="AH36" i="22" s="1"/>
  <c r="AD36" i="22"/>
  <c r="AE36" i="22" s="1"/>
  <c r="AA36" i="22"/>
  <c r="AB36" i="22" s="1"/>
  <c r="X36" i="22"/>
  <c r="Y36" i="22" s="1"/>
  <c r="U36" i="22"/>
  <c r="V36" i="22" s="1"/>
  <c r="Q36" i="22"/>
  <c r="R36" i="22" s="1"/>
  <c r="N36" i="22"/>
  <c r="O36" i="22" s="1"/>
  <c r="K36" i="22"/>
  <c r="L36" i="22" s="1"/>
  <c r="H36" i="22"/>
  <c r="I36" i="22" s="1"/>
  <c r="E36" i="22"/>
  <c r="F36" i="22" s="1"/>
  <c r="AG35" i="22"/>
  <c r="AH35" i="22" s="1"/>
  <c r="AD35" i="22"/>
  <c r="AE35" i="22" s="1"/>
  <c r="AA35" i="22"/>
  <c r="AB35" i="22" s="1"/>
  <c r="X35" i="22"/>
  <c r="Y35" i="22" s="1"/>
  <c r="U35" i="22"/>
  <c r="V35" i="22" s="1"/>
  <c r="Q35" i="22"/>
  <c r="R35" i="22" s="1"/>
  <c r="N35" i="22"/>
  <c r="O35" i="22" s="1"/>
  <c r="K35" i="22"/>
  <c r="L35" i="22" s="1"/>
  <c r="H35" i="22"/>
  <c r="I35" i="22" s="1"/>
  <c r="E35" i="22"/>
  <c r="F35" i="22" s="1"/>
  <c r="AG34" i="22"/>
  <c r="AH34" i="22" s="1"/>
  <c r="AD34" i="22"/>
  <c r="AE34" i="22" s="1"/>
  <c r="AA34" i="22"/>
  <c r="AB34" i="22" s="1"/>
  <c r="X34" i="22"/>
  <c r="Y34" i="22" s="1"/>
  <c r="U34" i="22"/>
  <c r="V34" i="22" s="1"/>
  <c r="Q34" i="22"/>
  <c r="R34" i="22" s="1"/>
  <c r="N34" i="22"/>
  <c r="O34" i="22" s="1"/>
  <c r="K34" i="22"/>
  <c r="L34" i="22" s="1"/>
  <c r="H34" i="22"/>
  <c r="I34" i="22" s="1"/>
  <c r="E34" i="22"/>
  <c r="F34" i="22" s="1"/>
  <c r="AG33" i="22"/>
  <c r="AH33" i="22" s="1"/>
  <c r="AD33" i="22"/>
  <c r="AE33" i="22" s="1"/>
  <c r="AA33" i="22"/>
  <c r="AB33" i="22" s="1"/>
  <c r="X33" i="22"/>
  <c r="Y33" i="22" s="1"/>
  <c r="U33" i="22"/>
  <c r="V33" i="22" s="1"/>
  <c r="Q33" i="22"/>
  <c r="R33" i="22" s="1"/>
  <c r="N33" i="22"/>
  <c r="O33" i="22" s="1"/>
  <c r="K33" i="22"/>
  <c r="L33" i="22" s="1"/>
  <c r="H33" i="22"/>
  <c r="I33" i="22" s="1"/>
  <c r="E33" i="22"/>
  <c r="F33" i="22" s="1"/>
  <c r="AG32" i="22"/>
  <c r="AH32" i="22" s="1"/>
  <c r="AD32" i="22"/>
  <c r="AE32" i="22" s="1"/>
  <c r="AA32" i="22"/>
  <c r="AB32" i="22" s="1"/>
  <c r="X32" i="22"/>
  <c r="Y32" i="22" s="1"/>
  <c r="U32" i="22"/>
  <c r="V32" i="22" s="1"/>
  <c r="Q32" i="22"/>
  <c r="R32" i="22" s="1"/>
  <c r="N32" i="22"/>
  <c r="O32" i="22" s="1"/>
  <c r="K32" i="22"/>
  <c r="L32" i="22" s="1"/>
  <c r="H32" i="22"/>
  <c r="I32" i="22" s="1"/>
  <c r="E32" i="22"/>
  <c r="F32" i="22" s="1"/>
  <c r="AG31" i="22"/>
  <c r="AH31" i="22" s="1"/>
  <c r="AD31" i="22"/>
  <c r="AE31" i="22" s="1"/>
  <c r="AA31" i="22"/>
  <c r="AB31" i="22" s="1"/>
  <c r="X31" i="22"/>
  <c r="Y31" i="22" s="1"/>
  <c r="U31" i="22"/>
  <c r="V31" i="22" s="1"/>
  <c r="Q31" i="22"/>
  <c r="R31" i="22" s="1"/>
  <c r="N31" i="22"/>
  <c r="O31" i="22" s="1"/>
  <c r="K31" i="22"/>
  <c r="L31" i="22" s="1"/>
  <c r="H31" i="22"/>
  <c r="I31" i="22" s="1"/>
  <c r="E31" i="22"/>
  <c r="F31" i="22" s="1"/>
  <c r="AG30" i="22"/>
  <c r="AH30" i="22" s="1"/>
  <c r="AD30" i="22"/>
  <c r="AE30" i="22" s="1"/>
  <c r="AA30" i="22"/>
  <c r="AB30" i="22" s="1"/>
  <c r="X30" i="22"/>
  <c r="Y30" i="22" s="1"/>
  <c r="U30" i="22"/>
  <c r="V30" i="22" s="1"/>
  <c r="Q30" i="22"/>
  <c r="R30" i="22" s="1"/>
  <c r="N30" i="22"/>
  <c r="O30" i="22" s="1"/>
  <c r="K30" i="22"/>
  <c r="L30" i="22" s="1"/>
  <c r="H30" i="22"/>
  <c r="I30" i="22" s="1"/>
  <c r="E30" i="22"/>
  <c r="F30" i="22" s="1"/>
  <c r="AG29" i="22"/>
  <c r="AH29" i="22" s="1"/>
  <c r="AD29" i="22"/>
  <c r="AE29" i="22" s="1"/>
  <c r="AA29" i="22"/>
  <c r="AB29" i="22" s="1"/>
  <c r="X29" i="22"/>
  <c r="Y29" i="22" s="1"/>
  <c r="U29" i="22"/>
  <c r="V29" i="22" s="1"/>
  <c r="Q29" i="22"/>
  <c r="R29" i="22" s="1"/>
  <c r="N29" i="22"/>
  <c r="O29" i="22" s="1"/>
  <c r="K29" i="22"/>
  <c r="L29" i="22" s="1"/>
  <c r="I29" i="22"/>
  <c r="H29" i="22"/>
  <c r="E29" i="22"/>
  <c r="F29" i="22" s="1"/>
  <c r="AG28" i="22"/>
  <c r="AH28" i="22" s="1"/>
  <c r="AD28" i="22"/>
  <c r="AE28" i="22" s="1"/>
  <c r="AA28" i="22"/>
  <c r="AB28" i="22" s="1"/>
  <c r="X28" i="22"/>
  <c r="Y28" i="22" s="1"/>
  <c r="U28" i="22"/>
  <c r="V28" i="22" s="1"/>
  <c r="Q28" i="22"/>
  <c r="R28" i="22" s="1"/>
  <c r="N28" i="22"/>
  <c r="O28" i="22" s="1"/>
  <c r="K28" i="22"/>
  <c r="L28" i="22" s="1"/>
  <c r="H28" i="22"/>
  <c r="I28" i="22" s="1"/>
  <c r="E28" i="22"/>
  <c r="F28" i="22" s="1"/>
  <c r="AG27" i="22"/>
  <c r="AH27" i="22" s="1"/>
  <c r="AD27" i="22"/>
  <c r="AE27" i="22" s="1"/>
  <c r="AA27" i="22"/>
  <c r="AB27" i="22" s="1"/>
  <c r="X27" i="22"/>
  <c r="Y27" i="22" s="1"/>
  <c r="U27" i="22"/>
  <c r="V27" i="22" s="1"/>
  <c r="Q27" i="22"/>
  <c r="R27" i="22" s="1"/>
  <c r="N27" i="22"/>
  <c r="O27" i="22" s="1"/>
  <c r="K27" i="22"/>
  <c r="L27" i="22" s="1"/>
  <c r="H27" i="22"/>
  <c r="I27" i="22" s="1"/>
  <c r="E27" i="22"/>
  <c r="F27" i="22" s="1"/>
  <c r="AG25" i="22"/>
  <c r="AH25" i="22" s="1"/>
  <c r="AD25" i="22"/>
  <c r="AE25" i="22" s="1"/>
  <c r="AA25" i="22"/>
  <c r="AB25" i="22" s="1"/>
  <c r="X25" i="22"/>
  <c r="Y25" i="22" s="1"/>
  <c r="U25" i="22"/>
  <c r="V25" i="22" s="1"/>
  <c r="Q25" i="22"/>
  <c r="R25" i="22" s="1"/>
  <c r="N25" i="22"/>
  <c r="O25" i="22" s="1"/>
  <c r="K25" i="22"/>
  <c r="L25" i="22" s="1"/>
  <c r="H25" i="22"/>
  <c r="I25" i="22" s="1"/>
  <c r="E25" i="22"/>
  <c r="F25" i="22" s="1"/>
  <c r="AG24" i="22"/>
  <c r="AH24" i="22" s="1"/>
  <c r="AD24" i="22"/>
  <c r="AE24" i="22" s="1"/>
  <c r="AA24" i="22"/>
  <c r="AB24" i="22" s="1"/>
  <c r="X24" i="22"/>
  <c r="Y24" i="22" s="1"/>
  <c r="U24" i="22"/>
  <c r="V24" i="22" s="1"/>
  <c r="Q24" i="22"/>
  <c r="R24" i="22" s="1"/>
  <c r="N24" i="22"/>
  <c r="O24" i="22" s="1"/>
  <c r="K24" i="22"/>
  <c r="L24" i="22" s="1"/>
  <c r="H24" i="22"/>
  <c r="I24" i="22" s="1"/>
  <c r="E24" i="22"/>
  <c r="F24" i="22" s="1"/>
  <c r="AG22" i="22"/>
  <c r="AH22" i="22" s="1"/>
  <c r="AD22" i="22"/>
  <c r="AE22" i="22" s="1"/>
  <c r="AA22" i="22"/>
  <c r="AB22" i="22" s="1"/>
  <c r="X22" i="22"/>
  <c r="Y22" i="22" s="1"/>
  <c r="U22" i="22"/>
  <c r="V22" i="22" s="1"/>
  <c r="Q22" i="22"/>
  <c r="R22" i="22" s="1"/>
  <c r="N22" i="22"/>
  <c r="O22" i="22" s="1"/>
  <c r="K22" i="22"/>
  <c r="L22" i="22" s="1"/>
  <c r="H22" i="22"/>
  <c r="I22" i="22" s="1"/>
  <c r="E22" i="22"/>
  <c r="F22" i="22" s="1"/>
  <c r="AG21" i="22"/>
  <c r="AH21" i="22" s="1"/>
  <c r="AD21" i="22"/>
  <c r="AE21" i="22" s="1"/>
  <c r="AA21" i="22"/>
  <c r="AB21" i="22" s="1"/>
  <c r="X21" i="22"/>
  <c r="Y21" i="22" s="1"/>
  <c r="U21" i="22"/>
  <c r="V21" i="22" s="1"/>
  <c r="Q21" i="22"/>
  <c r="R21" i="22" s="1"/>
  <c r="N21" i="22"/>
  <c r="O21" i="22" s="1"/>
  <c r="K21" i="22"/>
  <c r="L21" i="22" s="1"/>
  <c r="H21" i="22"/>
  <c r="I21" i="22" s="1"/>
  <c r="F21" i="22"/>
  <c r="E21" i="22"/>
  <c r="AG20" i="22"/>
  <c r="AH20" i="22" s="1"/>
  <c r="AD20" i="22"/>
  <c r="AE20" i="22" s="1"/>
  <c r="AA20" i="22"/>
  <c r="AB20" i="22" s="1"/>
  <c r="X20" i="22"/>
  <c r="Y20" i="22" s="1"/>
  <c r="U20" i="22"/>
  <c r="V20" i="22" s="1"/>
  <c r="Q20" i="22"/>
  <c r="R20" i="22" s="1"/>
  <c r="N20" i="22"/>
  <c r="O20" i="22" s="1"/>
  <c r="O23" i="22" s="1"/>
  <c r="K20" i="22"/>
  <c r="L20" i="22" s="1"/>
  <c r="L23" i="22" s="1"/>
  <c r="H20" i="22"/>
  <c r="I20" i="22" s="1"/>
  <c r="E20" i="22"/>
  <c r="F20" i="22" s="1"/>
  <c r="AG19" i="22"/>
  <c r="AH19" i="22" s="1"/>
  <c r="AD19" i="22"/>
  <c r="AE19" i="22" s="1"/>
  <c r="AA19" i="22"/>
  <c r="AB19" i="22" s="1"/>
  <c r="X19" i="22"/>
  <c r="Y19" i="22" s="1"/>
  <c r="U19" i="22"/>
  <c r="V19" i="22" s="1"/>
  <c r="V23" i="22" s="1"/>
  <c r="Q19" i="22"/>
  <c r="R19" i="22" s="1"/>
  <c r="R23" i="22" s="1"/>
  <c r="N19" i="22"/>
  <c r="O19" i="22" s="1"/>
  <c r="K19" i="22"/>
  <c r="L19" i="22" s="1"/>
  <c r="H19" i="22"/>
  <c r="I19" i="22" s="1"/>
  <c r="E19" i="22"/>
  <c r="F19" i="22" s="1"/>
  <c r="AG18" i="22"/>
  <c r="AH18" i="22" s="1"/>
  <c r="AD18" i="22"/>
  <c r="AE18" i="22" s="1"/>
  <c r="AA18" i="22"/>
  <c r="AB18" i="22" s="1"/>
  <c r="X18" i="22"/>
  <c r="Y18" i="22" s="1"/>
  <c r="U18" i="22"/>
  <c r="V18" i="22" s="1"/>
  <c r="Q18" i="22"/>
  <c r="R18" i="22" s="1"/>
  <c r="N18" i="22"/>
  <c r="O18" i="22" s="1"/>
  <c r="K18" i="22"/>
  <c r="L18" i="22" s="1"/>
  <c r="H18" i="22"/>
  <c r="I18" i="22" s="1"/>
  <c r="E18" i="22"/>
  <c r="F18" i="22" s="1"/>
  <c r="AG17" i="22"/>
  <c r="AH17" i="22" s="1"/>
  <c r="AH23" i="22" s="1"/>
  <c r="AD17" i="22"/>
  <c r="AE17" i="22" s="1"/>
  <c r="AE23" i="22" s="1"/>
  <c r="AA17" i="22"/>
  <c r="AB17" i="22" s="1"/>
  <c r="AB23" i="22" s="1"/>
  <c r="X17" i="22"/>
  <c r="Y17" i="22" s="1"/>
  <c r="Y23" i="22" s="1"/>
  <c r="U17" i="22"/>
  <c r="V17" i="22" s="1"/>
  <c r="Q17" i="22"/>
  <c r="R17" i="22" s="1"/>
  <c r="N17" i="22"/>
  <c r="O17" i="22" s="1"/>
  <c r="K17" i="22"/>
  <c r="L17" i="22" s="1"/>
  <c r="H17" i="22"/>
  <c r="I17" i="22" s="1"/>
  <c r="I23" i="22" s="1"/>
  <c r="E17" i="22"/>
  <c r="F17" i="22" s="1"/>
  <c r="F23" i="22" s="1"/>
  <c r="AG15" i="22"/>
  <c r="AH15" i="22" s="1"/>
  <c r="AD15" i="22"/>
  <c r="AE15" i="22" s="1"/>
  <c r="AA15" i="22"/>
  <c r="AB15" i="22" s="1"/>
  <c r="X15" i="22"/>
  <c r="Y15" i="22" s="1"/>
  <c r="U15" i="22"/>
  <c r="V15" i="22" s="1"/>
  <c r="Q15" i="22"/>
  <c r="R15" i="22" s="1"/>
  <c r="R16" i="22" s="1"/>
  <c r="N15" i="22"/>
  <c r="O15" i="22" s="1"/>
  <c r="O16" i="22" s="1"/>
  <c r="K15" i="22"/>
  <c r="L15" i="22" s="1"/>
  <c r="H15" i="22"/>
  <c r="I15" i="22" s="1"/>
  <c r="F15" i="22"/>
  <c r="E15" i="22"/>
  <c r="AG14" i="22"/>
  <c r="AH14" i="22" s="1"/>
  <c r="AD14" i="22"/>
  <c r="AE14" i="22" s="1"/>
  <c r="AA14" i="22"/>
  <c r="AB14" i="22" s="1"/>
  <c r="X14" i="22"/>
  <c r="Y14" i="22" s="1"/>
  <c r="Y16" i="22" s="1"/>
  <c r="U14" i="22"/>
  <c r="V14" i="22" s="1"/>
  <c r="Q14" i="22"/>
  <c r="R14" i="22" s="1"/>
  <c r="N14" i="22"/>
  <c r="O14" i="22" s="1"/>
  <c r="K14" i="22"/>
  <c r="L14" i="22" s="1"/>
  <c r="I14" i="22"/>
  <c r="H14" i="22"/>
  <c r="E14" i="22"/>
  <c r="F14" i="22" s="1"/>
  <c r="AG13" i="22"/>
  <c r="AH13" i="22" s="1"/>
  <c r="AH16" i="22" s="1"/>
  <c r="AD13" i="22"/>
  <c r="AE13" i="22" s="1"/>
  <c r="AE16" i="22" s="1"/>
  <c r="AA13" i="22"/>
  <c r="AB13" i="22" s="1"/>
  <c r="X13" i="22"/>
  <c r="Y13" i="22" s="1"/>
  <c r="U13" i="22"/>
  <c r="V13" i="22" s="1"/>
  <c r="Q13" i="22"/>
  <c r="R13" i="22" s="1"/>
  <c r="N13" i="22"/>
  <c r="O13" i="22" s="1"/>
  <c r="K13" i="22"/>
  <c r="L13" i="22" s="1"/>
  <c r="H13" i="22"/>
  <c r="I13" i="22" s="1"/>
  <c r="I16" i="22" s="1"/>
  <c r="E13" i="22"/>
  <c r="F13" i="22" s="1"/>
  <c r="F16" i="22" s="1"/>
  <c r="AG11" i="22"/>
  <c r="AH11" i="22" s="1"/>
  <c r="AD11" i="22"/>
  <c r="AE11" i="22" s="1"/>
  <c r="AA11" i="22"/>
  <c r="AB11" i="22" s="1"/>
  <c r="X11" i="22"/>
  <c r="Y11" i="22" s="1"/>
  <c r="U11" i="22"/>
  <c r="V11" i="22" s="1"/>
  <c r="Q11" i="22"/>
  <c r="R11" i="22" s="1"/>
  <c r="N11" i="22"/>
  <c r="O11" i="22" s="1"/>
  <c r="K11" i="22"/>
  <c r="L11" i="22" s="1"/>
  <c r="H11" i="22"/>
  <c r="I11" i="22" s="1"/>
  <c r="E11" i="22"/>
  <c r="F11" i="22" s="1"/>
  <c r="AG10" i="22"/>
  <c r="AH10" i="22" s="1"/>
  <c r="AD10" i="22"/>
  <c r="AE10" i="22" s="1"/>
  <c r="AA10" i="22"/>
  <c r="AB10" i="22" s="1"/>
  <c r="X10" i="22"/>
  <c r="Y10" i="22" s="1"/>
  <c r="U10" i="22"/>
  <c r="V10" i="22" s="1"/>
  <c r="Q10" i="22"/>
  <c r="R10" i="22" s="1"/>
  <c r="N10" i="22"/>
  <c r="O10" i="22" s="1"/>
  <c r="K10" i="22"/>
  <c r="L10" i="22" s="1"/>
  <c r="H10" i="22"/>
  <c r="I10" i="22" s="1"/>
  <c r="E10" i="22"/>
  <c r="F10" i="22" s="1"/>
  <c r="AG9" i="22"/>
  <c r="AH9" i="22" s="1"/>
  <c r="AH12" i="22" s="1"/>
  <c r="AD9" i="22"/>
  <c r="AE9" i="22" s="1"/>
  <c r="AA9" i="22"/>
  <c r="AB9" i="22" s="1"/>
  <c r="X9" i="22"/>
  <c r="Y9" i="22" s="1"/>
  <c r="U9" i="22"/>
  <c r="V9" i="22" s="1"/>
  <c r="Q9" i="22"/>
  <c r="R9" i="22" s="1"/>
  <c r="N9" i="22"/>
  <c r="O9" i="22" s="1"/>
  <c r="K9" i="22"/>
  <c r="L9" i="22" s="1"/>
  <c r="H9" i="22"/>
  <c r="I9" i="22" s="1"/>
  <c r="I12" i="22" s="1"/>
  <c r="E9" i="22"/>
  <c r="F9" i="22" s="1"/>
  <c r="F12" i="22" s="1"/>
  <c r="AG8" i="22"/>
  <c r="AH8" i="22" s="1"/>
  <c r="AD8" i="22"/>
  <c r="AE8" i="22" s="1"/>
  <c r="AA8" i="22"/>
  <c r="AB8" i="22" s="1"/>
  <c r="X8" i="22"/>
  <c r="Y8" i="22" s="1"/>
  <c r="V8" i="22"/>
  <c r="U8" i="22"/>
  <c r="Q8" i="22"/>
  <c r="R8" i="22" s="1"/>
  <c r="N8" i="22"/>
  <c r="O8" i="22" s="1"/>
  <c r="K8" i="22"/>
  <c r="L8" i="22" s="1"/>
  <c r="H8" i="22"/>
  <c r="I8" i="22" s="1"/>
  <c r="E8" i="22"/>
  <c r="F8" i="22" s="1"/>
  <c r="AH10" i="20"/>
  <c r="AH15" i="20"/>
  <c r="AG9" i="20"/>
  <c r="AH9" i="20" s="1"/>
  <c r="AG10" i="20"/>
  <c r="AG11" i="20"/>
  <c r="AH11" i="20" s="1"/>
  <c r="AG12" i="20"/>
  <c r="AH12" i="20" s="1"/>
  <c r="AG13" i="20"/>
  <c r="AH13" i="20" s="1"/>
  <c r="AG14" i="20"/>
  <c r="AH14" i="20" s="1"/>
  <c r="AG15" i="20"/>
  <c r="AG16" i="20"/>
  <c r="AH16" i="20" s="1"/>
  <c r="AG8" i="20"/>
  <c r="AH8" i="20" s="1"/>
  <c r="AD11" i="20"/>
  <c r="AE11" i="20" s="1"/>
  <c r="AD12" i="20"/>
  <c r="AE12" i="20" s="1"/>
  <c r="AD13" i="20"/>
  <c r="AE13" i="20" s="1"/>
  <c r="AD14" i="20"/>
  <c r="AE14" i="20" s="1"/>
  <c r="AD15" i="20"/>
  <c r="AE15" i="20" s="1"/>
  <c r="AD16" i="20"/>
  <c r="AE16" i="20" s="1"/>
  <c r="AD9" i="20"/>
  <c r="AE9" i="20" s="1"/>
  <c r="AD10" i="20"/>
  <c r="AE10" i="20" s="1"/>
  <c r="AD8" i="20"/>
  <c r="AE8" i="20" s="1"/>
  <c r="AA9" i="20"/>
  <c r="AB9" i="20" s="1"/>
  <c r="AA10" i="20"/>
  <c r="AB10" i="20" s="1"/>
  <c r="AA11" i="20"/>
  <c r="AB11" i="20" s="1"/>
  <c r="AA12" i="20"/>
  <c r="AB12" i="20" s="1"/>
  <c r="AA13" i="20"/>
  <c r="AB13" i="20" s="1"/>
  <c r="AA14" i="20"/>
  <c r="AB14" i="20" s="1"/>
  <c r="AA15" i="20"/>
  <c r="AB15" i="20" s="1"/>
  <c r="AA16" i="20"/>
  <c r="AB16" i="20" s="1"/>
  <c r="AA8" i="20"/>
  <c r="AB8" i="20" s="1"/>
  <c r="X9" i="20"/>
  <c r="Y9" i="20" s="1"/>
  <c r="X10" i="20"/>
  <c r="Y10" i="20" s="1"/>
  <c r="X11" i="20"/>
  <c r="Y11" i="20" s="1"/>
  <c r="X12" i="20"/>
  <c r="Y12" i="20" s="1"/>
  <c r="X13" i="20"/>
  <c r="Y13" i="20" s="1"/>
  <c r="X14" i="20"/>
  <c r="Y14" i="20" s="1"/>
  <c r="X15" i="20"/>
  <c r="Y15" i="20" s="1"/>
  <c r="X16" i="20"/>
  <c r="Y16" i="20" s="1"/>
  <c r="X8" i="20"/>
  <c r="Y8" i="20" s="1"/>
  <c r="U9" i="20"/>
  <c r="V9" i="20" s="1"/>
  <c r="U10" i="20"/>
  <c r="V10" i="20" s="1"/>
  <c r="U11" i="20"/>
  <c r="V11" i="20" s="1"/>
  <c r="U12" i="20"/>
  <c r="V12" i="20" s="1"/>
  <c r="U13" i="20"/>
  <c r="V13" i="20" s="1"/>
  <c r="U14" i="20"/>
  <c r="V14" i="20" s="1"/>
  <c r="U15" i="20"/>
  <c r="V15" i="20" s="1"/>
  <c r="U16" i="20"/>
  <c r="V16" i="20" s="1"/>
  <c r="U8" i="20"/>
  <c r="V8" i="20" s="1"/>
  <c r="Q10" i="20"/>
  <c r="R10" i="20" s="1"/>
  <c r="Q11" i="20"/>
  <c r="R11" i="20" s="1"/>
  <c r="Q12" i="20"/>
  <c r="R12" i="20" s="1"/>
  <c r="Q13" i="20"/>
  <c r="R13" i="20" s="1"/>
  <c r="Q14" i="20"/>
  <c r="R14" i="20" s="1"/>
  <c r="Q15" i="20"/>
  <c r="R15" i="20" s="1"/>
  <c r="Q16" i="20"/>
  <c r="R16" i="20" s="1"/>
  <c r="Q9" i="20"/>
  <c r="R9" i="20" s="1"/>
  <c r="Q8" i="20"/>
  <c r="R8" i="20" s="1"/>
  <c r="N9" i="20"/>
  <c r="O9" i="20" s="1"/>
  <c r="N10" i="20"/>
  <c r="O10" i="20" s="1"/>
  <c r="N11" i="20"/>
  <c r="O11" i="20" s="1"/>
  <c r="N12" i="20"/>
  <c r="O12" i="20" s="1"/>
  <c r="N13" i="20"/>
  <c r="O13" i="20" s="1"/>
  <c r="N14" i="20"/>
  <c r="O14" i="20" s="1"/>
  <c r="N15" i="20"/>
  <c r="O15" i="20" s="1"/>
  <c r="N16" i="20"/>
  <c r="O16" i="20" s="1"/>
  <c r="N8" i="20"/>
  <c r="O8" i="20" s="1"/>
  <c r="K9" i="20"/>
  <c r="L9" i="20" s="1"/>
  <c r="K10" i="20"/>
  <c r="L10" i="20" s="1"/>
  <c r="K11" i="20"/>
  <c r="L11" i="20" s="1"/>
  <c r="K12" i="20"/>
  <c r="L12" i="20" s="1"/>
  <c r="K13" i="20"/>
  <c r="L13" i="20" s="1"/>
  <c r="K14" i="20"/>
  <c r="L14" i="20" s="1"/>
  <c r="K15" i="20"/>
  <c r="L15" i="20" s="1"/>
  <c r="K16" i="20"/>
  <c r="L16" i="20" s="1"/>
  <c r="K8" i="20"/>
  <c r="L8" i="20" s="1"/>
  <c r="H16" i="20"/>
  <c r="I16" i="20" s="1"/>
  <c r="H15" i="20"/>
  <c r="I15" i="20" s="1"/>
  <c r="H14" i="20"/>
  <c r="I14" i="20" s="1"/>
  <c r="H13" i="20"/>
  <c r="I13" i="20" s="1"/>
  <c r="H12" i="20"/>
  <c r="I12" i="20" s="1"/>
  <c r="H11" i="20"/>
  <c r="I11" i="20" s="1"/>
  <c r="H10" i="20"/>
  <c r="I10" i="20" s="1"/>
  <c r="H9" i="20"/>
  <c r="I9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H8" i="20"/>
  <c r="I8" i="20" s="1"/>
  <c r="E8" i="20"/>
  <c r="F8" i="20" s="1"/>
  <c r="L12" i="22" l="1"/>
  <c r="AE12" i="22"/>
  <c r="V16" i="22"/>
  <c r="L16" i="22"/>
  <c r="AB16" i="22"/>
  <c r="Y12" i="22"/>
  <c r="R12" i="22"/>
  <c r="AB12" i="22"/>
  <c r="O12" i="22"/>
  <c r="V12" i="22"/>
  <c r="K59" i="19" l="1"/>
  <c r="K60" i="19"/>
  <c r="K61" i="19"/>
  <c r="K62" i="19"/>
  <c r="K58" i="19"/>
  <c r="J59" i="19"/>
  <c r="J60" i="19"/>
  <c r="J61" i="19"/>
  <c r="J62" i="19"/>
  <c r="J58" i="19"/>
  <c r="I59" i="19"/>
  <c r="I60" i="19"/>
  <c r="I61" i="19"/>
  <c r="I62" i="19"/>
  <c r="I58" i="19"/>
  <c r="L59" i="19"/>
  <c r="L60" i="19"/>
  <c r="L61" i="19"/>
  <c r="L62" i="19"/>
  <c r="L58" i="19"/>
  <c r="E58" i="19"/>
  <c r="E59" i="19"/>
  <c r="E60" i="19"/>
  <c r="E61" i="19"/>
  <c r="E62" i="19"/>
  <c r="F62" i="19"/>
  <c r="G62" i="19"/>
  <c r="H62" i="19"/>
  <c r="D62" i="19"/>
  <c r="F61" i="19"/>
  <c r="G61" i="19"/>
  <c r="H61" i="19"/>
  <c r="D61" i="19"/>
  <c r="F60" i="19"/>
  <c r="G60" i="19"/>
  <c r="H60" i="19"/>
  <c r="D60" i="19"/>
  <c r="F59" i="19"/>
  <c r="G59" i="19"/>
  <c r="H59" i="19"/>
  <c r="D59" i="19"/>
  <c r="F58" i="19"/>
  <c r="G58" i="19"/>
  <c r="H58" i="19"/>
  <c r="D58" i="19"/>
  <c r="E45" i="19"/>
  <c r="F45" i="19"/>
  <c r="G45" i="19"/>
  <c r="H45" i="19"/>
  <c r="L45" i="19"/>
  <c r="M45" i="19"/>
  <c r="N45" i="19"/>
  <c r="O45" i="19"/>
  <c r="P45" i="19"/>
  <c r="D45" i="19"/>
  <c r="L26" i="19"/>
  <c r="M26" i="19"/>
  <c r="N26" i="19"/>
  <c r="O26" i="19"/>
  <c r="P26" i="19"/>
  <c r="L23" i="19"/>
  <c r="M23" i="19"/>
  <c r="N23" i="19"/>
  <c r="O23" i="19"/>
  <c r="P23" i="19"/>
  <c r="L16" i="19"/>
  <c r="M16" i="19"/>
  <c r="N16" i="19"/>
  <c r="O16" i="19"/>
  <c r="P16" i="19"/>
  <c r="L12" i="19"/>
  <c r="M12" i="19"/>
  <c r="N12" i="19"/>
  <c r="O12" i="19"/>
  <c r="P12" i="19"/>
  <c r="E26" i="19"/>
  <c r="F26" i="19"/>
  <c r="G26" i="19"/>
  <c r="H26" i="19"/>
  <c r="D26" i="19"/>
  <c r="E23" i="19"/>
  <c r="F23" i="19"/>
  <c r="G23" i="19"/>
  <c r="H23" i="19"/>
  <c r="D23" i="19"/>
  <c r="E16" i="19"/>
  <c r="F16" i="19"/>
  <c r="G16" i="19"/>
  <c r="H16" i="19"/>
  <c r="D16" i="19"/>
  <c r="E12" i="19"/>
  <c r="F12" i="19"/>
  <c r="G12" i="19"/>
  <c r="H12" i="19"/>
  <c r="D12" i="19"/>
  <c r="R8" i="19"/>
  <c r="R9" i="19"/>
  <c r="R10" i="19"/>
  <c r="R11" i="19"/>
  <c r="R13" i="19"/>
  <c r="R14" i="19"/>
  <c r="R15" i="19"/>
  <c r="R17" i="19"/>
  <c r="R18" i="19"/>
  <c r="R19" i="19"/>
  <c r="R20" i="19"/>
  <c r="R21" i="19"/>
  <c r="R22" i="19"/>
  <c r="R24" i="19"/>
  <c r="R25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Q8" i="19"/>
  <c r="Q9" i="19"/>
  <c r="Q10" i="19"/>
  <c r="Q11" i="19"/>
  <c r="Q13" i="19"/>
  <c r="Q14" i="19"/>
  <c r="Q15" i="19"/>
  <c r="Q17" i="19"/>
  <c r="Q18" i="19"/>
  <c r="Q19" i="19"/>
  <c r="Q20" i="19"/>
  <c r="Q21" i="19"/>
  <c r="Q22" i="19"/>
  <c r="Q24" i="19"/>
  <c r="Q25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R7" i="19"/>
  <c r="Q7" i="19"/>
  <c r="J7" i="19"/>
  <c r="J8" i="19"/>
  <c r="J9" i="19"/>
  <c r="J10" i="19"/>
  <c r="J11" i="19"/>
  <c r="I7" i="19"/>
  <c r="I8" i="19"/>
  <c r="I9" i="19"/>
  <c r="M53" i="19" l="1"/>
  <c r="G52" i="19"/>
  <c r="D53" i="19"/>
  <c r="L53" i="19"/>
  <c r="N52" i="19"/>
  <c r="N53" i="19"/>
  <c r="G53" i="19"/>
  <c r="M52" i="19"/>
  <c r="J15" i="19"/>
  <c r="I15" i="19"/>
  <c r="I13" i="19"/>
  <c r="J13" i="19"/>
  <c r="J14" i="19"/>
  <c r="I14" i="19"/>
  <c r="I11" i="19"/>
  <c r="I10" i="19"/>
  <c r="F53" i="19"/>
  <c r="Q8" i="18"/>
  <c r="Q9" i="18"/>
  <c r="Q10" i="18"/>
  <c r="Q11" i="18"/>
  <c r="Q12" i="18"/>
  <c r="Q13" i="18"/>
  <c r="Q14" i="18"/>
  <c r="Q15" i="18"/>
  <c r="Q16" i="18"/>
  <c r="Q17" i="18"/>
  <c r="Q18" i="18"/>
  <c r="Q7" i="18"/>
  <c r="I8" i="18"/>
  <c r="I9" i="18"/>
  <c r="I10" i="18"/>
  <c r="I11" i="18"/>
  <c r="I12" i="18"/>
  <c r="I13" i="18"/>
  <c r="I14" i="18"/>
  <c r="I15" i="18"/>
  <c r="I16" i="18"/>
  <c r="I17" i="18"/>
  <c r="I18" i="18"/>
  <c r="I7" i="18"/>
  <c r="D52" i="19" l="1"/>
  <c r="F52" i="19"/>
  <c r="L52" i="19"/>
  <c r="H52" i="19"/>
  <c r="H53" i="19"/>
  <c r="P53" i="19"/>
  <c r="P52" i="19"/>
  <c r="E53" i="19"/>
  <c r="E52" i="19"/>
  <c r="O53" i="19"/>
  <c r="O52" i="19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7" i="17"/>
  <c r="I8" i="17"/>
  <c r="I9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7" i="17"/>
  <c r="Q8" i="14"/>
  <c r="Q9" i="14"/>
  <c r="Q10" i="14"/>
  <c r="Q11" i="14"/>
  <c r="Q12" i="14"/>
  <c r="Q13" i="14"/>
  <c r="Q14" i="14"/>
  <c r="Q15" i="14"/>
  <c r="Q7" i="14"/>
  <c r="I8" i="14"/>
  <c r="I9" i="14"/>
  <c r="I10" i="14"/>
  <c r="I11" i="14"/>
  <c r="I12" i="14"/>
  <c r="I13" i="14"/>
  <c r="I14" i="14"/>
  <c r="I15" i="14"/>
  <c r="I7" i="14"/>
  <c r="Q9" i="13"/>
  <c r="Q10" i="13"/>
  <c r="Q11" i="13"/>
  <c r="Q12" i="13"/>
  <c r="Q13" i="13"/>
  <c r="Q14" i="13"/>
  <c r="Q8" i="13"/>
  <c r="I9" i="13"/>
  <c r="I10" i="13"/>
  <c r="I11" i="13"/>
  <c r="I12" i="13"/>
  <c r="I13" i="13"/>
  <c r="I14" i="13"/>
  <c r="I8" i="13"/>
  <c r="P10" i="17" l="1"/>
  <c r="O10" i="17"/>
  <c r="N10" i="17"/>
  <c r="M10" i="17"/>
  <c r="L10" i="17"/>
  <c r="H10" i="17"/>
  <c r="G10" i="17"/>
  <c r="F10" i="17"/>
  <c r="E10" i="17"/>
  <c r="D10" i="17"/>
  <c r="R14" i="13"/>
  <c r="R8" i="13"/>
  <c r="R12" i="13"/>
  <c r="R9" i="13"/>
  <c r="R11" i="13"/>
  <c r="R13" i="14"/>
  <c r="R14" i="14"/>
  <c r="R8" i="14"/>
  <c r="R10" i="14"/>
  <c r="R15" i="14"/>
  <c r="R9" i="14"/>
  <c r="R12" i="14"/>
  <c r="P69" i="16"/>
  <c r="O69" i="16"/>
  <c r="N69" i="16"/>
  <c r="M69" i="16"/>
  <c r="L69" i="16"/>
  <c r="H69" i="16"/>
  <c r="G69" i="16"/>
  <c r="F69" i="16"/>
  <c r="E69" i="16"/>
  <c r="D69" i="16"/>
  <c r="P68" i="16"/>
  <c r="O68" i="16"/>
  <c r="N68" i="16"/>
  <c r="M68" i="16"/>
  <c r="L68" i="16"/>
  <c r="H68" i="16"/>
  <c r="G68" i="16"/>
  <c r="F68" i="16"/>
  <c r="E68" i="16"/>
  <c r="D68" i="16"/>
  <c r="P67" i="16"/>
  <c r="O67" i="16"/>
  <c r="N67" i="16"/>
  <c r="M67" i="16"/>
  <c r="L67" i="16"/>
  <c r="H67" i="16"/>
  <c r="G67" i="16"/>
  <c r="F67" i="16"/>
  <c r="E67" i="16"/>
  <c r="D67" i="16"/>
  <c r="P48" i="16"/>
  <c r="O48" i="16"/>
  <c r="N48" i="16"/>
  <c r="M48" i="16"/>
  <c r="L48" i="16"/>
  <c r="H48" i="16"/>
  <c r="G48" i="16"/>
  <c r="F48" i="16"/>
  <c r="E48" i="16"/>
  <c r="D48" i="16"/>
  <c r="P45" i="16"/>
  <c r="O45" i="16"/>
  <c r="N45" i="16"/>
  <c r="M45" i="16"/>
  <c r="L45" i="16"/>
  <c r="H45" i="16"/>
  <c r="G45" i="16"/>
  <c r="F45" i="16"/>
  <c r="E45" i="16"/>
  <c r="D45" i="16"/>
  <c r="P44" i="16"/>
  <c r="O44" i="16"/>
  <c r="N44" i="16"/>
  <c r="M44" i="16"/>
  <c r="L44" i="16"/>
  <c r="H44" i="16"/>
  <c r="G44" i="16"/>
  <c r="F44" i="16"/>
  <c r="E44" i="16"/>
  <c r="D44" i="16"/>
  <c r="P43" i="16"/>
  <c r="O43" i="16"/>
  <c r="N43" i="16"/>
  <c r="M43" i="16"/>
  <c r="L43" i="16"/>
  <c r="H43" i="16"/>
  <c r="G43" i="16"/>
  <c r="F43" i="16"/>
  <c r="E43" i="16"/>
  <c r="D43" i="16"/>
  <c r="P36" i="16"/>
  <c r="O36" i="16"/>
  <c r="N36" i="16"/>
  <c r="M36" i="16"/>
  <c r="L36" i="16"/>
  <c r="H36" i="16"/>
  <c r="G36" i="16"/>
  <c r="F36" i="16"/>
  <c r="E36" i="16"/>
  <c r="D36" i="16"/>
  <c r="P35" i="16"/>
  <c r="O35" i="16"/>
  <c r="N35" i="16"/>
  <c r="M35" i="16"/>
  <c r="L35" i="16"/>
  <c r="H35" i="16"/>
  <c r="G35" i="16"/>
  <c r="F35" i="16"/>
  <c r="E35" i="16"/>
  <c r="D35" i="16"/>
  <c r="P34" i="16"/>
  <c r="O34" i="16"/>
  <c r="N34" i="16"/>
  <c r="M34" i="16"/>
  <c r="L34" i="16"/>
  <c r="H34" i="16"/>
  <c r="G34" i="16"/>
  <c r="F34" i="16"/>
  <c r="E34" i="16"/>
  <c r="D34" i="16"/>
  <c r="P33" i="16"/>
  <c r="O33" i="16"/>
  <c r="N33" i="16"/>
  <c r="M33" i="16"/>
  <c r="L33" i="16"/>
  <c r="H33" i="16"/>
  <c r="G33" i="16"/>
  <c r="F33" i="16"/>
  <c r="E33" i="16"/>
  <c r="D33" i="16"/>
  <c r="P32" i="16"/>
  <c r="O32" i="16"/>
  <c r="N32" i="16"/>
  <c r="M32" i="16"/>
  <c r="M70" i="16" s="1"/>
  <c r="L32" i="16"/>
  <c r="L70" i="16" s="1"/>
  <c r="H32" i="16"/>
  <c r="G32" i="16"/>
  <c r="F32" i="16"/>
  <c r="E32" i="16"/>
  <c r="D32" i="16"/>
  <c r="N71" i="16"/>
  <c r="H71" i="16"/>
  <c r="G71" i="16"/>
  <c r="P12" i="16"/>
  <c r="P71" i="16" s="1"/>
  <c r="O12" i="16"/>
  <c r="N12" i="16"/>
  <c r="M12" i="16"/>
  <c r="M71" i="16" s="1"/>
  <c r="L12" i="16"/>
  <c r="L71" i="16" s="1"/>
  <c r="H12" i="16"/>
  <c r="G12" i="16"/>
  <c r="F12" i="16"/>
  <c r="E12" i="16"/>
  <c r="E71" i="16" s="1"/>
  <c r="D12" i="16"/>
  <c r="D71" i="16" s="1"/>
  <c r="E24" i="11"/>
  <c r="F24" i="11"/>
  <c r="G24" i="11"/>
  <c r="H24" i="11"/>
  <c r="D24" i="11"/>
  <c r="E24" i="10"/>
  <c r="F24" i="10"/>
  <c r="G24" i="10"/>
  <c r="H24" i="10"/>
  <c r="D24" i="10"/>
  <c r="T6" i="12"/>
  <c r="T7" i="12"/>
  <c r="T8" i="12"/>
  <c r="T9" i="12"/>
  <c r="T10" i="12"/>
  <c r="S6" i="12"/>
  <c r="S7" i="12"/>
  <c r="S8" i="12"/>
  <c r="S9" i="12"/>
  <c r="S10" i="12"/>
  <c r="R10" i="12"/>
  <c r="R6" i="12"/>
  <c r="R7" i="12"/>
  <c r="R8" i="12"/>
  <c r="R9" i="12"/>
  <c r="Q6" i="12"/>
  <c r="Q7" i="12"/>
  <c r="Q8" i="12"/>
  <c r="Q9" i="12"/>
  <c r="Q10" i="12"/>
  <c r="R5" i="12"/>
  <c r="S5" i="12"/>
  <c r="T5" i="12"/>
  <c r="Q5" i="12"/>
  <c r="P6" i="12"/>
  <c r="P7" i="12"/>
  <c r="P8" i="12"/>
  <c r="P9" i="12"/>
  <c r="P10" i="12"/>
  <c r="P5" i="12"/>
  <c r="E11" i="12"/>
  <c r="F11" i="12"/>
  <c r="R11" i="12" s="1"/>
  <c r="G11" i="12"/>
  <c r="H11" i="12"/>
  <c r="I11" i="12"/>
  <c r="J11" i="12"/>
  <c r="K11" i="12"/>
  <c r="L11" i="12"/>
  <c r="M11" i="12"/>
  <c r="D11" i="12"/>
  <c r="P11" i="12" s="1"/>
  <c r="N6" i="12"/>
  <c r="N7" i="12"/>
  <c r="N8" i="12"/>
  <c r="N9" i="12"/>
  <c r="N10" i="12"/>
  <c r="N5" i="12"/>
  <c r="E61" i="11"/>
  <c r="F61" i="11"/>
  <c r="G61" i="11"/>
  <c r="H61" i="11"/>
  <c r="D61" i="11"/>
  <c r="E60" i="11"/>
  <c r="F60" i="11"/>
  <c r="G60" i="11"/>
  <c r="H60" i="11"/>
  <c r="D60" i="11"/>
  <c r="E37" i="11"/>
  <c r="F37" i="11"/>
  <c r="G37" i="11"/>
  <c r="H37" i="11"/>
  <c r="D37" i="11"/>
  <c r="E36" i="11"/>
  <c r="F36" i="11"/>
  <c r="G36" i="11"/>
  <c r="H36" i="11"/>
  <c r="D36" i="11"/>
  <c r="E28" i="11"/>
  <c r="F28" i="11"/>
  <c r="G28" i="11"/>
  <c r="H28" i="11"/>
  <c r="D28" i="11"/>
  <c r="E27" i="11"/>
  <c r="F27" i="11"/>
  <c r="G27" i="11"/>
  <c r="H27" i="11"/>
  <c r="D27" i="11"/>
  <c r="E26" i="11"/>
  <c r="F26" i="11"/>
  <c r="G26" i="11"/>
  <c r="H26" i="11"/>
  <c r="D26" i="11"/>
  <c r="E59" i="11"/>
  <c r="F59" i="11"/>
  <c r="G59" i="11"/>
  <c r="H59" i="11"/>
  <c r="D59" i="11"/>
  <c r="E40" i="11"/>
  <c r="F40" i="11"/>
  <c r="G40" i="11"/>
  <c r="H40" i="11"/>
  <c r="D40" i="11"/>
  <c r="E35" i="11"/>
  <c r="F35" i="11"/>
  <c r="G35" i="11"/>
  <c r="H35" i="11"/>
  <c r="D35" i="11"/>
  <c r="E25" i="11"/>
  <c r="F25" i="11"/>
  <c r="G25" i="11"/>
  <c r="H25" i="11"/>
  <c r="D25" i="11"/>
  <c r="E14" i="11"/>
  <c r="F14" i="11"/>
  <c r="F63" i="11" s="1"/>
  <c r="G14" i="11"/>
  <c r="H14" i="11"/>
  <c r="D14" i="11"/>
  <c r="E10" i="11"/>
  <c r="F10" i="11"/>
  <c r="G10" i="11"/>
  <c r="H10" i="11"/>
  <c r="D10" i="11"/>
  <c r="O71" i="16" l="1"/>
  <c r="H70" i="16"/>
  <c r="F70" i="16"/>
  <c r="G70" i="16"/>
  <c r="I10" i="17"/>
  <c r="R13" i="13"/>
  <c r="R10" i="13"/>
  <c r="R11" i="14"/>
  <c r="R7" i="14"/>
  <c r="F71" i="16"/>
  <c r="N70" i="16"/>
  <c r="D70" i="16"/>
  <c r="O70" i="16"/>
  <c r="E70" i="16"/>
  <c r="P70" i="16"/>
  <c r="H63" i="11"/>
  <c r="D63" i="11"/>
  <c r="E63" i="11"/>
  <c r="G63" i="11"/>
  <c r="T11" i="12"/>
  <c r="S11" i="12"/>
  <c r="Q11" i="12"/>
  <c r="N11" i="12"/>
  <c r="D62" i="11"/>
  <c r="E62" i="11"/>
  <c r="F62" i="11"/>
  <c r="G62" i="11"/>
  <c r="H62" i="11"/>
  <c r="E28" i="10"/>
  <c r="F28" i="10"/>
  <c r="G28" i="10"/>
  <c r="H28" i="10"/>
  <c r="E27" i="10"/>
  <c r="F27" i="10"/>
  <c r="G27" i="10"/>
  <c r="H27" i="10"/>
  <c r="E26" i="10"/>
  <c r="F26" i="10"/>
  <c r="G26" i="10"/>
  <c r="H26" i="10"/>
  <c r="D28" i="10"/>
  <c r="D27" i="10"/>
  <c r="D26" i="10"/>
  <c r="E61" i="10"/>
  <c r="F61" i="10"/>
  <c r="G61" i="10"/>
  <c r="H61" i="10"/>
  <c r="D61" i="10"/>
  <c r="E60" i="10"/>
  <c r="F60" i="10"/>
  <c r="G60" i="10"/>
  <c r="H60" i="10"/>
  <c r="D60" i="10"/>
  <c r="E37" i="10"/>
  <c r="F37" i="10"/>
  <c r="G37" i="10"/>
  <c r="H37" i="10"/>
  <c r="D37" i="10"/>
  <c r="E36" i="10"/>
  <c r="F36" i="10"/>
  <c r="G36" i="10"/>
  <c r="H36" i="10"/>
  <c r="D36" i="10"/>
  <c r="E59" i="10"/>
  <c r="F59" i="10"/>
  <c r="G59" i="10"/>
  <c r="H59" i="10"/>
  <c r="D59" i="10"/>
  <c r="E40" i="10"/>
  <c r="F40" i="10"/>
  <c r="G40" i="10"/>
  <c r="H40" i="10"/>
  <c r="D40" i="10"/>
  <c r="E35" i="10"/>
  <c r="F35" i="10"/>
  <c r="G35" i="10"/>
  <c r="H35" i="10"/>
  <c r="D35" i="10"/>
  <c r="E25" i="10"/>
  <c r="F25" i="10"/>
  <c r="G25" i="10"/>
  <c r="H25" i="10"/>
  <c r="D25" i="10"/>
  <c r="E14" i="10"/>
  <c r="F14" i="10"/>
  <c r="G14" i="10"/>
  <c r="H14" i="10"/>
  <c r="D14" i="10"/>
  <c r="E10" i="10"/>
  <c r="F10" i="10"/>
  <c r="G10" i="10"/>
  <c r="H10" i="10"/>
  <c r="D10" i="10"/>
  <c r="G63" i="10" l="1"/>
  <c r="F63" i="10"/>
  <c r="H63" i="10"/>
  <c r="D63" i="10"/>
  <c r="E63" i="10"/>
  <c r="G62" i="10"/>
  <c r="H62" i="10"/>
  <c r="D62" i="10"/>
  <c r="E62" i="10"/>
  <c r="F62" i="10"/>
  <c r="J17" i="19" l="1"/>
  <c r="I17" i="19"/>
  <c r="I19" i="19" l="1"/>
  <c r="J19" i="19"/>
  <c r="J18" i="19"/>
  <c r="I18" i="19"/>
  <c r="I20" i="19"/>
  <c r="J20" i="19"/>
  <c r="J21" i="19" l="1"/>
  <c r="I21" i="19"/>
  <c r="I22" i="19"/>
  <c r="J22" i="19"/>
  <c r="I24" i="19" l="1"/>
  <c r="J24" i="19"/>
  <c r="I25" i="19" l="1"/>
  <c r="J25" i="19"/>
  <c r="J27" i="19"/>
  <c r="I27" i="19"/>
  <c r="I29" i="19" l="1"/>
  <c r="J29" i="19"/>
  <c r="J28" i="19"/>
  <c r="I28" i="19"/>
  <c r="J30" i="19"/>
  <c r="I30" i="19"/>
  <c r="J31" i="19" l="1"/>
  <c r="I31" i="19"/>
  <c r="J32" i="19"/>
  <c r="I32" i="19"/>
  <c r="I33" i="19"/>
  <c r="J33" i="19"/>
  <c r="J35" i="19" l="1"/>
  <c r="I35" i="19"/>
  <c r="I34" i="19"/>
  <c r="J34" i="19"/>
  <c r="J36" i="19"/>
  <c r="I36" i="19"/>
  <c r="J37" i="19" l="1"/>
  <c r="I37" i="19"/>
  <c r="I38" i="19"/>
  <c r="J38" i="19"/>
  <c r="I39" i="19"/>
  <c r="J39" i="19"/>
  <c r="I42" i="19" l="1"/>
  <c r="J42" i="19"/>
  <c r="I41" i="19"/>
  <c r="J41" i="19"/>
  <c r="J40" i="19"/>
  <c r="I40" i="19"/>
  <c r="I44" i="19" l="1"/>
  <c r="J44" i="19"/>
  <c r="J43" i="19"/>
  <c r="I43" i="19"/>
</calcChain>
</file>

<file path=xl/sharedStrings.xml><?xml version="1.0" encoding="utf-8"?>
<sst xmlns="http://schemas.openxmlformats.org/spreadsheetml/2006/main" count="775" uniqueCount="113">
  <si>
    <t>gr-qc</t>
  </si>
  <si>
    <t>hep-th</t>
  </si>
  <si>
    <t>hep-ph</t>
  </si>
  <si>
    <t>cond-mat</t>
  </si>
  <si>
    <t>astro-ph</t>
  </si>
  <si>
    <t>Common Neighbors</t>
  </si>
  <si>
    <t>Adamic Adar similarity</t>
  </si>
  <si>
    <t>Jaccard similarity coefficient</t>
  </si>
  <si>
    <t>Preferential Attachment</t>
  </si>
  <si>
    <t>Performance</t>
  </si>
  <si>
    <t>TS (β = 0.5)</t>
  </si>
  <si>
    <t>TS (β = 0.8)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</si>
  <si>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</si>
  <si>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</si>
  <si>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</si>
  <si>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</si>
  <si>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</si>
  <si>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</si>
  <si>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</si>
  <si>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</si>
  <si>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 xml:space="preserve">CTS (β = 0.8, α = 0.8) </t>
  </si>
  <si>
    <t xml:space="preserve">CTS (β = 0.8, α = 0.5) </t>
  </si>
  <si>
    <t xml:space="preserve">CTS (β = 0.8, α = 0.2) </t>
  </si>
  <si>
    <t xml:space="preserve">CTS (β = 0.5, α = 0.8) </t>
  </si>
  <si>
    <t xml:space="preserve">CTS (β = 0.5, α = 0.5) </t>
  </si>
  <si>
    <t xml:space="preserve">CTS (β = 0.5, α = 0.2) </t>
  </si>
  <si>
    <t xml:space="preserve">CTS (β = 0.2, α = 0.8) </t>
  </si>
  <si>
    <t xml:space="preserve">CTS (β = 0.2, α = 0.5) </t>
  </si>
  <si>
    <t xml:space="preserve">CTS (β = 0.2, α = 0.2) </t>
  </si>
  <si>
    <t xml:space="preserve">CTwCN (β = 0.8, α = 0.8) </t>
  </si>
  <si>
    <t xml:space="preserve">CTwCN (β = 0.8, α = 0.5) </t>
  </si>
  <si>
    <t xml:space="preserve">CTwCN (β = 0.8, α = 0.2) </t>
  </si>
  <si>
    <t xml:space="preserve">CTwAA (β = 0.8, α = 0.8) </t>
  </si>
  <si>
    <t xml:space="preserve">CTwAA (β = 0.8, α = 0.5) </t>
  </si>
  <si>
    <t xml:space="preserve">CTwAA (β = 0.8, α = 0.2) </t>
  </si>
  <si>
    <t xml:space="preserve">CTwCN (β = 0.5, α = 0.8) </t>
  </si>
  <si>
    <t xml:space="preserve">CTwCN (β = 0.5, α = 0.2) </t>
  </si>
  <si>
    <t xml:space="preserve">CTwCN (β = 0.5, α = 0.5) </t>
  </si>
  <si>
    <t xml:space="preserve">CTwAA (β = 0.2, α = 0.8)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</si>
  <si>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</si>
  <si>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</si>
  <si>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</si>
  <si>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</si>
  <si>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</si>
  <si>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</si>
  <si>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0.5) </t>
  </si>
  <si>
    <t xml:space="preserve">CTwAA (β = 0.2, α = 0.2) </t>
  </si>
  <si>
    <t>TS (β =  0.2)</t>
  </si>
  <si>
    <t>Topological</t>
  </si>
  <si>
    <t>Temporal</t>
  </si>
  <si>
    <t>Contextual and Temporal</t>
  </si>
  <si>
    <t>Temporal Weighted</t>
  </si>
  <si>
    <t>Contextual Weighted</t>
  </si>
  <si>
    <t>Contextual and Temporal Weighted</t>
  </si>
  <si>
    <t>TwCN</t>
  </si>
  <si>
    <t>TwAA</t>
  </si>
  <si>
    <t>CTwCN</t>
  </si>
  <si>
    <t>CTwAA</t>
  </si>
  <si>
    <t>CTS (β = 0.8)</t>
  </si>
  <si>
    <t>CTS (β = 0.5)</t>
  </si>
  <si>
    <t>CTS (β =  0.2)</t>
  </si>
  <si>
    <t>The Bests</t>
  </si>
  <si>
    <t>Methods</t>
  </si>
  <si>
    <t>TS (β =  0.8)</t>
  </si>
  <si>
    <t>TS (β =  0.5)</t>
  </si>
  <si>
    <t>Best</t>
  </si>
  <si>
    <t>1994 - 1999</t>
  </si>
  <si>
    <t>2000 - 2005</t>
  </si>
  <si>
    <t>Baseline</t>
  </si>
  <si>
    <t>BaseLine</t>
  </si>
  <si>
    <t>Media Total</t>
  </si>
  <si>
    <t>Consolidate</t>
  </si>
  <si>
    <t>2000 - 2004</t>
  </si>
  <si>
    <t>Media</t>
  </si>
  <si>
    <t>Média</t>
  </si>
  <si>
    <t>DP</t>
  </si>
  <si>
    <t>Desvio Padrão</t>
  </si>
  <si>
    <t>Maximo temporal</t>
  </si>
  <si>
    <t>Consolidacao 1994 a 2005</t>
  </si>
  <si>
    <t>Máximo Topológico</t>
  </si>
  <si>
    <t>Máximo Temporal Weight</t>
  </si>
  <si>
    <t>Maximo Info Weight</t>
  </si>
  <si>
    <t>Máximo Temporal and Info Weight</t>
  </si>
  <si>
    <t>Minimo</t>
  </si>
  <si>
    <t>Máximo</t>
  </si>
  <si>
    <t>Topologic</t>
  </si>
  <si>
    <t>Temporal Weight</t>
  </si>
  <si>
    <t>Contextual Weight</t>
  </si>
  <si>
    <t>Temporal and Contextual Weight</t>
  </si>
  <si>
    <t>TP</t>
  </si>
  <si>
    <t>FP</t>
  </si>
  <si>
    <t>Precisão</t>
  </si>
  <si>
    <t>0.8</t>
  </si>
  <si>
    <t>0.5</t>
  </si>
  <si>
    <t>0.2</t>
  </si>
  <si>
    <t>TwCN (1999)</t>
  </si>
  <si>
    <t>TwAA (1999)</t>
  </si>
  <si>
    <t>Contextual and Temporal Weight</t>
  </si>
  <si>
    <t>TS (β = 0.1)</t>
  </si>
  <si>
    <t>TS (β = 0.2)</t>
  </si>
  <si>
    <t>TS (β =  0.3)</t>
  </si>
  <si>
    <t>TS (β = 0.4)</t>
  </si>
  <si>
    <t>TS (β =  0.6)</t>
  </si>
  <si>
    <t>TS (β = 0.7)</t>
  </si>
  <si>
    <t>TS (β =  0.9)</t>
  </si>
  <si>
    <t>TIMESCORE</t>
  </si>
  <si>
    <t>0.1</t>
  </si>
  <si>
    <t>0.3</t>
  </si>
  <si>
    <t>0.4</t>
  </si>
  <si>
    <t>0.6</t>
  </si>
  <si>
    <t>0.7</t>
  </si>
  <si>
    <t>0.9</t>
  </si>
  <si>
    <t>Média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</si>
</sst>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22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2" fontId="0" fillId="0" borderId="2" xfId="0" applyNumberFormat="1" applyBorder="1"/>
    <xf numFmtId="0" fontId="1" fillId="0" borderId="1" xfId="0" applyFont="1" applyBorder="1"/>
    <xf numFmtId="2" fontId="0" fillId="0" borderId="0" xfId="0" applyNumberFormat="1"/>
    <xf numFmtId="2" fontId="0" fillId="6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2" fontId="0" fillId="11" borderId="0" xfId="0" applyNumberFormat="1" applyFill="1"/>
    <xf numFmtId="0" fontId="1" fillId="0" borderId="0" xfId="0" applyFont="1"/>
    <xf numFmtId="0" fontId="1" fillId="2" borderId="0" xfId="0" applyFont="1" applyFill="1"/>
    <xf numFmtId="0" fontId="1" fillId="6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7" borderId="0" xfId="0" applyFont="1" applyFill="1"/>
    <xf numFmtId="2" fontId="2" fillId="7" borderId="0" xfId="0" applyNumberFormat="1" applyFont="1" applyFill="1"/>
    <xf numFmtId="0" fontId="1" fillId="0" borderId="2" xfId="0" applyFont="1" applyBorder="1"/>
    <xf numFmtId="0" fontId="0" fillId="0" borderId="5" xfId="0" applyBorder="1"/>
    <xf numFmtId="0" fontId="1" fillId="0" borderId="3" xfId="0" applyFont="1" applyBorder="1"/>
    <xf numFmtId="2" fontId="0" fillId="0" borderId="3" xfId="0" applyNumberFormat="1" applyBorder="1"/>
    <xf numFmtId="0" fontId="1" fillId="0" borderId="8" xfId="0" applyFont="1" applyBorder="1"/>
    <xf numFmtId="2" fontId="0" fillId="0" borderId="4" xfId="0" applyNumberFormat="1" applyBorder="1"/>
    <xf numFmtId="2" fontId="0" fillId="0" borderId="9" xfId="0" applyNumberFormat="1" applyBorder="1"/>
    <xf numFmtId="2" fontId="1" fillId="0" borderId="0" xfId="0" applyNumberFormat="1" applyFont="1"/>
    <xf numFmtId="2" fontId="2" fillId="6" borderId="0" xfId="0" applyNumberFormat="1" applyFont="1" applyFill="1"/>
    <xf numFmtId="0" fontId="1" fillId="12" borderId="0" xfId="0" applyFont="1" applyFill="1"/>
    <xf numFmtId="2" fontId="0" fillId="12" borderId="0" xfId="0" applyNumberFormat="1" applyFill="1"/>
    <xf numFmtId="0" fontId="1" fillId="13" borderId="0" xfId="0" applyFont="1" applyFill="1"/>
    <xf numFmtId="2" fontId="0" fillId="13" borderId="0" xfId="0" applyNumberFormat="1" applyFill="1"/>
    <xf numFmtId="0" fontId="0" fillId="13" borderId="0" xfId="0" applyFill="1"/>
    <xf numFmtId="0" fontId="0" fillId="3" borderId="0" xfId="0" applyFill="1"/>
    <xf numFmtId="0" fontId="0" fillId="14" borderId="0" xfId="0" applyFill="1"/>
    <xf numFmtId="0" fontId="1" fillId="15" borderId="0" xfId="0" applyFont="1" applyFill="1"/>
    <xf numFmtId="2" fontId="0" fillId="15" borderId="0" xfId="0" applyNumberFormat="1" applyFill="1"/>
    <xf numFmtId="0" fontId="1" fillId="14" borderId="0" xfId="0" applyFont="1" applyFill="1"/>
    <xf numFmtId="0" fontId="0" fillId="0" borderId="0" xfId="0" applyAlignment="1">
      <alignment horizontal="center"/>
    </xf>
    <xf numFmtId="0" fontId="1" fillId="16" borderId="0" xfId="0" applyFont="1" applyFill="1"/>
    <xf numFmtId="2" fontId="0" fillId="16" borderId="0" xfId="0" applyNumberFormat="1" applyFill="1"/>
    <xf numFmtId="0" fontId="0" fillId="16" borderId="0" xfId="0" applyFill="1"/>
    <xf numFmtId="2" fontId="2" fillId="16" borderId="0" xfId="0" applyNumberFormat="1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1994-1999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Precisao!$C$8:$C$16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Precisao!$S$8:$S$16</c:f>
              <c:numCache>
                <c:formatCode>General</c:formatCode>
                <c:ptCount val="9"/>
                <c:pt idx="0">
                  <c:v>8.5032202384714942E-2</c:v>
                </c:pt>
                <c:pt idx="1">
                  <c:v>8.5223865058409246E-2</c:v>
                </c:pt>
                <c:pt idx="2">
                  <c:v>8.7379292529253583E-2</c:v>
                </c:pt>
                <c:pt idx="3">
                  <c:v>8.7555086223016734E-2</c:v>
                </c:pt>
                <c:pt idx="4">
                  <c:v>8.6037007526803627E-2</c:v>
                </c:pt>
                <c:pt idx="5">
                  <c:v>8.5377057006524287E-2</c:v>
                </c:pt>
                <c:pt idx="6">
                  <c:v>8.4514826070729535E-2</c:v>
                </c:pt>
                <c:pt idx="7">
                  <c:v>8.3039103076199855E-2</c:v>
                </c:pt>
                <c:pt idx="8">
                  <c:v>8.3085594849817035E-2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475008"/>
        <c:axId val="530403264"/>
      </c:lineChart>
      <c:catAx>
        <c:axId val="53047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Damping factor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0403264"/>
        <c:crosses val="autoZero"/>
        <c:auto val="1"/>
        <c:lblAlgn val="ctr"/>
        <c:lblOffset val="100"/>
        <c:noMultiLvlLbl val="0"/>
      </c:catAx>
      <c:valAx>
        <c:axId val="53040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47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Consolidação!$P$4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Consolidação!$O$7:$O$11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Consolidação!$P$7:$P$11</c:f>
              <c:numCache>
                <c:formatCode>0.00</c:formatCode>
                <c:ptCount val="4"/>
                <c:pt idx="0">
                  <c:v>55.881174496001833</c:v>
                </c:pt>
                <c:pt idx="1">
                  <c:v>42.534926249597959</c:v>
                </c:pt>
                <c:pt idx="2">
                  <c:v>52.03058380111483</c:v>
                </c:pt>
                <c:pt idx="3">
                  <c:v>46.162015995297367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Consolidação!$Q$4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Consolidação!$O$7:$O$11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Consolidação!$Q$7:$Q$11</c:f>
              <c:numCache>
                <c:formatCode>0.00</c:formatCode>
                <c:ptCount val="4"/>
                <c:pt idx="0">
                  <c:v>77.031942259726947</c:v>
                </c:pt>
                <c:pt idx="1">
                  <c:v>65.172229205716036</c:v>
                </c:pt>
                <c:pt idx="2">
                  <c:v>78.53524901485946</c:v>
                </c:pt>
                <c:pt idx="3">
                  <c:v>68.362597039114462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Consolidação!$R$4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Consolidação!$O$7:$O$11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Consolidação!$R$7:$R$11</c:f>
              <c:numCache>
                <c:formatCode>0.00</c:formatCode>
                <c:ptCount val="4"/>
                <c:pt idx="0">
                  <c:v>55.868627224235134</c:v>
                </c:pt>
                <c:pt idx="1">
                  <c:v>56.026324973617214</c:v>
                </c:pt>
                <c:pt idx="2">
                  <c:v>56.137247242245394</c:v>
                </c:pt>
                <c:pt idx="3">
                  <c:v>51.621009669355189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Consolidação!$S$4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Consolidação!$O$7:$O$11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Consolidação!$S$7:$S$11</c:f>
              <c:numCache>
                <c:formatCode>0.00</c:formatCode>
                <c:ptCount val="4"/>
                <c:pt idx="0">
                  <c:v>90.745879012995005</c:v>
                </c:pt>
                <c:pt idx="1">
                  <c:v>85.053335786254408</c:v>
                </c:pt>
                <c:pt idx="2">
                  <c:v>89.033212988362621</c:v>
                </c:pt>
                <c:pt idx="3">
                  <c:v>79.743106036135075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Consolidação!$T$4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Consolidação!$O$7:$O$11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Consolidação!$T$7:$T$11</c:f>
              <c:numCache>
                <c:formatCode>0.00</c:formatCode>
                <c:ptCount val="4"/>
                <c:pt idx="0">
                  <c:v>44.552057953742477</c:v>
                </c:pt>
                <c:pt idx="1">
                  <c:v>44.80443500583651</c:v>
                </c:pt>
                <c:pt idx="2">
                  <c:v>44.631827938755812</c:v>
                </c:pt>
                <c:pt idx="3">
                  <c:v>39.974080597708806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035648"/>
        <c:axId val="533297344"/>
      </c:lineChart>
      <c:catAx>
        <c:axId val="531035648"/>
        <c:scaling>
          <c:orientation val="maxMin"/>
        </c:scaling>
        <c:delete val="0"/>
        <c:axPos val="b"/>
        <c:majorTickMark val="out"/>
        <c:minorTickMark val="none"/>
        <c:tickLblPos val="nextTo"/>
        <c:crossAx val="533297344"/>
        <c:crosses val="autoZero"/>
        <c:auto val="1"/>
        <c:lblAlgn val="ctr"/>
        <c:lblOffset val="100"/>
        <c:noMultiLvlLbl val="0"/>
      </c:catAx>
      <c:valAx>
        <c:axId val="533297344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5310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Consolidação!$C$5:$C$10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Consolidação!$N$5:$N$10</c:f>
              <c:numCache>
                <c:formatCode>0.00</c:formatCode>
                <c:ptCount val="5"/>
                <c:pt idx="0">
                  <c:v>47.160341228379536</c:v>
                </c:pt>
                <c:pt idx="1">
                  <c:v>67.184782506664831</c:v>
                </c:pt>
                <c:pt idx="2">
                  <c:v>64.815936189340277</c:v>
                </c:pt>
                <c:pt idx="3">
                  <c:v>58.71825024420442</c:v>
                </c:pt>
                <c:pt idx="4">
                  <c:v>64.07362419706763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036672"/>
        <c:axId val="534315584"/>
      </c:barChart>
      <c:catAx>
        <c:axId val="5310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534315584"/>
        <c:crosses val="autoZero"/>
        <c:auto val="1"/>
        <c:lblAlgn val="ctr"/>
        <c:lblOffset val="100"/>
        <c:noMultiLvlLbl val="0"/>
      </c:catAx>
      <c:valAx>
        <c:axId val="534315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103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X TS'!$C$7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TS'!$D$7:$H$7</c:f>
            </c:numRef>
          </c:val>
        </c:ser>
        <c:ser>
          <c:idx val="1"/>
          <c:order val="1"/>
          <c:tx>
            <c:strRef>
              <c:f>'Top X TS'!$C$8</c:f>
              <c:strCache>
                <c:ptCount val="1"/>
                <c:pt idx="0">
                  <c:v>Common Neighbors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TS'!$D$8:$H$8</c:f>
              <c:numCache>
                <c:formatCode>0.00</c:formatCode>
                <c:ptCount val="5"/>
                <c:pt idx="0">
                  <c:v>56.380414513293204</c:v>
                </c:pt>
                <c:pt idx="1">
                  <c:v>50.585637331311638</c:v>
                </c:pt>
                <c:pt idx="2">
                  <c:v>49.33391084812623</c:v>
                </c:pt>
                <c:pt idx="3">
                  <c:v>63.653874187198333</c:v>
                </c:pt>
                <c:pt idx="4">
                  <c:v>37.92836710886683</c:v>
                </c:pt>
              </c:numCache>
            </c:numRef>
          </c:val>
        </c:ser>
        <c:ser>
          <c:idx val="2"/>
          <c:order val="2"/>
          <c:tx>
            <c:strRef>
              <c:f>'Top X TS'!$C$9</c:f>
              <c:strCache>
                <c:ptCount val="1"/>
                <c:pt idx="0">
                  <c:v>Adamic Adar similarity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TS'!$D$9:$H$9</c:f>
              <c:numCache>
                <c:formatCode>0.00</c:formatCode>
                <c:ptCount val="5"/>
                <c:pt idx="0">
                  <c:v>56.380414513293204</c:v>
                </c:pt>
                <c:pt idx="1">
                  <c:v>62.629836695909653</c:v>
                </c:pt>
                <c:pt idx="2">
                  <c:v>53.445070085470078</c:v>
                </c:pt>
                <c:pt idx="3">
                  <c:v>66.150104547480638</c:v>
                </c:pt>
                <c:pt idx="4">
                  <c:v>36.908787347875787</c:v>
                </c:pt>
              </c:numCache>
            </c:numRef>
          </c:val>
        </c:ser>
        <c:ser>
          <c:idx val="3"/>
          <c:order val="3"/>
          <c:tx>
            <c:strRef>
              <c:f>'Top X TS'!$C$10</c:f>
              <c:strCache>
                <c:ptCount val="1"/>
                <c:pt idx="0">
                  <c:v>Jaccard similarity coefficient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TS'!$D$10:$H$10</c:f>
              <c:numCache>
                <c:formatCode>0.00</c:formatCode>
                <c:ptCount val="5"/>
                <c:pt idx="0">
                  <c:v>56.380414513293204</c:v>
                </c:pt>
                <c:pt idx="1">
                  <c:v>66.243096505289046</c:v>
                </c:pt>
                <c:pt idx="2">
                  <c:v>47.091460355029582</c:v>
                </c:pt>
                <c:pt idx="3">
                  <c:v>58.661413466633768</c:v>
                </c:pt>
                <c:pt idx="4">
                  <c:v>33.238300208308033</c:v>
                </c:pt>
              </c:numCache>
            </c:numRef>
          </c:val>
        </c:ser>
        <c:ser>
          <c:idx val="4"/>
          <c:order val="4"/>
          <c:tx>
            <c:strRef>
              <c:f>'Top X TS'!$C$11</c:f>
              <c:strCache>
                <c:ptCount val="1"/>
                <c:pt idx="0">
                  <c:v>Preferential Attachment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TS'!$D$11:$H$11</c:f>
              <c:numCache>
                <c:formatCode>0.00</c:formatCode>
                <c:ptCount val="5"/>
                <c:pt idx="0">
                  <c:v>4.0271724652352283</c:v>
                </c:pt>
                <c:pt idx="1">
                  <c:v>2.4088398729196023</c:v>
                </c:pt>
                <c:pt idx="2">
                  <c:v>26.535664168310316</c:v>
                </c:pt>
                <c:pt idx="3">
                  <c:v>4.9924607205645755</c:v>
                </c:pt>
                <c:pt idx="4">
                  <c:v>5.5057307093516368</c:v>
                </c:pt>
              </c:numCache>
            </c:numRef>
          </c:val>
        </c:ser>
        <c:ser>
          <c:idx val="5"/>
          <c:order val="5"/>
          <c:tx>
            <c:strRef>
              <c:f>'Top X TS'!$C$12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TS'!$D$12:$H$12</c:f>
              <c:numCache>
                <c:formatCode>0.00</c:formatCode>
                <c:ptCount val="5"/>
                <c:pt idx="0">
                  <c:v>56.380414513293204</c:v>
                </c:pt>
                <c:pt idx="1">
                  <c:v>79.491715806346861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37.520535204470413</c:v>
                </c:pt>
              </c:numCache>
            </c:numRef>
          </c:val>
        </c:ser>
        <c:ser>
          <c:idx val="6"/>
          <c:order val="6"/>
          <c:tx>
            <c:strRef>
              <c:f>'Top X TS'!$C$13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TS'!$D$13:$H$13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38.540114965461456</c:v>
                </c:pt>
              </c:numCache>
            </c:numRef>
          </c:val>
        </c:ser>
        <c:ser>
          <c:idx val="7"/>
          <c:order val="7"/>
          <c:tx>
            <c:strRef>
              <c:f>'Top X TS'!$C$14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TS'!$D$14:$H$14</c:f>
              <c:numCache>
                <c:formatCode>0.00</c:formatCode>
                <c:ptCount val="5"/>
                <c:pt idx="0">
                  <c:v>60.407586978528435</c:v>
                </c:pt>
                <c:pt idx="1">
                  <c:v>80.696135742806661</c:v>
                </c:pt>
                <c:pt idx="2">
                  <c:v>47.091460355029582</c:v>
                </c:pt>
                <c:pt idx="3">
                  <c:v>69.894450087904062</c:v>
                </c:pt>
                <c:pt idx="4">
                  <c:v>37.112703300074003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385664"/>
        <c:axId val="534317312"/>
      </c:barChart>
      <c:catAx>
        <c:axId val="53438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534317312"/>
        <c:crosses val="autoZero"/>
        <c:auto val="1"/>
        <c:lblAlgn val="ctr"/>
        <c:lblOffset val="100"/>
        <c:noMultiLvlLbl val="0"/>
      </c:catAx>
      <c:valAx>
        <c:axId val="534317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438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X TS'!$K$7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TS'!$L$7:$P$7</c:f>
            </c:numRef>
          </c:val>
        </c:ser>
        <c:ser>
          <c:idx val="1"/>
          <c:order val="1"/>
          <c:tx>
            <c:strRef>
              <c:f>'Top X TS'!$K$8</c:f>
              <c:strCache>
                <c:ptCount val="1"/>
                <c:pt idx="0">
                  <c:v>Common Neighbors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TS'!$L$8:$P$8</c:f>
              <c:numCache>
                <c:formatCode>0.00</c:formatCode>
                <c:ptCount val="5"/>
                <c:pt idx="0">
                  <c:v>32.150810051826525</c:v>
                </c:pt>
                <c:pt idx="1">
                  <c:v>77.008155640850319</c:v>
                </c:pt>
                <c:pt idx="2">
                  <c:v>58.315883419674044</c:v>
                </c:pt>
                <c:pt idx="3">
                  <c:v>101.50130040699635</c:v>
                </c:pt>
                <c:pt idx="4">
                  <c:v>51.132779015227761</c:v>
                </c:pt>
              </c:numCache>
            </c:numRef>
          </c:val>
        </c:ser>
        <c:ser>
          <c:idx val="2"/>
          <c:order val="2"/>
          <c:tx>
            <c:strRef>
              <c:f>'Top X TS'!$K$9</c:f>
              <c:strCache>
                <c:ptCount val="1"/>
                <c:pt idx="0">
                  <c:v>Adamic Adar similarity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TS'!$L$9:$P$9</c:f>
              <c:numCache>
                <c:formatCode>0.00</c:formatCode>
                <c:ptCount val="5"/>
                <c:pt idx="0">
                  <c:v>42.867746735768698</c:v>
                </c:pt>
                <c:pt idx="1">
                  <c:v>75.9385979236163</c:v>
                </c:pt>
                <c:pt idx="2">
                  <c:v>59.571917831790088</c:v>
                </c:pt>
                <c:pt idx="3">
                  <c:v>111.09334769631732</c:v>
                </c:pt>
                <c:pt idx="4">
                  <c:v>52.792399793350768</c:v>
                </c:pt>
              </c:numCache>
            </c:numRef>
          </c:val>
        </c:ser>
        <c:ser>
          <c:idx val="3"/>
          <c:order val="3"/>
          <c:tx>
            <c:strRef>
              <c:f>'Top X TS'!$K$10</c:f>
              <c:strCache>
                <c:ptCount val="1"/>
                <c:pt idx="0">
                  <c:v>Jaccard similarity coefficient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TS'!$L$10:$P$10</c:f>
              <c:numCache>
                <c:formatCode>0.00</c:formatCode>
                <c:ptCount val="5"/>
                <c:pt idx="0">
                  <c:v>39.805764826070934</c:v>
                </c:pt>
                <c:pt idx="1">
                  <c:v>58.825674447871783</c:v>
                </c:pt>
                <c:pt idx="2">
                  <c:v>37.232448644868803</c:v>
                </c:pt>
                <c:pt idx="3">
                  <c:v>84.235615286218632</c:v>
                </c:pt>
                <c:pt idx="4">
                  <c:v>50.570428173053855</c:v>
                </c:pt>
              </c:numCache>
            </c:numRef>
          </c:val>
        </c:ser>
        <c:ser>
          <c:idx val="4"/>
          <c:order val="4"/>
          <c:tx>
            <c:strRef>
              <c:f>'Top X TS'!$K$11</c:f>
              <c:strCache>
                <c:ptCount val="1"/>
                <c:pt idx="0">
                  <c:v>Preferential Attachment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TS'!$L$11:$P$11</c:f>
              <c:numCache>
                <c:formatCode>0.00</c:formatCode>
                <c:ptCount val="5"/>
                <c:pt idx="0">
                  <c:v>0</c:v>
                </c:pt>
                <c:pt idx="1">
                  <c:v>10.695577172340323</c:v>
                </c:pt>
                <c:pt idx="2">
                  <c:v>51.228260665590575</c:v>
                </c:pt>
                <c:pt idx="3">
                  <c:v>40.635400334759709</c:v>
                </c:pt>
                <c:pt idx="4">
                  <c:v>12.33057090522794</c:v>
                </c:pt>
              </c:numCache>
            </c:numRef>
          </c:val>
        </c:ser>
        <c:ser>
          <c:idx val="5"/>
          <c:order val="5"/>
          <c:tx>
            <c:strRef>
              <c:f>'Top X TS'!$K$12</c:f>
              <c:strCache>
                <c:ptCount val="1"/>
                <c:pt idx="0">
                  <c:v>TS (β =  0.8)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TS'!$L$12:$P$12</c:f>
              <c:numCache>
                <c:formatCode>0.00</c:formatCode>
                <c:ptCount val="5"/>
                <c:pt idx="0">
                  <c:v>55.115674374559752</c:v>
                </c:pt>
                <c:pt idx="1">
                  <c:v>93.051521399360809</c:v>
                </c:pt>
                <c:pt idx="2">
                  <c:v>64.147471761641441</c:v>
                </c:pt>
                <c:pt idx="3">
                  <c:v>116.84857606990991</c:v>
                </c:pt>
                <c:pt idx="4">
                  <c:v>52.380923567369862</c:v>
                </c:pt>
              </c:numCache>
            </c:numRef>
          </c:val>
        </c:ser>
        <c:ser>
          <c:idx val="6"/>
          <c:order val="6"/>
          <c:tx>
            <c:strRef>
              <c:f>'Top X TS'!$K$13</c:f>
              <c:strCache>
                <c:ptCount val="1"/>
                <c:pt idx="0">
                  <c:v>TS (β =  0.5)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TS'!$L$13:$P$13</c:f>
              <c:numCache>
                <c:formatCode>0.00</c:formatCode>
                <c:ptCount val="5"/>
                <c:pt idx="0">
                  <c:v>53.584683419710871</c:v>
                </c:pt>
                <c:pt idx="1">
                  <c:v>93.051521399360809</c:v>
                </c:pt>
                <c:pt idx="2">
                  <c:v>64.10261338978016</c:v>
                </c:pt>
                <c:pt idx="3">
                  <c:v>119.46458896699743</c:v>
                </c:pt>
                <c:pt idx="4">
                  <c:v>51.832288599395305</c:v>
                </c:pt>
              </c:numCache>
            </c:numRef>
          </c:val>
        </c:ser>
        <c:ser>
          <c:idx val="7"/>
          <c:order val="7"/>
          <c:tx>
            <c:strRef>
              <c:f>'Top X TS'!$K$14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TS'!$L$14:$P$14</c:f>
              <c:numCache>
                <c:formatCode>0.00</c:formatCode>
                <c:ptCount val="5"/>
                <c:pt idx="0">
                  <c:v>52.053692464861996</c:v>
                </c:pt>
                <c:pt idx="1">
                  <c:v>87.703732813190655</c:v>
                </c:pt>
                <c:pt idx="2">
                  <c:v>63.609171299305984</c:v>
                </c:pt>
                <c:pt idx="3">
                  <c:v>117.72058036893907</c:v>
                </c:pt>
                <c:pt idx="4">
                  <c:v>51.996879089787676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386688"/>
        <c:axId val="534319616"/>
      </c:barChart>
      <c:catAx>
        <c:axId val="5343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534319616"/>
        <c:crosses val="autoZero"/>
        <c:auto val="1"/>
        <c:lblAlgn val="ctr"/>
        <c:lblOffset val="100"/>
        <c:noMultiLvlLbl val="0"/>
      </c:catAx>
      <c:valAx>
        <c:axId val="534319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438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'Top X TS'!$C$8:$C$14</c:f>
              <c:strCache>
                <c:ptCount val="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</c:strCache>
            </c:strRef>
          </c:cat>
          <c:val>
            <c:numRef>
              <c:f>'Top X TS'!$I$8:$I$14</c:f>
              <c:numCache>
                <c:formatCode>0.00</c:formatCode>
                <c:ptCount val="7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57.501720771582484</c:v>
                </c:pt>
                <c:pt idx="5">
                  <c:v>59.233723178703613</c:v>
                </c:pt>
                <c:pt idx="6">
                  <c:v>59.040467292868563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387200"/>
        <c:axId val="534321920"/>
      </c:lineChart>
      <c:catAx>
        <c:axId val="53438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534321920"/>
        <c:crosses val="autoZero"/>
        <c:auto val="1"/>
        <c:lblAlgn val="ctr"/>
        <c:lblOffset val="100"/>
        <c:noMultiLvlLbl val="0"/>
      </c:catAx>
      <c:valAx>
        <c:axId val="534321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438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'Top X TS'!$K$8:$K$14</c:f>
              <c:strCache>
                <c:ptCount val="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</c:strCache>
            </c:strRef>
          </c:cat>
          <c:val>
            <c:numRef>
              <c:f>'Top X TS'!$Q$8:$Q$14</c:f>
              <c:numCache>
                <c:formatCode>0.00</c:formatCode>
                <c:ptCount val="7"/>
                <c:pt idx="0">
                  <c:v>64.021785706914997</c:v>
                </c:pt>
                <c:pt idx="1">
                  <c:v>68.452801996168631</c:v>
                </c:pt>
                <c:pt idx="2">
                  <c:v>54.133986275616806</c:v>
                </c:pt>
                <c:pt idx="3">
                  <c:v>22.977961815583711</c:v>
                </c:pt>
                <c:pt idx="4">
                  <c:v>76.308833434568356</c:v>
                </c:pt>
                <c:pt idx="5">
                  <c:v>76.407139155048924</c:v>
                </c:pt>
                <c:pt idx="6">
                  <c:v>74.616811207217083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252992"/>
        <c:axId val="534471232"/>
      </c:lineChart>
      <c:catAx>
        <c:axId val="53525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34471232"/>
        <c:crosses val="autoZero"/>
        <c:auto val="1"/>
        <c:lblAlgn val="ctr"/>
        <c:lblOffset val="100"/>
        <c:noMultiLvlLbl val="0"/>
      </c:catAx>
      <c:valAx>
        <c:axId val="534471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5252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'Top X TS'!$K$8:$K$14</c:f>
              <c:strCache>
                <c:ptCount val="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</c:strCache>
            </c:strRef>
          </c:cat>
          <c:val>
            <c:numRef>
              <c:f>'Top X TS'!$R$8:$R$14</c:f>
              <c:numCache>
                <c:formatCode>General</c:formatCode>
                <c:ptCount val="7"/>
                <c:pt idx="0">
                  <c:v>57.799113252337122</c:v>
                </c:pt>
                <c:pt idx="1">
                  <c:v>61.777822317087249</c:v>
                </c:pt>
                <c:pt idx="2">
                  <c:v>53.22846164266376</c:v>
                </c:pt>
                <c:pt idx="3">
                  <c:v>15.835967701429992</c:v>
                </c:pt>
                <c:pt idx="4">
                  <c:v>66.90527710307542</c:v>
                </c:pt>
                <c:pt idx="5">
                  <c:v>67.820431166876261</c:v>
                </c:pt>
                <c:pt idx="6">
                  <c:v>66.828639250042826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254528"/>
        <c:axId val="534472960"/>
      </c:lineChart>
      <c:catAx>
        <c:axId val="5352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534472960"/>
        <c:crosses val="autoZero"/>
        <c:auto val="1"/>
        <c:lblAlgn val="ctr"/>
        <c:lblOffset val="100"/>
        <c:noMultiLvlLbl val="0"/>
      </c:catAx>
      <c:valAx>
        <c:axId val="53447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25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TW'!$C$7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TW'!$D$7:$H$7</c:f>
              <c:numCache>
                <c:formatCode>0.00</c:formatCode>
                <c:ptCount val="5"/>
                <c:pt idx="0">
                  <c:v>56.380414513293204</c:v>
                </c:pt>
                <c:pt idx="1">
                  <c:v>79.491715806346861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37.520535204470413</c:v>
                </c:pt>
              </c:numCache>
            </c:numRef>
          </c:val>
        </c:ser>
        <c:ser>
          <c:idx val="1"/>
          <c:order val="1"/>
          <c:tx>
            <c:strRef>
              <c:f>'TS X TW'!$C$8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TW'!$D$8:$H$8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38.540114965461456</c:v>
                </c:pt>
              </c:numCache>
            </c:numRef>
          </c:val>
        </c:ser>
        <c:ser>
          <c:idx val="2"/>
          <c:order val="2"/>
          <c:tx>
            <c:strRef>
              <c:f>'TS X TW'!$C$9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TW'!$D$9:$H$9</c:f>
              <c:numCache>
                <c:formatCode>0.00</c:formatCode>
                <c:ptCount val="5"/>
                <c:pt idx="0">
                  <c:v>60.407586978528435</c:v>
                </c:pt>
                <c:pt idx="1">
                  <c:v>80.696135742806661</c:v>
                </c:pt>
                <c:pt idx="2">
                  <c:v>47.091460355029582</c:v>
                </c:pt>
                <c:pt idx="3">
                  <c:v>69.894450087904062</c:v>
                </c:pt>
                <c:pt idx="4">
                  <c:v>37.112703300074003</c:v>
                </c:pt>
              </c:numCache>
            </c:numRef>
          </c:val>
        </c:ser>
        <c:ser>
          <c:idx val="3"/>
          <c:order val="3"/>
          <c:tx>
            <c:strRef>
              <c:f>'TS X TW'!$C$10</c:f>
              <c:strCache>
                <c:ptCount val="1"/>
                <c:pt idx="0">
                  <c:v>TwCN (β = 0.8)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TW'!$D$10:$H$10</c:f>
              <c:numCache>
                <c:formatCode>0.00</c:formatCode>
                <c:ptCount val="5"/>
                <c:pt idx="0">
                  <c:v>56.380414513293204</c:v>
                </c:pt>
                <c:pt idx="1">
                  <c:v>72.26519618758806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35.685291634686529</c:v>
                </c:pt>
              </c:numCache>
            </c:numRef>
          </c:val>
        </c:ser>
        <c:ser>
          <c:idx val="4"/>
          <c:order val="4"/>
          <c:tx>
            <c:strRef>
              <c:f>'TS X TW'!$C$11</c:f>
              <c:strCache>
                <c:ptCount val="1"/>
                <c:pt idx="0">
                  <c:v>TwCN (β = 0.5)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TW'!$D$11:$H$11</c:f>
              <c:numCache>
                <c:formatCode>0.00</c:formatCode>
                <c:ptCount val="5"/>
                <c:pt idx="0">
                  <c:v>60.407586978528435</c:v>
                </c:pt>
                <c:pt idx="1">
                  <c:v>69.856356314668474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36.297039491281161</c:v>
                </c:pt>
              </c:numCache>
            </c:numRef>
          </c:val>
        </c:ser>
        <c:ser>
          <c:idx val="5"/>
          <c:order val="5"/>
          <c:tx>
            <c:strRef>
              <c:f>'TS X TW'!$C$12</c:f>
              <c:strCache>
                <c:ptCount val="1"/>
                <c:pt idx="0">
                  <c:v>TwCN (β = 0.2)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TW'!$D$12:$H$12</c:f>
              <c:numCache>
                <c:formatCode>0.00</c:formatCode>
                <c:ptCount val="5"/>
                <c:pt idx="0">
                  <c:v>64.434759443763653</c:v>
                </c:pt>
                <c:pt idx="1">
                  <c:v>71.06077625112826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35.073543778091903</c:v>
                </c:pt>
              </c:numCache>
            </c:numRef>
          </c:val>
        </c:ser>
        <c:ser>
          <c:idx val="6"/>
          <c:order val="6"/>
          <c:tx>
            <c:strRef>
              <c:f>'TS X TW'!$C$13</c:f>
              <c:strCache>
                <c:ptCount val="1"/>
                <c:pt idx="0">
                  <c:v>TwAA (β = 0.8)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TW'!$D$13:$H$13</c:f>
              <c:numCache>
                <c:formatCode>0.00</c:formatCode>
                <c:ptCount val="5"/>
                <c:pt idx="0">
                  <c:v>60.407586978528435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7"/>
          <c:order val="7"/>
          <c:tx>
            <c:strRef>
              <c:f>'TS X TW'!$C$14</c:f>
              <c:strCache>
                <c:ptCount val="1"/>
                <c:pt idx="0">
                  <c:v>TwAA (β = 0.5)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TW'!$D$14:$H$14</c:f>
              <c:numCache>
                <c:formatCode>0.00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50.828877843523998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ser>
          <c:idx val="8"/>
          <c:order val="8"/>
          <c:tx>
            <c:strRef>
              <c:f>'TS X TW'!$C$15</c:f>
              <c:strCache>
                <c:ptCount val="1"/>
                <c:pt idx="0">
                  <c:v>TwAA (β = 0.2)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TW'!$D$15:$H$15</c:f>
              <c:numCache>
                <c:formatCode>0.00</c:formatCode>
                <c:ptCount val="5"/>
                <c:pt idx="0">
                  <c:v>64.434759443763653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66.150104547480638</c:v>
                </c:pt>
                <c:pt idx="4">
                  <c:v>39.355778774254297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912448"/>
        <c:axId val="534474688"/>
      </c:barChart>
      <c:catAx>
        <c:axId val="53591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34474688"/>
        <c:crosses val="autoZero"/>
        <c:auto val="1"/>
        <c:lblAlgn val="ctr"/>
        <c:lblOffset val="100"/>
        <c:noMultiLvlLbl val="0"/>
      </c:catAx>
      <c:valAx>
        <c:axId val="534474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591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TW'!$K$7</c:f>
              <c:strCache>
                <c:ptCount val="1"/>
                <c:pt idx="0">
                  <c:v>TS (β =  0.8)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TW'!$L$7:$P$7</c:f>
              <c:numCache>
                <c:formatCode>0.00</c:formatCode>
                <c:ptCount val="5"/>
                <c:pt idx="0">
                  <c:v>55.115674374559752</c:v>
                </c:pt>
                <c:pt idx="1">
                  <c:v>93.051521399360809</c:v>
                </c:pt>
                <c:pt idx="2">
                  <c:v>64.147471761641441</c:v>
                </c:pt>
                <c:pt idx="3">
                  <c:v>116.84857606990991</c:v>
                </c:pt>
                <c:pt idx="4">
                  <c:v>52.380923567369862</c:v>
                </c:pt>
              </c:numCache>
            </c:numRef>
          </c:val>
        </c:ser>
        <c:ser>
          <c:idx val="1"/>
          <c:order val="1"/>
          <c:tx>
            <c:strRef>
              <c:f>'TS X TW'!$K$8</c:f>
              <c:strCache>
                <c:ptCount val="1"/>
                <c:pt idx="0">
                  <c:v>TS (β =  0.5)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TW'!$L$8:$P$8</c:f>
              <c:numCache>
                <c:formatCode>0.00</c:formatCode>
                <c:ptCount val="5"/>
                <c:pt idx="0">
                  <c:v>53.584683419710871</c:v>
                </c:pt>
                <c:pt idx="1">
                  <c:v>93.051521399360809</c:v>
                </c:pt>
                <c:pt idx="2">
                  <c:v>64.10261338978016</c:v>
                </c:pt>
                <c:pt idx="3">
                  <c:v>119.46458896699743</c:v>
                </c:pt>
                <c:pt idx="4">
                  <c:v>51.832288599395305</c:v>
                </c:pt>
              </c:numCache>
            </c:numRef>
          </c:val>
        </c:ser>
        <c:ser>
          <c:idx val="2"/>
          <c:order val="2"/>
          <c:tx>
            <c:strRef>
              <c:f>'TS X TW'!$K$9</c:f>
              <c:strCache>
                <c:ptCount val="1"/>
                <c:pt idx="0">
                  <c:v>TS (β =  0.2)</c:v>
                </c:pt>
              </c:strCache>
            </c:strRef>
          </c:tx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TW'!$L$9:$P$9</c:f>
              <c:numCache>
                <c:formatCode>0.00</c:formatCode>
                <c:ptCount val="5"/>
                <c:pt idx="0">
                  <c:v>52.053692464861996</c:v>
                </c:pt>
                <c:pt idx="1">
                  <c:v>87.703732813190655</c:v>
                </c:pt>
                <c:pt idx="2">
                  <c:v>63.609171299305984</c:v>
                </c:pt>
                <c:pt idx="3">
                  <c:v>117.72058036893907</c:v>
                </c:pt>
                <c:pt idx="4">
                  <c:v>51.996879089787676</c:v>
                </c:pt>
              </c:numCache>
            </c:numRef>
          </c:val>
        </c:ser>
        <c:ser>
          <c:idx val="3"/>
          <c:order val="3"/>
          <c:tx>
            <c:strRef>
              <c:f>'TS X TW'!$K$10</c:f>
              <c:strCache>
                <c:ptCount val="1"/>
                <c:pt idx="0">
                  <c:v>TwCN (β = 0.8)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TW'!$L$10:$P$10</c:f>
              <c:numCache>
                <c:formatCode>0.00</c:formatCode>
                <c:ptCount val="5"/>
                <c:pt idx="0">
                  <c:v>47.46071960031535</c:v>
                </c:pt>
                <c:pt idx="1">
                  <c:v>79.147271075318386</c:v>
                </c:pt>
                <c:pt idx="2">
                  <c:v>65.986665007954244</c:v>
                </c:pt>
                <c:pt idx="3">
                  <c:v>109.69814081787064</c:v>
                </c:pt>
                <c:pt idx="4">
                  <c:v>49.157693130519391</c:v>
                </c:pt>
              </c:numCache>
            </c:numRef>
          </c:val>
        </c:ser>
        <c:ser>
          <c:idx val="4"/>
          <c:order val="4"/>
          <c:tx>
            <c:strRef>
              <c:f>'TS X TW'!$K$11</c:f>
              <c:strCache>
                <c:ptCount val="1"/>
                <c:pt idx="0">
                  <c:v>TwCN (β = 0.5)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TW'!$L$11:$P$11</c:f>
              <c:numCache>
                <c:formatCode>0.00</c:formatCode>
                <c:ptCount val="5"/>
                <c:pt idx="0">
                  <c:v>44.398737690617573</c:v>
                </c:pt>
                <c:pt idx="1">
                  <c:v>80.21682879255242</c:v>
                </c:pt>
                <c:pt idx="2">
                  <c:v>63.923179902335001</c:v>
                </c:pt>
                <c:pt idx="3">
                  <c:v>112.488554574764</c:v>
                </c:pt>
                <c:pt idx="4">
                  <c:v>50.227531318069765</c:v>
                </c:pt>
              </c:numCache>
            </c:numRef>
          </c:val>
        </c:ser>
        <c:ser>
          <c:idx val="5"/>
          <c:order val="5"/>
          <c:tx>
            <c:strRef>
              <c:f>'TS X TW'!$K$12</c:f>
              <c:strCache>
                <c:ptCount val="1"/>
                <c:pt idx="0">
                  <c:v>TwCN (β = 0.2)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TW'!$L$12:$P$12</c:f>
              <c:numCache>
                <c:formatCode>0.00</c:formatCode>
                <c:ptCount val="5"/>
                <c:pt idx="0">
                  <c:v>45.929728645466469</c:v>
                </c:pt>
                <c:pt idx="1">
                  <c:v>82.355944227020487</c:v>
                </c:pt>
                <c:pt idx="2">
                  <c:v>63.609171299305984</c:v>
                </c:pt>
                <c:pt idx="3">
                  <c:v>112.66295543456984</c:v>
                </c:pt>
                <c:pt idx="4">
                  <c:v>50.789882160243671</c:v>
                </c:pt>
              </c:numCache>
            </c:numRef>
          </c:val>
        </c:ser>
        <c:ser>
          <c:idx val="6"/>
          <c:order val="6"/>
          <c:tx>
            <c:strRef>
              <c:f>'TS X TW'!$K$13</c:f>
              <c:strCache>
                <c:ptCount val="1"/>
                <c:pt idx="0">
                  <c:v>TwAA (β = 0.8)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TW'!$L$13:$P$13</c:f>
              <c:numCache>
                <c:formatCode>0.00</c:formatCode>
                <c:ptCount val="5"/>
                <c:pt idx="0">
                  <c:v>56.646665329408634</c:v>
                </c:pt>
                <c:pt idx="1">
                  <c:v>83.42550194425452</c:v>
                </c:pt>
                <c:pt idx="2">
                  <c:v>64.910064083283331</c:v>
                </c:pt>
                <c:pt idx="3">
                  <c:v>116.67417521010407</c:v>
                </c:pt>
                <c:pt idx="4">
                  <c:v>52.010594963987039</c:v>
                </c:pt>
              </c:numCache>
            </c:numRef>
          </c:val>
        </c:ser>
        <c:ser>
          <c:idx val="7"/>
          <c:order val="7"/>
          <c:tx>
            <c:strRef>
              <c:f>'TS X TW'!$K$14</c:f>
              <c:strCache>
                <c:ptCount val="1"/>
                <c:pt idx="0">
                  <c:v>TwAA (β = 0.5)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TW'!$L$14:$P$14</c:f>
              <c:numCache>
                <c:formatCode>0.00</c:formatCode>
                <c:ptCount val="5"/>
                <c:pt idx="0">
                  <c:v>52.053692464861996</c:v>
                </c:pt>
                <c:pt idx="1">
                  <c:v>81.286386509786468</c:v>
                </c:pt>
                <c:pt idx="2">
                  <c:v>63.115729208831823</c:v>
                </c:pt>
                <c:pt idx="3">
                  <c:v>119.98779154641494</c:v>
                </c:pt>
                <c:pt idx="4">
                  <c:v>52.956990283743139</c:v>
                </c:pt>
              </c:numCache>
            </c:numRef>
          </c:val>
        </c:ser>
        <c:ser>
          <c:idx val="8"/>
          <c:order val="8"/>
          <c:tx>
            <c:strRef>
              <c:f>'TS X TW'!$K$15</c:f>
              <c:strCache>
                <c:ptCount val="1"/>
                <c:pt idx="0">
                  <c:v>TwAA (β = 0.2)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TW'!$L$15:$P$15</c:f>
              <c:numCache>
                <c:formatCode>0.00</c:formatCode>
                <c:ptCount val="5"/>
                <c:pt idx="0">
                  <c:v>53.584683419710871</c:v>
                </c:pt>
                <c:pt idx="1">
                  <c:v>85.564617378722588</c:v>
                </c:pt>
                <c:pt idx="2">
                  <c:v>63.340021068138256</c:v>
                </c:pt>
                <c:pt idx="3">
                  <c:v>119.2901881071916</c:v>
                </c:pt>
                <c:pt idx="4">
                  <c:v>53.135296648334858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850816"/>
        <c:axId val="534476992"/>
      </c:barChart>
      <c:catAx>
        <c:axId val="53085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34476992"/>
        <c:crosses val="autoZero"/>
        <c:auto val="1"/>
        <c:lblAlgn val="ctr"/>
        <c:lblOffset val="100"/>
        <c:noMultiLvlLbl val="0"/>
      </c:catAx>
      <c:valAx>
        <c:axId val="534476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085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TW'!$C$7:$C$15</c:f>
              <c:strCache>
                <c:ptCount val="9"/>
                <c:pt idx="0">
                  <c:v>TS (β = 0.8)</c:v>
                </c:pt>
                <c:pt idx="1">
                  <c:v>TS (β = 0.5)</c:v>
                </c:pt>
                <c:pt idx="2">
                  <c:v>TS (β =  0.2)</c:v>
                </c:pt>
                <c:pt idx="3">
                  <c:v>TwCN (β = 0.8)</c:v>
                </c:pt>
                <c:pt idx="4">
                  <c:v>TwCN (β = 0.5)</c:v>
                </c:pt>
                <c:pt idx="5">
                  <c:v>TwCN (β = 0.2)</c:v>
                </c:pt>
                <c:pt idx="6">
                  <c:v>TwAA (β = 0.8)</c:v>
                </c:pt>
                <c:pt idx="7">
                  <c:v>TwAA (β = 0.5)</c:v>
                </c:pt>
                <c:pt idx="8">
                  <c:v>TwAA (β = 0.2)</c:v>
                </c:pt>
              </c:strCache>
            </c:strRef>
          </c:cat>
          <c:val>
            <c:numRef>
              <c:f>'TS X TW'!$I$7:$I$15</c:f>
              <c:numCache>
                <c:formatCode>0.00</c:formatCode>
                <c:ptCount val="9"/>
                <c:pt idx="0">
                  <c:v>57.501720771582484</c:v>
                </c:pt>
                <c:pt idx="1">
                  <c:v>59.233723178703613</c:v>
                </c:pt>
                <c:pt idx="2">
                  <c:v>59.040467292868563</c:v>
                </c:pt>
                <c:pt idx="3">
                  <c:v>54.566757276939811</c:v>
                </c:pt>
                <c:pt idx="4">
                  <c:v>55.012773366721866</c:v>
                </c:pt>
                <c:pt idx="5">
                  <c:v>55.814392704423014</c:v>
                </c:pt>
                <c:pt idx="6">
                  <c:v>59.013737869459099</c:v>
                </c:pt>
                <c:pt idx="7">
                  <c:v>59.478162038725735</c:v>
                </c:pt>
                <c:pt idx="8">
                  <c:v>58.698330647074314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13984"/>
        <c:axId val="535994944"/>
      </c:lineChart>
      <c:catAx>
        <c:axId val="5359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35994944"/>
        <c:crosses val="autoZero"/>
        <c:auto val="1"/>
        <c:lblAlgn val="ctr"/>
        <c:lblOffset val="100"/>
        <c:noMultiLvlLbl val="0"/>
      </c:catAx>
      <c:valAx>
        <c:axId val="535994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591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2000 - 2005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Precisao!$C$8:$C$16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Precisao!$AI$8:$AI$16</c:f>
              <c:numCache>
                <c:formatCode>General</c:formatCode>
                <c:ptCount val="9"/>
                <c:pt idx="0">
                  <c:v>0.10011233689075075</c:v>
                </c:pt>
                <c:pt idx="1">
                  <c:v>0.10003950095580136</c:v>
                </c:pt>
                <c:pt idx="2">
                  <c:v>0.10049671385191099</c:v>
                </c:pt>
                <c:pt idx="3">
                  <c:v>0.1003882898918447</c:v>
                </c:pt>
                <c:pt idx="4">
                  <c:v>0.10171383924577211</c:v>
                </c:pt>
                <c:pt idx="5">
                  <c:v>0.10125149359391705</c:v>
                </c:pt>
                <c:pt idx="6">
                  <c:v>0.10154807767769196</c:v>
                </c:pt>
                <c:pt idx="7">
                  <c:v>0.1019845531573135</c:v>
                </c:pt>
                <c:pt idx="8">
                  <c:v>0.10189863146825928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476544"/>
        <c:axId val="530404992"/>
      </c:lineChart>
      <c:catAx>
        <c:axId val="53047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Damping factor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0404992"/>
        <c:crosses val="autoZero"/>
        <c:auto val="1"/>
        <c:lblAlgn val="ctr"/>
        <c:lblOffset val="100"/>
        <c:noMultiLvlLbl val="0"/>
      </c:catAx>
      <c:valAx>
        <c:axId val="53040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47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TW'!$K$7:$K$15</c:f>
              <c:strCache>
                <c:ptCount val="9"/>
                <c:pt idx="0">
                  <c:v>TS (β =  0.8)</c:v>
                </c:pt>
                <c:pt idx="1">
                  <c:v>TS (β =  0.5)</c:v>
                </c:pt>
                <c:pt idx="2">
                  <c:v>TS (β =  0.2)</c:v>
                </c:pt>
                <c:pt idx="3">
                  <c:v>TwCN (β = 0.8)</c:v>
                </c:pt>
                <c:pt idx="4">
                  <c:v>TwCN (β = 0.5)</c:v>
                </c:pt>
                <c:pt idx="5">
                  <c:v>TwCN (β = 0.2)</c:v>
                </c:pt>
                <c:pt idx="6">
                  <c:v>TwAA (β = 0.8)</c:v>
                </c:pt>
                <c:pt idx="7">
                  <c:v>TwAA (β = 0.5)</c:v>
                </c:pt>
                <c:pt idx="8">
                  <c:v>TwAA (β = 0.2)</c:v>
                </c:pt>
              </c:strCache>
            </c:strRef>
          </c:cat>
          <c:val>
            <c:numRef>
              <c:f>'TS X TW'!$Q$7:$Q$15</c:f>
              <c:numCache>
                <c:formatCode>0.00</c:formatCode>
                <c:ptCount val="9"/>
                <c:pt idx="0">
                  <c:v>76.308833434568356</c:v>
                </c:pt>
                <c:pt idx="1">
                  <c:v>76.407139155048924</c:v>
                </c:pt>
                <c:pt idx="2">
                  <c:v>74.616811207217083</c:v>
                </c:pt>
                <c:pt idx="3">
                  <c:v>70.290097926395603</c:v>
                </c:pt>
                <c:pt idx="4">
                  <c:v>70.250966455667751</c:v>
                </c:pt>
                <c:pt idx="5">
                  <c:v>71.069536353321297</c:v>
                </c:pt>
                <c:pt idx="6">
                  <c:v>74.733400306207528</c:v>
                </c:pt>
                <c:pt idx="7">
                  <c:v>73.880118002727684</c:v>
                </c:pt>
                <c:pt idx="8">
                  <c:v>74.982961324419634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14496"/>
        <c:axId val="535996672"/>
      </c:lineChart>
      <c:catAx>
        <c:axId val="53591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535996672"/>
        <c:crosses val="autoZero"/>
        <c:auto val="1"/>
        <c:lblAlgn val="ctr"/>
        <c:lblOffset val="100"/>
        <c:noMultiLvlLbl val="0"/>
      </c:catAx>
      <c:valAx>
        <c:axId val="535996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5914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TW'!$K$7:$K$15</c:f>
              <c:strCache>
                <c:ptCount val="9"/>
                <c:pt idx="0">
                  <c:v>TS (β =  0.8)</c:v>
                </c:pt>
                <c:pt idx="1">
                  <c:v>TS (β =  0.5)</c:v>
                </c:pt>
                <c:pt idx="2">
                  <c:v>TS (β =  0.2)</c:v>
                </c:pt>
                <c:pt idx="3">
                  <c:v>TwCN (β = 0.8)</c:v>
                </c:pt>
                <c:pt idx="4">
                  <c:v>TwCN (β = 0.5)</c:v>
                </c:pt>
                <c:pt idx="5">
                  <c:v>TwCN (β = 0.2)</c:v>
                </c:pt>
                <c:pt idx="6">
                  <c:v>TwAA (β = 0.8)</c:v>
                </c:pt>
                <c:pt idx="7">
                  <c:v>TwAA (β = 0.5)</c:v>
                </c:pt>
                <c:pt idx="8">
                  <c:v>TwAA (β = 0.2)</c:v>
                </c:pt>
              </c:strCache>
            </c:strRef>
          </c:cat>
          <c:val>
            <c:numRef>
              <c:f>'TS X TW'!$R$7:$R$15</c:f>
              <c:numCache>
                <c:formatCode>General</c:formatCode>
                <c:ptCount val="9"/>
                <c:pt idx="0">
                  <c:v>66.90527710307542</c:v>
                </c:pt>
                <c:pt idx="1">
                  <c:v>67.820431166876261</c:v>
                </c:pt>
                <c:pt idx="2">
                  <c:v>66.828639250042826</c:v>
                </c:pt>
                <c:pt idx="3">
                  <c:v>62.428427601667707</c:v>
                </c:pt>
                <c:pt idx="4">
                  <c:v>62.631869911194812</c:v>
                </c:pt>
                <c:pt idx="5">
                  <c:v>63.441964528872155</c:v>
                </c:pt>
                <c:pt idx="6">
                  <c:v>66.873569087833317</c:v>
                </c:pt>
                <c:pt idx="7">
                  <c:v>66.679140020726706</c:v>
                </c:pt>
                <c:pt idx="8">
                  <c:v>66.840645985746974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15008"/>
        <c:axId val="535998400"/>
      </c:lineChart>
      <c:catAx>
        <c:axId val="53591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535998400"/>
        <c:crosses val="autoZero"/>
        <c:auto val="1"/>
        <c:lblAlgn val="ctr"/>
        <c:lblOffset val="100"/>
        <c:noMultiLvlLbl val="0"/>
      </c:catAx>
      <c:valAx>
        <c:axId val="5359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91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CTW'!$C$7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CTW'!$D$7:$H$7</c:f>
              <c:numCache>
                <c:formatCode>0.00</c:formatCode>
                <c:ptCount val="5"/>
                <c:pt idx="0">
                  <c:v>56.380414513293204</c:v>
                </c:pt>
                <c:pt idx="1">
                  <c:v>79.491715806346861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37.520535204470413</c:v>
                </c:pt>
              </c:numCache>
            </c:numRef>
          </c:val>
        </c:ser>
        <c:ser>
          <c:idx val="1"/>
          <c:order val="1"/>
          <c:tx>
            <c:strRef>
              <c:f>'TS X CTW'!$C$8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CTW'!$D$8:$H$8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38.540114965461456</c:v>
                </c:pt>
              </c:numCache>
            </c:numRef>
          </c:val>
        </c:ser>
        <c:ser>
          <c:idx val="2"/>
          <c:order val="2"/>
          <c:tx>
            <c:strRef>
              <c:f>'TS X CTW'!$C$9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CTW'!$D$9:$H$9</c:f>
              <c:numCache>
                <c:formatCode>0.00</c:formatCode>
                <c:ptCount val="5"/>
                <c:pt idx="0">
                  <c:v>60.407586978528435</c:v>
                </c:pt>
                <c:pt idx="1">
                  <c:v>80.696135742806661</c:v>
                </c:pt>
                <c:pt idx="2">
                  <c:v>47.091460355029582</c:v>
                </c:pt>
                <c:pt idx="3">
                  <c:v>69.894450087904062</c:v>
                </c:pt>
                <c:pt idx="4">
                  <c:v>37.112703300074003</c:v>
                </c:pt>
              </c:numCache>
            </c:numRef>
          </c:val>
        </c:ser>
        <c:ser>
          <c:idx val="3"/>
          <c:order val="3"/>
          <c:tx>
            <c:strRef>
              <c:f>'TS X CTW'!$C$10</c:f>
              <c:strCache>
                <c:ptCount val="1"/>
                <c:pt idx="0">
                  <c:v>Temporal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CTW'!$D$10:$H$10</c:f>
            </c:numRef>
          </c:val>
        </c:ser>
        <c:ser>
          <c:idx val="4"/>
          <c:order val="4"/>
          <c:tx>
            <c:strRef>
              <c:f>'TS X CTW'!$C$11</c:f>
              <c:strCache>
                <c:ptCount val="1"/>
                <c:pt idx="0">
                  <c:v>CTwCN (β = 0.8,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CTW'!$D$11:$H$11</c:f>
              <c:numCache>
                <c:formatCode>0.00</c:formatCode>
                <c:ptCount val="5"/>
                <c:pt idx="0">
                  <c:v>52.353242048057965</c:v>
                </c:pt>
                <c:pt idx="1">
                  <c:v>73.46961612404786</c:v>
                </c:pt>
                <c:pt idx="2">
                  <c:v>48.58642735042735</c:v>
                </c:pt>
                <c:pt idx="3">
                  <c:v>69.894450087904062</c:v>
                </c:pt>
                <c:pt idx="4">
                  <c:v>38.132283061065039</c:v>
                </c:pt>
              </c:numCache>
            </c:numRef>
          </c:val>
        </c:ser>
        <c:ser>
          <c:idx val="5"/>
          <c:order val="5"/>
          <c:tx>
            <c:strRef>
              <c:f>'TS X CTW'!$C$12</c:f>
              <c:strCache>
                <c:ptCount val="1"/>
                <c:pt idx="0">
                  <c:v>CTwCN (β = 0.8,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CTW'!$D$12:$H$12</c:f>
              <c:numCache>
                <c:formatCode>0.00</c:formatCode>
                <c:ptCount val="5"/>
                <c:pt idx="0">
                  <c:v>60.407586978528435</c:v>
                </c:pt>
                <c:pt idx="1">
                  <c:v>72.26519618758806</c:v>
                </c:pt>
                <c:pt idx="2">
                  <c:v>47.091460355029582</c:v>
                </c:pt>
                <c:pt idx="3">
                  <c:v>63.653874187198333</c:v>
                </c:pt>
                <c:pt idx="4">
                  <c:v>36.908787347875787</c:v>
                </c:pt>
              </c:numCache>
            </c:numRef>
          </c:val>
        </c:ser>
        <c:ser>
          <c:idx val="6"/>
          <c:order val="6"/>
          <c:tx>
            <c:strRef>
              <c:f>'TS X CTW'!$C$13</c:f>
              <c:strCache>
                <c:ptCount val="1"/>
                <c:pt idx="0">
                  <c:v>CTwCN (β = 0.8,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CTW'!$D$13:$H$13</c:f>
              <c:numCache>
                <c:formatCode>0.00</c:formatCode>
                <c:ptCount val="5"/>
                <c:pt idx="0">
                  <c:v>60.407586978528435</c:v>
                </c:pt>
                <c:pt idx="1">
                  <c:v>69.856356314668474</c:v>
                </c:pt>
                <c:pt idx="2">
                  <c:v>46.343976857330702</c:v>
                </c:pt>
                <c:pt idx="3">
                  <c:v>64.901989367339482</c:v>
                </c:pt>
                <c:pt idx="4">
                  <c:v>35.073543778091903</c:v>
                </c:pt>
              </c:numCache>
            </c:numRef>
          </c:val>
        </c:ser>
        <c:ser>
          <c:idx val="7"/>
          <c:order val="7"/>
          <c:tx>
            <c:strRef>
              <c:f>'TS X CTW'!$C$14</c:f>
              <c:strCache>
                <c:ptCount val="1"/>
                <c:pt idx="0">
                  <c:v>CTwAA (β = 0.8,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CTW'!$D$14:$H$14</c:f>
              <c:numCache>
                <c:formatCode>0.00</c:formatCode>
                <c:ptCount val="5"/>
                <c:pt idx="0">
                  <c:v>52.353242048057965</c:v>
                </c:pt>
                <c:pt idx="1">
                  <c:v>59</c:v>
                </c:pt>
                <c:pt idx="2">
                  <c:v>50.828877843523998</c:v>
                </c:pt>
                <c:pt idx="3">
                  <c:v>72.390680448186345</c:v>
                </c:pt>
                <c:pt idx="4">
                  <c:v>40.783190439641757</c:v>
                </c:pt>
              </c:numCache>
            </c:numRef>
          </c:val>
        </c:ser>
        <c:ser>
          <c:idx val="8"/>
          <c:order val="8"/>
          <c:tx>
            <c:strRef>
              <c:f>'TS X CTW'!$C$15</c:f>
              <c:strCache>
                <c:ptCount val="1"/>
                <c:pt idx="0">
                  <c:v>CTwAA (β = 0.8,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CTW'!$D$15:$H$15</c:f>
              <c:numCache>
                <c:formatCode>0.00</c:formatCode>
                <c:ptCount val="5"/>
                <c:pt idx="0">
                  <c:v>64.434759443763653</c:v>
                </c:pt>
                <c:pt idx="1">
                  <c:v>59</c:v>
                </c:pt>
                <c:pt idx="2">
                  <c:v>50.08139434582511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ser>
          <c:idx val="9"/>
          <c:order val="9"/>
          <c:tx>
            <c:strRef>
              <c:f>'TS X CTW'!$C$16</c:f>
              <c:strCache>
                <c:ptCount val="1"/>
                <c:pt idx="0">
                  <c:v>CTwAA (β = 0.8,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CTW'!$D$16:$H$16</c:f>
              <c:numCache>
                <c:formatCode>0.00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50.455136094674558</c:v>
                </c:pt>
                <c:pt idx="3">
                  <c:v>69.894450087904062</c:v>
                </c:pt>
                <c:pt idx="4">
                  <c:v>39.355778774254297</c:v>
                </c:pt>
              </c:numCache>
            </c:numRef>
          </c:val>
        </c:ser>
        <c:ser>
          <c:idx val="10"/>
          <c:order val="10"/>
          <c:tx>
            <c:strRef>
              <c:f>'TS X CTW'!$C$17</c:f>
              <c:strCache>
                <c:ptCount val="1"/>
                <c:pt idx="0">
                  <c:v>CTwCN (β = 0.5,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CTW'!$D$17:$H$17</c:f>
              <c:numCache>
                <c:formatCode>0.00</c:formatCode>
                <c:ptCount val="5"/>
                <c:pt idx="0">
                  <c:v>56.380414513293204</c:v>
                </c:pt>
                <c:pt idx="1">
                  <c:v>75.87845599696746</c:v>
                </c:pt>
                <c:pt idx="2">
                  <c:v>48.58642735042735</c:v>
                </c:pt>
                <c:pt idx="3">
                  <c:v>69.894450087904062</c:v>
                </c:pt>
                <c:pt idx="4">
                  <c:v>37.92836710886683</c:v>
                </c:pt>
              </c:numCache>
            </c:numRef>
          </c:val>
        </c:ser>
        <c:ser>
          <c:idx val="11"/>
          <c:order val="11"/>
          <c:tx>
            <c:strRef>
              <c:f>'TS X CTW'!$C$18</c:f>
              <c:strCache>
                <c:ptCount val="1"/>
                <c:pt idx="0">
                  <c:v>CTwCN (β = 0.5,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CTW'!$D$18:$H$18</c:f>
              <c:numCache>
                <c:formatCode>0.00</c:formatCode>
                <c:ptCount val="5"/>
                <c:pt idx="0">
                  <c:v>44.298897117587515</c:v>
                </c:pt>
                <c:pt idx="1">
                  <c:v>79.491715806346861</c:v>
                </c:pt>
                <c:pt idx="2">
                  <c:v>48.21268560157791</c:v>
                </c:pt>
                <c:pt idx="3">
                  <c:v>63.653874187198333</c:v>
                </c:pt>
                <c:pt idx="4">
                  <c:v>38.947946869857873</c:v>
                </c:pt>
              </c:numCache>
            </c:numRef>
          </c:val>
        </c:ser>
        <c:ser>
          <c:idx val="12"/>
          <c:order val="12"/>
          <c:tx>
            <c:strRef>
              <c:f>'TS X CTW'!$C$19</c:f>
              <c:strCache>
                <c:ptCount val="1"/>
                <c:pt idx="0">
                  <c:v>CTwCN (β = 0.5,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CTW'!$D$19:$H$19</c:f>
              <c:numCache>
                <c:formatCode>0.00</c:formatCode>
                <c:ptCount val="5"/>
                <c:pt idx="0">
                  <c:v>40.271724652352283</c:v>
                </c:pt>
                <c:pt idx="1">
                  <c:v>74.67403606050766</c:v>
                </c:pt>
                <c:pt idx="2">
                  <c:v>47.838943852728463</c:v>
                </c:pt>
                <c:pt idx="3">
                  <c:v>62.405759007057199</c:v>
                </c:pt>
                <c:pt idx="4">
                  <c:v>37.92836710886683</c:v>
                </c:pt>
              </c:numCache>
            </c:numRef>
          </c:val>
        </c:ser>
        <c:ser>
          <c:idx val="13"/>
          <c:order val="13"/>
          <c:tx>
            <c:strRef>
              <c:f>'TS X CTW'!$C$20</c:f>
              <c:strCache>
                <c:ptCount val="1"/>
                <c:pt idx="0">
                  <c:v>CTwAA (β = 0.5,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CTW'!$D$20:$H$20</c:f>
              <c:numCache>
                <c:formatCode>0.00</c:formatCode>
                <c:ptCount val="5"/>
                <c:pt idx="0">
                  <c:v>56.380414513293204</c:v>
                </c:pt>
                <c:pt idx="1">
                  <c:v>75.87845599696746</c:v>
                </c:pt>
                <c:pt idx="2">
                  <c:v>50.828877843523998</c:v>
                </c:pt>
                <c:pt idx="3">
                  <c:v>69.894450087904062</c:v>
                </c:pt>
                <c:pt idx="4">
                  <c:v>37.92836710886683</c:v>
                </c:pt>
              </c:numCache>
            </c:numRef>
          </c:val>
        </c:ser>
        <c:ser>
          <c:idx val="14"/>
          <c:order val="14"/>
          <c:tx>
            <c:strRef>
              <c:f>'TS X CTW'!$C$21</c:f>
              <c:strCache>
                <c:ptCount val="1"/>
                <c:pt idx="0">
                  <c:v>CTwAA (β = 0.5,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CTW'!$D$21:$H$21</c:f>
              <c:numCache>
                <c:formatCode>0.00</c:formatCode>
                <c:ptCount val="5"/>
                <c:pt idx="0">
                  <c:v>48.32606958282274</c:v>
                </c:pt>
                <c:pt idx="1">
                  <c:v>75.87845599696746</c:v>
                </c:pt>
                <c:pt idx="2">
                  <c:v>50.08139434582511</c:v>
                </c:pt>
                <c:pt idx="3">
                  <c:v>68.646334907762906</c:v>
                </c:pt>
                <c:pt idx="4">
                  <c:v>39.559694726452499</c:v>
                </c:pt>
              </c:numCache>
            </c:numRef>
          </c:val>
        </c:ser>
        <c:ser>
          <c:idx val="15"/>
          <c:order val="15"/>
          <c:tx>
            <c:strRef>
              <c:f>'TS X CTW'!$C$22</c:f>
              <c:strCache>
                <c:ptCount val="1"/>
                <c:pt idx="0">
                  <c:v>CTwAA (β = 0.5,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CTW'!$D$22:$H$22</c:f>
              <c:numCache>
                <c:formatCode>0.00</c:formatCode>
                <c:ptCount val="5"/>
                <c:pt idx="0">
                  <c:v>44.298897117587515</c:v>
                </c:pt>
                <c:pt idx="1">
                  <c:v>72.26519618758806</c:v>
                </c:pt>
                <c:pt idx="2">
                  <c:v>49.707652596975677</c:v>
                </c:pt>
                <c:pt idx="3">
                  <c:v>64.901989367339482</c:v>
                </c:pt>
                <c:pt idx="4">
                  <c:v>39.763610678650707</c:v>
                </c:pt>
              </c:numCache>
            </c:numRef>
          </c:val>
        </c:ser>
        <c:ser>
          <c:idx val="16"/>
          <c:order val="16"/>
          <c:tx>
            <c:strRef>
              <c:f>'TS X CTW'!$C$23</c:f>
              <c:strCache>
                <c:ptCount val="1"/>
                <c:pt idx="0">
                  <c:v>CTwCN (β = 0.2,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CTW'!$D$23:$H$23</c:f>
              <c:numCache>
                <c:formatCode>0.00</c:formatCode>
                <c:ptCount val="5"/>
                <c:pt idx="0">
                  <c:v>44.298897117587515</c:v>
                </c:pt>
                <c:pt idx="1">
                  <c:v>77.082875933427275</c:v>
                </c:pt>
                <c:pt idx="2">
                  <c:v>48.21268560157791</c:v>
                </c:pt>
                <c:pt idx="3">
                  <c:v>61.157643826916051</c:v>
                </c:pt>
                <c:pt idx="4">
                  <c:v>37.92836710886683</c:v>
                </c:pt>
              </c:numCache>
            </c:numRef>
          </c:val>
        </c:ser>
        <c:ser>
          <c:idx val="17"/>
          <c:order val="17"/>
          <c:tx>
            <c:strRef>
              <c:f>'TS X CTW'!$C$24</c:f>
              <c:strCache>
                <c:ptCount val="1"/>
                <c:pt idx="0">
                  <c:v>CTwCN (β = 0.2,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CTW'!$D$24:$H$24</c:f>
              <c:numCache>
                <c:formatCode>0.00</c:formatCode>
                <c:ptCount val="5"/>
                <c:pt idx="0">
                  <c:v>56.380414513293204</c:v>
                </c:pt>
                <c:pt idx="1">
                  <c:v>73.46961612404786</c:v>
                </c:pt>
                <c:pt idx="2">
                  <c:v>46.717718606180135</c:v>
                </c:pt>
                <c:pt idx="3">
                  <c:v>59.909528646774909</c:v>
                </c:pt>
                <c:pt idx="4">
                  <c:v>37.92836710886683</c:v>
                </c:pt>
              </c:numCache>
            </c:numRef>
          </c:val>
        </c:ser>
        <c:ser>
          <c:idx val="18"/>
          <c:order val="18"/>
          <c:tx>
            <c:strRef>
              <c:f>'TS X CTW'!$C$25</c:f>
              <c:strCache>
                <c:ptCount val="1"/>
                <c:pt idx="0">
                  <c:v>CTwCN (β = 0.2,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CTW'!$D$25:$H$25</c:f>
              <c:numCache>
                <c:formatCode>0.00</c:formatCode>
                <c:ptCount val="5"/>
                <c:pt idx="0">
                  <c:v>56.380414513293204</c:v>
                </c:pt>
                <c:pt idx="1">
                  <c:v>72.26519618758806</c:v>
                </c:pt>
                <c:pt idx="2">
                  <c:v>45.596493359631815</c:v>
                </c:pt>
                <c:pt idx="3">
                  <c:v>62.405759007057199</c:v>
                </c:pt>
                <c:pt idx="4">
                  <c:v>36.908787347875787</c:v>
                </c:pt>
              </c:numCache>
            </c:numRef>
          </c:val>
        </c:ser>
        <c:ser>
          <c:idx val="19"/>
          <c:order val="19"/>
          <c:tx>
            <c:strRef>
              <c:f>'TS X CTW'!$C$26</c:f>
              <c:strCache>
                <c:ptCount val="1"/>
                <c:pt idx="0">
                  <c:v>CTwAA (β = 0.2,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CTW'!$D$26:$H$26</c:f>
              <c:numCache>
                <c:formatCode>0.00</c:formatCode>
                <c:ptCount val="5"/>
                <c:pt idx="0">
                  <c:v>60.407586978528435</c:v>
                </c:pt>
                <c:pt idx="1">
                  <c:v>75.87845599696746</c:v>
                </c:pt>
                <c:pt idx="2">
                  <c:v>48.58642735042735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20"/>
          <c:order val="20"/>
          <c:tx>
            <c:strRef>
              <c:f>'TS X CTW'!$C$27</c:f>
              <c:strCache>
                <c:ptCount val="1"/>
                <c:pt idx="0">
                  <c:v>CTwAA (β = 0.2,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CTW'!$D$27:$H$27</c:f>
              <c:numCache>
                <c:formatCode>0.00</c:formatCode>
                <c:ptCount val="5"/>
                <c:pt idx="0">
                  <c:v>60.407586978528435</c:v>
                </c:pt>
                <c:pt idx="1">
                  <c:v>72.26519618758806</c:v>
                </c:pt>
                <c:pt idx="2">
                  <c:v>49.707652596975677</c:v>
                </c:pt>
                <c:pt idx="3">
                  <c:v>66.150104547480638</c:v>
                </c:pt>
                <c:pt idx="4">
                  <c:v>38.947946869857873</c:v>
                </c:pt>
              </c:numCache>
            </c:numRef>
          </c:val>
        </c:ser>
        <c:ser>
          <c:idx val="21"/>
          <c:order val="21"/>
          <c:tx>
            <c:strRef>
              <c:f>'TS X CTW'!$C$28</c:f>
              <c:strCache>
                <c:ptCount val="1"/>
                <c:pt idx="0">
                  <c:v>CTwAA (β = 0.2,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CTW'!$D$28:$H$28</c:f>
              <c:numCache>
                <c:formatCode>0.00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48.960169099276797</c:v>
                </c:pt>
                <c:pt idx="3">
                  <c:v>67.398219727621765</c:v>
                </c:pt>
                <c:pt idx="4">
                  <c:v>41.394938296236383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510464"/>
        <c:axId val="536000704"/>
      </c:barChart>
      <c:catAx>
        <c:axId val="53651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536000704"/>
        <c:crosses val="autoZero"/>
        <c:auto val="1"/>
        <c:lblAlgn val="ctr"/>
        <c:lblOffset val="100"/>
        <c:noMultiLvlLbl val="0"/>
      </c:catAx>
      <c:valAx>
        <c:axId val="536000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65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CTW'!$C$7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CTW'!$L$7:$P$7</c:f>
              <c:numCache>
                <c:formatCode>0.00</c:formatCode>
                <c:ptCount val="5"/>
                <c:pt idx="0">
                  <c:v>55.115674374559752</c:v>
                </c:pt>
                <c:pt idx="1">
                  <c:v>93.051521399360809</c:v>
                </c:pt>
                <c:pt idx="2">
                  <c:v>64.147471761641441</c:v>
                </c:pt>
                <c:pt idx="3">
                  <c:v>116.84857606990991</c:v>
                </c:pt>
                <c:pt idx="4">
                  <c:v>52.380923567369862</c:v>
                </c:pt>
              </c:numCache>
            </c:numRef>
          </c:val>
        </c:ser>
        <c:ser>
          <c:idx val="1"/>
          <c:order val="1"/>
          <c:tx>
            <c:strRef>
              <c:f>'TS X CTW'!$C$8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CTW'!$L$8:$P$8</c:f>
              <c:numCache>
                <c:formatCode>0.00</c:formatCode>
                <c:ptCount val="5"/>
                <c:pt idx="0">
                  <c:v>53.584683419710871</c:v>
                </c:pt>
                <c:pt idx="1">
                  <c:v>93.051521399360809</c:v>
                </c:pt>
                <c:pt idx="2">
                  <c:v>64.10261338978016</c:v>
                </c:pt>
                <c:pt idx="3">
                  <c:v>119.46458896699743</c:v>
                </c:pt>
                <c:pt idx="4">
                  <c:v>51.832288599395305</c:v>
                </c:pt>
              </c:numCache>
            </c:numRef>
          </c:val>
        </c:ser>
        <c:ser>
          <c:idx val="2"/>
          <c:order val="2"/>
          <c:tx>
            <c:strRef>
              <c:f>'TS X CTW'!$C$9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CTW'!$L$9:$P$9</c:f>
              <c:numCache>
                <c:formatCode>0.00</c:formatCode>
                <c:ptCount val="5"/>
                <c:pt idx="0">
                  <c:v>52.053692464861996</c:v>
                </c:pt>
                <c:pt idx="1">
                  <c:v>87.703732813190655</c:v>
                </c:pt>
                <c:pt idx="2">
                  <c:v>63.609171299305984</c:v>
                </c:pt>
                <c:pt idx="3">
                  <c:v>117.72058036893907</c:v>
                </c:pt>
                <c:pt idx="4">
                  <c:v>51.996879089787676</c:v>
                </c:pt>
              </c:numCache>
            </c:numRef>
          </c:val>
        </c:ser>
        <c:ser>
          <c:idx val="3"/>
          <c:order val="3"/>
          <c:tx>
            <c:strRef>
              <c:f>'TS X CTW'!$C$10</c:f>
              <c:strCache>
                <c:ptCount val="1"/>
                <c:pt idx="0">
                  <c:v>Temporal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CTW'!$L$10:$P$10</c:f>
            </c:numRef>
          </c:val>
        </c:ser>
        <c:ser>
          <c:idx val="4"/>
          <c:order val="4"/>
          <c:tx>
            <c:strRef>
              <c:f>'TS X CTW'!$C$11</c:f>
              <c:strCache>
                <c:ptCount val="1"/>
                <c:pt idx="0">
                  <c:v>CTwCN (β = 0.8,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CTW'!$L$11:$P$11</c:f>
              <c:numCache>
                <c:formatCode>0.00</c:formatCode>
                <c:ptCount val="5"/>
                <c:pt idx="0">
                  <c:v>47.46071960031535</c:v>
                </c:pt>
                <c:pt idx="1">
                  <c:v>80.21682879255242</c:v>
                </c:pt>
                <c:pt idx="2">
                  <c:v>61.814836424854477</c:v>
                </c:pt>
                <c:pt idx="3">
                  <c:v>105.68692104233642</c:v>
                </c:pt>
                <c:pt idx="4">
                  <c:v>50.460701179458944</c:v>
                </c:pt>
              </c:numCache>
            </c:numRef>
          </c:val>
        </c:ser>
        <c:ser>
          <c:idx val="5"/>
          <c:order val="5"/>
          <c:tx>
            <c:strRef>
              <c:f>'TS X CTW'!$C$12</c:f>
              <c:strCache>
                <c:ptCount val="1"/>
                <c:pt idx="0">
                  <c:v>CTwCN (β = 0.8,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CTW'!$L$12:$P$12</c:f>
              <c:numCache>
                <c:formatCode>0.00</c:formatCode>
                <c:ptCount val="5"/>
                <c:pt idx="0">
                  <c:v>50.522701510013114</c:v>
                </c:pt>
                <c:pt idx="1">
                  <c:v>84.495059661488568</c:v>
                </c:pt>
                <c:pt idx="2">
                  <c:v>63.160587580693111</c:v>
                </c:pt>
                <c:pt idx="3">
                  <c:v>110.74454597670565</c:v>
                </c:pt>
                <c:pt idx="4">
                  <c:v>50.69387104084813</c:v>
                </c:pt>
              </c:numCache>
            </c:numRef>
          </c:val>
        </c:ser>
        <c:ser>
          <c:idx val="6"/>
          <c:order val="6"/>
          <c:tx>
            <c:strRef>
              <c:f>'TS X CTW'!$C$13</c:f>
              <c:strCache>
                <c:ptCount val="1"/>
                <c:pt idx="0">
                  <c:v>CTwCN (β = 0.8,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CTW'!$L$13:$P$13</c:f>
              <c:numCache>
                <c:formatCode>0.00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64.012896646057584</c:v>
                </c:pt>
                <c:pt idx="3">
                  <c:v>112.66295543456984</c:v>
                </c:pt>
                <c:pt idx="4">
                  <c:v>50.652723418250034</c:v>
                </c:pt>
              </c:numCache>
            </c:numRef>
          </c:val>
        </c:ser>
        <c:ser>
          <c:idx val="7"/>
          <c:order val="7"/>
          <c:tx>
            <c:strRef>
              <c:f>'TS X CTW'!$C$14</c:f>
              <c:strCache>
                <c:ptCount val="1"/>
                <c:pt idx="0">
                  <c:v>CTwAA (β = 0.8,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CTW'!$L$14:$P$14</c:f>
              <c:numCache>
                <c:formatCode>0.00</c:formatCode>
                <c:ptCount val="5"/>
                <c:pt idx="0">
                  <c:v>50.522701510013114</c:v>
                </c:pt>
                <c:pt idx="1">
                  <c:v>88.773290530424688</c:v>
                </c:pt>
                <c:pt idx="2">
                  <c:v>61.590544565548043</c:v>
                </c:pt>
                <c:pt idx="3">
                  <c:v>113.36055887379318</c:v>
                </c:pt>
                <c:pt idx="4">
                  <c:v>52.230048951176862</c:v>
                </c:pt>
              </c:numCache>
            </c:numRef>
          </c:val>
        </c:ser>
        <c:ser>
          <c:idx val="8"/>
          <c:order val="8"/>
          <c:tx>
            <c:strRef>
              <c:f>'TS X CTW'!$C$15</c:f>
              <c:strCache>
                <c:ptCount val="1"/>
                <c:pt idx="0">
                  <c:v>CTwAA (β = 0.8,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CTW'!$L$15:$P$15</c:f>
              <c:numCache>
                <c:formatCode>0.00</c:formatCode>
                <c:ptCount val="5"/>
                <c:pt idx="0">
                  <c:v>52.053692464861996</c:v>
                </c:pt>
                <c:pt idx="1">
                  <c:v>86.634175095956621</c:v>
                </c:pt>
                <c:pt idx="2">
                  <c:v>62.263420143467364</c:v>
                </c:pt>
                <c:pt idx="3">
                  <c:v>118.41818380816241</c:v>
                </c:pt>
                <c:pt idx="4">
                  <c:v>52.764968044952035</c:v>
                </c:pt>
              </c:numCache>
            </c:numRef>
          </c:val>
        </c:ser>
        <c:ser>
          <c:idx val="9"/>
          <c:order val="9"/>
          <c:tx>
            <c:strRef>
              <c:f>'TS X CTW'!$C$16</c:f>
              <c:strCache>
                <c:ptCount val="1"/>
                <c:pt idx="0">
                  <c:v>CTwAA (β = 0.8,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CTW'!$L$16:$P$16</c:f>
              <c:numCache>
                <c:formatCode>0.00</c:formatCode>
                <c:ptCount val="5"/>
                <c:pt idx="0">
                  <c:v>50.522701510013114</c:v>
                </c:pt>
                <c:pt idx="1">
                  <c:v>84.495059661488568</c:v>
                </c:pt>
                <c:pt idx="2">
                  <c:v>63.295162696276982</c:v>
                </c:pt>
                <c:pt idx="3">
                  <c:v>120.51099412583245</c:v>
                </c:pt>
                <c:pt idx="4">
                  <c:v>53.05300140313868</c:v>
                </c:pt>
              </c:numCache>
            </c:numRef>
          </c:val>
        </c:ser>
        <c:ser>
          <c:idx val="10"/>
          <c:order val="10"/>
          <c:tx>
            <c:strRef>
              <c:f>'TS X CTW'!$C$17</c:f>
              <c:strCache>
                <c:ptCount val="1"/>
                <c:pt idx="0">
                  <c:v>CTwCN (β = 0.5,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CTW'!$L$17:$P$17</c:f>
              <c:numCache>
                <c:formatCode>0.00</c:formatCode>
                <c:ptCount val="5"/>
                <c:pt idx="0">
                  <c:v>47.46071960031535</c:v>
                </c:pt>
                <c:pt idx="1">
                  <c:v>82.355944227020487</c:v>
                </c:pt>
                <c:pt idx="2">
                  <c:v>62.442853630912509</c:v>
                </c:pt>
                <c:pt idx="3">
                  <c:v>106.55892534136558</c:v>
                </c:pt>
                <c:pt idx="4">
                  <c:v>50.542996424655122</c:v>
                </c:pt>
              </c:numCache>
            </c:numRef>
          </c:val>
        </c:ser>
        <c:ser>
          <c:idx val="11"/>
          <c:order val="11"/>
          <c:tx>
            <c:strRef>
              <c:f>'TS X CTW'!$C$18</c:f>
              <c:strCache>
                <c:ptCount val="1"/>
                <c:pt idx="0">
                  <c:v>CTwCN (β = 0.5,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CTW'!$L$18:$P$18</c:f>
              <c:numCache>
                <c:formatCode>0.00</c:formatCode>
                <c:ptCount val="5"/>
                <c:pt idx="0">
                  <c:v>42.867746735768698</c:v>
                </c:pt>
                <c:pt idx="1">
                  <c:v>85.564617378722588</c:v>
                </c:pt>
                <c:pt idx="2">
                  <c:v>63.968038274196289</c:v>
                </c:pt>
                <c:pt idx="3">
                  <c:v>108.47733479922978</c:v>
                </c:pt>
                <c:pt idx="4">
                  <c:v>49.445726488706036</c:v>
                </c:pt>
              </c:numCache>
            </c:numRef>
          </c:val>
        </c:ser>
        <c:ser>
          <c:idx val="12"/>
          <c:order val="12"/>
          <c:tx>
            <c:strRef>
              <c:f>'TS X CTW'!$C$19</c:f>
              <c:strCache>
                <c:ptCount val="1"/>
                <c:pt idx="0">
                  <c:v>CTwCN (β = 0.5,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CTW'!$L$19:$P$19</c:f>
              <c:numCache>
                <c:formatCode>0.00</c:formatCode>
                <c:ptCount val="5"/>
                <c:pt idx="0">
                  <c:v>44.398737690617573</c:v>
                </c:pt>
                <c:pt idx="1">
                  <c:v>83.42550194425452</c:v>
                </c:pt>
                <c:pt idx="2">
                  <c:v>65.313789430034916</c:v>
                </c:pt>
                <c:pt idx="3">
                  <c:v>107.25652878058892</c:v>
                </c:pt>
                <c:pt idx="4">
                  <c:v>48.485615294750573</c:v>
                </c:pt>
              </c:numCache>
            </c:numRef>
          </c:val>
        </c:ser>
        <c:ser>
          <c:idx val="13"/>
          <c:order val="13"/>
          <c:tx>
            <c:strRef>
              <c:f>'TS X CTW'!$C$20</c:f>
              <c:strCache>
                <c:ptCount val="1"/>
                <c:pt idx="0">
                  <c:v>CTwAA (β = 0.5,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CTW'!$L$20:$P$20</c:f>
              <c:numCache>
                <c:formatCode>0.00</c:formatCode>
                <c:ptCount val="5"/>
                <c:pt idx="0">
                  <c:v>45.929728645466469</c:v>
                </c:pt>
                <c:pt idx="1">
                  <c:v>86.634175095956621</c:v>
                </c:pt>
                <c:pt idx="2">
                  <c:v>62.532570374635078</c:v>
                </c:pt>
                <c:pt idx="3">
                  <c:v>110.04694253748231</c:v>
                </c:pt>
                <c:pt idx="4">
                  <c:v>51.681413983202312</c:v>
                </c:pt>
              </c:numCache>
            </c:numRef>
          </c:val>
        </c:ser>
        <c:ser>
          <c:idx val="14"/>
          <c:order val="14"/>
          <c:tx>
            <c:strRef>
              <c:f>'TS X CTW'!$C$21</c:f>
              <c:strCache>
                <c:ptCount val="1"/>
                <c:pt idx="0">
                  <c:v>CTwAA (β = 0.5,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CTW'!$L$21:$P$21</c:f>
              <c:numCache>
                <c:formatCode>0.00</c:formatCode>
                <c:ptCount val="5"/>
                <c:pt idx="0">
                  <c:v>47.46071960031535</c:v>
                </c:pt>
                <c:pt idx="1">
                  <c:v>88.773290530424688</c:v>
                </c:pt>
                <c:pt idx="2">
                  <c:v>63.564312927444703</c:v>
                </c:pt>
                <c:pt idx="3">
                  <c:v>110.91894683651149</c:v>
                </c:pt>
                <c:pt idx="4">
                  <c:v>50.83102978284176</c:v>
                </c:pt>
              </c:numCache>
            </c:numRef>
          </c:val>
        </c:ser>
        <c:ser>
          <c:idx val="15"/>
          <c:order val="15"/>
          <c:tx>
            <c:strRef>
              <c:f>'TS X CTW'!$C$22</c:f>
              <c:strCache>
                <c:ptCount val="1"/>
                <c:pt idx="0">
                  <c:v>CTwAA (β = 0.5,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CTW'!$L$22:$P$22</c:f>
              <c:numCache>
                <c:formatCode>0.00</c:formatCode>
                <c:ptCount val="5"/>
                <c:pt idx="0">
                  <c:v>50.522701510013114</c:v>
                </c:pt>
                <c:pt idx="1">
                  <c:v>86.634175095956621</c:v>
                </c:pt>
                <c:pt idx="2">
                  <c:v>64.192330133502722</c:v>
                </c:pt>
                <c:pt idx="3">
                  <c:v>111.61655027573481</c:v>
                </c:pt>
                <c:pt idx="4">
                  <c:v>50.076656701876765</c:v>
                </c:pt>
              </c:numCache>
            </c:numRef>
          </c:val>
        </c:ser>
        <c:ser>
          <c:idx val="16"/>
          <c:order val="16"/>
          <c:tx>
            <c:strRef>
              <c:f>'TS X CTW'!$C$23</c:f>
              <c:strCache>
                <c:ptCount val="1"/>
                <c:pt idx="0">
                  <c:v>CTwCN (β = 0.2,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CTW'!$L$23:$P$23</c:f>
              <c:numCache>
                <c:formatCode>0.00</c:formatCode>
                <c:ptCount val="5"/>
                <c:pt idx="0">
                  <c:v>45.929728645466469</c:v>
                </c:pt>
                <c:pt idx="1">
                  <c:v>83.42550194425452</c:v>
                </c:pt>
                <c:pt idx="2">
                  <c:v>64.640913852115602</c:v>
                </c:pt>
                <c:pt idx="3">
                  <c:v>108.30293393942394</c:v>
                </c:pt>
                <c:pt idx="4">
                  <c:v>48.52676291734867</c:v>
                </c:pt>
              </c:numCache>
            </c:numRef>
          </c:val>
        </c:ser>
        <c:ser>
          <c:idx val="17"/>
          <c:order val="17"/>
          <c:tx>
            <c:strRef>
              <c:f>'TS X CTW'!$C$24</c:f>
              <c:strCache>
                <c:ptCount val="1"/>
                <c:pt idx="0">
                  <c:v>CTwCN (β = 0.2,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CTW'!$L$24:$P$24</c:f>
              <c:numCache>
                <c:formatCode>0.00</c:formatCode>
                <c:ptCount val="5"/>
                <c:pt idx="0">
                  <c:v>48.991710555164232</c:v>
                </c:pt>
                <c:pt idx="1">
                  <c:v>79.147271075318386</c:v>
                </c:pt>
                <c:pt idx="2">
                  <c:v>64.685772223976898</c:v>
                </c:pt>
                <c:pt idx="3">
                  <c:v>109.52373995806479</c:v>
                </c:pt>
                <c:pt idx="4">
                  <c:v>48.67763753354167</c:v>
                </c:pt>
              </c:numCache>
            </c:numRef>
          </c:val>
        </c:ser>
        <c:ser>
          <c:idx val="18"/>
          <c:order val="18"/>
          <c:tx>
            <c:strRef>
              <c:f>'TS X CTW'!$C$25</c:f>
              <c:strCache>
                <c:ptCount val="1"/>
                <c:pt idx="0">
                  <c:v>CTwCN (β = 0.2,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CTW'!$L$25:$P$25</c:f>
              <c:numCache>
                <c:formatCode>0.00</c:formatCode>
                <c:ptCount val="5"/>
                <c:pt idx="0">
                  <c:v>48.991710555164232</c:v>
                </c:pt>
                <c:pt idx="1">
                  <c:v>84.495059661488568</c:v>
                </c:pt>
                <c:pt idx="2">
                  <c:v>65.134355942589764</c:v>
                </c:pt>
                <c:pt idx="3">
                  <c:v>110.04694253748231</c:v>
                </c:pt>
                <c:pt idx="4">
                  <c:v>49.075397885323213</c:v>
                </c:pt>
              </c:numCache>
            </c:numRef>
          </c:val>
        </c:ser>
        <c:ser>
          <c:idx val="19"/>
          <c:order val="19"/>
          <c:tx>
            <c:strRef>
              <c:f>'TS X CTW'!$C$26</c:f>
              <c:strCache>
                <c:ptCount val="1"/>
                <c:pt idx="0">
                  <c:v>CTwAA (β = 0.2,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CTW'!$L$26:$P$26</c:f>
              <c:numCache>
                <c:formatCode>0.00</c:formatCode>
                <c:ptCount val="5"/>
                <c:pt idx="0">
                  <c:v>58.177656284257516</c:v>
                </c:pt>
                <c:pt idx="1">
                  <c:v>82.355944227020487</c:v>
                </c:pt>
                <c:pt idx="2">
                  <c:v>63.070870836970542</c:v>
                </c:pt>
                <c:pt idx="3">
                  <c:v>112.13975285515232</c:v>
                </c:pt>
                <c:pt idx="4">
                  <c:v>50.611575795651945</c:v>
                </c:pt>
              </c:numCache>
            </c:numRef>
          </c:val>
        </c:ser>
        <c:ser>
          <c:idx val="20"/>
          <c:order val="20"/>
          <c:tx>
            <c:strRef>
              <c:f>'TS X CTW'!$C$27</c:f>
              <c:strCache>
                <c:ptCount val="1"/>
                <c:pt idx="0">
                  <c:v>CTwAA (β = 0.2,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CTW'!$L$27:$P$27</c:f>
              <c:numCache>
                <c:formatCode>0.00</c:formatCode>
                <c:ptCount val="5"/>
                <c:pt idx="0">
                  <c:v>50.522701510013114</c:v>
                </c:pt>
                <c:pt idx="1">
                  <c:v>89.842848247658708</c:v>
                </c:pt>
                <c:pt idx="2">
                  <c:v>64.461480364670464</c:v>
                </c:pt>
                <c:pt idx="3">
                  <c:v>115.80217091107488</c:v>
                </c:pt>
                <c:pt idx="4">
                  <c:v>51.544255241208667</c:v>
                </c:pt>
              </c:numCache>
            </c:numRef>
          </c:val>
        </c:ser>
        <c:ser>
          <c:idx val="21"/>
          <c:order val="21"/>
          <c:tx>
            <c:strRef>
              <c:f>'TS X CTW'!$C$28</c:f>
              <c:strCache>
                <c:ptCount val="1"/>
                <c:pt idx="0">
                  <c:v>CTwAA (β = 0.2,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CTW'!$L$28:$P$28</c:f>
              <c:numCache>
                <c:formatCode>0.00</c:formatCode>
                <c:ptCount val="5"/>
                <c:pt idx="0">
                  <c:v>53.584683419710871</c:v>
                </c:pt>
                <c:pt idx="1">
                  <c:v>83.42550194425452</c:v>
                </c:pt>
                <c:pt idx="2">
                  <c:v>64.371763620947888</c:v>
                </c:pt>
                <c:pt idx="3">
                  <c:v>114.93016661204571</c:v>
                </c:pt>
                <c:pt idx="4">
                  <c:v>52.038026712385758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915520"/>
        <c:axId val="546841728"/>
      </c:barChart>
      <c:catAx>
        <c:axId val="5359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546841728"/>
        <c:crosses val="autoZero"/>
        <c:auto val="1"/>
        <c:lblAlgn val="ctr"/>
        <c:lblOffset val="100"/>
        <c:noMultiLvlLbl val="0"/>
      </c:catAx>
      <c:valAx>
        <c:axId val="546841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591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CTW'!$C$7:$C$28</c:f>
              <c:strCache>
                <c:ptCount val="21"/>
                <c:pt idx="0">
                  <c:v>TS (β = 0.8)</c:v>
                </c:pt>
                <c:pt idx="1">
                  <c:v>TS (β = 0.5)</c:v>
                </c:pt>
                <c:pt idx="2">
                  <c:v>TS (β =  0.2)</c:v>
                </c:pt>
                <c:pt idx="3">
                  <c:v>CTwCN (β = 0.8, α = 0.8) </c:v>
                </c:pt>
                <c:pt idx="4">
                  <c:v>CTwCN (β = 0.8, α = 0.5) </c:v>
                </c:pt>
                <c:pt idx="5">
                  <c:v>CTwCN (β = 0.8, α = 0.2) </c:v>
                </c:pt>
                <c:pt idx="6">
                  <c:v>CTwAA (β = 0.8, α = 0.8) </c:v>
                </c:pt>
                <c:pt idx="7">
                  <c:v>CTwAA (β = 0.8, α = 0.5) </c:v>
                </c:pt>
                <c:pt idx="8">
                  <c:v>CTwAA (β = 0.8, α = 0.2) </c:v>
                </c:pt>
                <c:pt idx="9">
                  <c:v>CTwCN (β = 0.5, α = 0.8) </c:v>
                </c:pt>
                <c:pt idx="10">
                  <c:v>CTwCN (β = 0.5, α = 0.5) </c:v>
                </c:pt>
                <c:pt idx="11">
                  <c:v>CTwCN (β = 0.5, α = 0.2) </c:v>
                </c:pt>
                <c:pt idx="12">
                  <c:v>CTwAA (β = 0.5, α = 0.8) </c:v>
                </c:pt>
                <c:pt idx="13">
                  <c:v>CTwAA (β = 0.5, α = 0.5) </c:v>
                </c:pt>
                <c:pt idx="14">
                  <c:v>CTwAA (β = 0.5, α = 0.2) </c:v>
                </c:pt>
                <c:pt idx="15">
                  <c:v>CTwCN (β = 0.2, α = 0.8) </c:v>
                </c:pt>
                <c:pt idx="16">
                  <c:v>CTwCN (β = 0.2, α = 0.5) </c:v>
                </c:pt>
                <c:pt idx="17">
                  <c:v>CTwCN (β = 0.2, α = 0.2) </c:v>
                </c:pt>
                <c:pt idx="18">
                  <c:v>CTwAA (β = 0.2, α = 0.8) </c:v>
                </c:pt>
                <c:pt idx="19">
                  <c:v>CTwAA (β = 0.2, α = 0.5) </c:v>
                </c:pt>
                <c:pt idx="20">
                  <c:v>CTwAA (β = 0.2, α = 0.2) </c:v>
                </c:pt>
              </c:strCache>
            </c:strRef>
          </c:cat>
          <c:val>
            <c:numRef>
              <c:f>'TS X CTW'!$I$7:$I$28</c:f>
              <c:numCache>
                <c:formatCode>0.00</c:formatCode>
                <c:ptCount val="21"/>
                <c:pt idx="0">
                  <c:v>57.501720771582484</c:v>
                </c:pt>
                <c:pt idx="1">
                  <c:v>59.233723178703613</c:v>
                </c:pt>
                <c:pt idx="2">
                  <c:v>59.040467292868563</c:v>
                </c:pt>
                <c:pt idx="3">
                  <c:v>56.487203734300451</c:v>
                </c:pt>
                <c:pt idx="4">
                  <c:v>56.065381011244042</c:v>
                </c:pt>
                <c:pt idx="5">
                  <c:v>55.316690659191792</c:v>
                </c:pt>
                <c:pt idx="6">
                  <c:v>55.071198155882016</c:v>
                </c:pt>
                <c:pt idx="7">
                  <c:v>56.675626101668357</c:v>
                </c:pt>
                <c:pt idx="8">
                  <c:v>59.281064117636923</c:v>
                </c:pt>
                <c:pt idx="9">
                  <c:v>57.733623011491787</c:v>
                </c:pt>
                <c:pt idx="10">
                  <c:v>54.921023916513697</c:v>
                </c:pt>
                <c:pt idx="11">
                  <c:v>52.623766136302493</c:v>
                </c:pt>
                <c:pt idx="12">
                  <c:v>58.182113110111104</c:v>
                </c:pt>
                <c:pt idx="13">
                  <c:v>56.498389911966136</c:v>
                </c:pt>
                <c:pt idx="14">
                  <c:v>54.187469189628288</c:v>
                </c:pt>
                <c:pt idx="15">
                  <c:v>53.736093917675113</c:v>
                </c:pt>
                <c:pt idx="16">
                  <c:v>54.881128999832583</c:v>
                </c:pt>
                <c:pt idx="17">
                  <c:v>54.711330083089209</c:v>
                </c:pt>
                <c:pt idx="18">
                  <c:v>59.196512444963467</c:v>
                </c:pt>
                <c:pt idx="19">
                  <c:v>57.495697436086132</c:v>
                </c:pt>
                <c:pt idx="20">
                  <c:v>58.890656550897333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513536"/>
        <c:axId val="546844608"/>
      </c:lineChart>
      <c:catAx>
        <c:axId val="5365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46844608"/>
        <c:crosses val="autoZero"/>
        <c:auto val="1"/>
        <c:lblAlgn val="ctr"/>
        <c:lblOffset val="100"/>
        <c:noMultiLvlLbl val="0"/>
      </c:catAx>
      <c:valAx>
        <c:axId val="546844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6513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CTW'!$C$7:$C$28</c:f>
              <c:strCache>
                <c:ptCount val="21"/>
                <c:pt idx="0">
                  <c:v>TS (β = 0.8)</c:v>
                </c:pt>
                <c:pt idx="1">
                  <c:v>TS (β = 0.5)</c:v>
                </c:pt>
                <c:pt idx="2">
                  <c:v>TS (β =  0.2)</c:v>
                </c:pt>
                <c:pt idx="3">
                  <c:v>CTwCN (β = 0.8, α = 0.8) </c:v>
                </c:pt>
                <c:pt idx="4">
                  <c:v>CTwCN (β = 0.8, α = 0.5) </c:v>
                </c:pt>
                <c:pt idx="5">
                  <c:v>CTwCN (β = 0.8, α = 0.2) </c:v>
                </c:pt>
                <c:pt idx="6">
                  <c:v>CTwAA (β = 0.8, α = 0.8) </c:v>
                </c:pt>
                <c:pt idx="7">
                  <c:v>CTwAA (β = 0.8, α = 0.5) </c:v>
                </c:pt>
                <c:pt idx="8">
                  <c:v>CTwAA (β = 0.8, α = 0.2) </c:v>
                </c:pt>
                <c:pt idx="9">
                  <c:v>CTwCN (β = 0.5, α = 0.8) </c:v>
                </c:pt>
                <c:pt idx="10">
                  <c:v>CTwCN (β = 0.5, α = 0.5) </c:v>
                </c:pt>
                <c:pt idx="11">
                  <c:v>CTwCN (β = 0.5, α = 0.2) </c:v>
                </c:pt>
                <c:pt idx="12">
                  <c:v>CTwAA (β = 0.5, α = 0.8) </c:v>
                </c:pt>
                <c:pt idx="13">
                  <c:v>CTwAA (β = 0.5, α = 0.5) </c:v>
                </c:pt>
                <c:pt idx="14">
                  <c:v>CTwAA (β = 0.5, α = 0.2) </c:v>
                </c:pt>
                <c:pt idx="15">
                  <c:v>CTwCN (β = 0.2, α = 0.8) </c:v>
                </c:pt>
                <c:pt idx="16">
                  <c:v>CTwCN (β = 0.2, α = 0.5) </c:v>
                </c:pt>
                <c:pt idx="17">
                  <c:v>CTwCN (β = 0.2, α = 0.2) </c:v>
                </c:pt>
                <c:pt idx="18">
                  <c:v>CTwAA (β = 0.2, α = 0.8) </c:v>
                </c:pt>
                <c:pt idx="19">
                  <c:v>CTwAA (β = 0.2, α = 0.5) </c:v>
                </c:pt>
                <c:pt idx="20">
                  <c:v>CTwAA (β = 0.2, α = 0.2) </c:v>
                </c:pt>
              </c:strCache>
            </c:strRef>
          </c:cat>
          <c:val>
            <c:numRef>
              <c:f>'TS X CTW'!$Q$7:$Q$28</c:f>
              <c:numCache>
                <c:formatCode>0.00</c:formatCode>
                <c:ptCount val="21"/>
                <c:pt idx="0">
                  <c:v>76.308833434568356</c:v>
                </c:pt>
                <c:pt idx="1">
                  <c:v>76.407139155048924</c:v>
                </c:pt>
                <c:pt idx="2">
                  <c:v>74.616811207217083</c:v>
                </c:pt>
                <c:pt idx="3">
                  <c:v>69.128001407903525</c:v>
                </c:pt>
                <c:pt idx="4">
                  <c:v>71.923353153949719</c:v>
                </c:pt>
                <c:pt idx="5">
                  <c:v>72.255355790629011</c:v>
                </c:pt>
                <c:pt idx="6">
                  <c:v>73.295428886191175</c:v>
                </c:pt>
                <c:pt idx="7">
                  <c:v>74.42688791148008</c:v>
                </c:pt>
                <c:pt idx="8">
                  <c:v>74.375383879349968</c:v>
                </c:pt>
                <c:pt idx="9">
                  <c:v>69.872287844853815</c:v>
                </c:pt>
                <c:pt idx="10">
                  <c:v>70.064692735324684</c:v>
                </c:pt>
                <c:pt idx="11">
                  <c:v>69.776034628049302</c:v>
                </c:pt>
                <c:pt idx="12">
                  <c:v>71.364966127348552</c:v>
                </c:pt>
                <c:pt idx="13">
                  <c:v>72.309659935507597</c:v>
                </c:pt>
                <c:pt idx="14">
                  <c:v>72.608482743416801</c:v>
                </c:pt>
                <c:pt idx="15">
                  <c:v>70.165168259721838</c:v>
                </c:pt>
                <c:pt idx="16">
                  <c:v>70.205226269213199</c:v>
                </c:pt>
                <c:pt idx="17">
                  <c:v>71.548693316409611</c:v>
                </c:pt>
                <c:pt idx="18">
                  <c:v>73.271159999810564</c:v>
                </c:pt>
                <c:pt idx="19">
                  <c:v>74.43469125492517</c:v>
                </c:pt>
                <c:pt idx="20">
                  <c:v>73.670028461868952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514048"/>
        <c:axId val="546845760"/>
      </c:lineChart>
      <c:catAx>
        <c:axId val="53651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546845760"/>
        <c:crosses val="autoZero"/>
        <c:auto val="1"/>
        <c:lblAlgn val="ctr"/>
        <c:lblOffset val="100"/>
        <c:noMultiLvlLbl val="0"/>
      </c:catAx>
      <c:valAx>
        <c:axId val="5468457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651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CTS'!$C$7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CTS'!$D$7:$H$7</c:f>
              <c:numCache>
                <c:formatCode>0.00</c:formatCode>
                <c:ptCount val="5"/>
                <c:pt idx="0">
                  <c:v>56.380414513293204</c:v>
                </c:pt>
                <c:pt idx="1">
                  <c:v>79.491715806346861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37.520535204470413</c:v>
                </c:pt>
              </c:numCache>
            </c:numRef>
          </c:val>
        </c:ser>
        <c:ser>
          <c:idx val="1"/>
          <c:order val="1"/>
          <c:tx>
            <c:strRef>
              <c:f>'TS X CTS'!$C$8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CTS'!$D$8:$H$8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38.540114965461456</c:v>
                </c:pt>
              </c:numCache>
            </c:numRef>
          </c:val>
        </c:ser>
        <c:ser>
          <c:idx val="2"/>
          <c:order val="2"/>
          <c:tx>
            <c:strRef>
              <c:f>'TS X CTS'!$C$9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CTS'!$D$9:$H$9</c:f>
              <c:numCache>
                <c:formatCode>0.00</c:formatCode>
                <c:ptCount val="5"/>
                <c:pt idx="0">
                  <c:v>60.407586978528435</c:v>
                </c:pt>
                <c:pt idx="1">
                  <c:v>80.696135742806661</c:v>
                </c:pt>
                <c:pt idx="2">
                  <c:v>47.091460355029582</c:v>
                </c:pt>
                <c:pt idx="3">
                  <c:v>69.894450087904062</c:v>
                </c:pt>
                <c:pt idx="4">
                  <c:v>37.112703300074003</c:v>
                </c:pt>
              </c:numCache>
            </c:numRef>
          </c:val>
        </c:ser>
        <c:ser>
          <c:idx val="3"/>
          <c:order val="3"/>
          <c:tx>
            <c:strRef>
              <c:f>'TS X CTS'!$C$10</c:f>
              <c:strCache>
                <c:ptCount val="1"/>
                <c:pt idx="0">
                  <c:v>CTS (β = 0.8, α = 0.8)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CTS'!$D$10:$H$10</c:f>
              <c:numCache>
                <c:formatCode>0.00</c:formatCode>
                <c:ptCount val="5"/>
                <c:pt idx="0">
                  <c:v>60.407586978528435</c:v>
                </c:pt>
                <c:pt idx="1">
                  <c:v>81.900555679266475</c:v>
                </c:pt>
                <c:pt idx="2">
                  <c:v>47.838943852728463</c:v>
                </c:pt>
                <c:pt idx="3">
                  <c:v>62.405759007057199</c:v>
                </c:pt>
                <c:pt idx="4">
                  <c:v>37.724451156668628</c:v>
                </c:pt>
              </c:numCache>
            </c:numRef>
          </c:val>
        </c:ser>
        <c:ser>
          <c:idx val="4"/>
          <c:order val="4"/>
          <c:tx>
            <c:strRef>
              <c:f>'TS X CTS'!$C$11</c:f>
              <c:strCache>
                <c:ptCount val="1"/>
                <c:pt idx="0">
                  <c:v>CTS (β = 0.8, α = 0.5)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CTS'!$D$11:$H$11</c:f>
              <c:numCache>
                <c:formatCode>0.00</c:formatCode>
                <c:ptCount val="5"/>
                <c:pt idx="0">
                  <c:v>64.434759443763653</c:v>
                </c:pt>
                <c:pt idx="1">
                  <c:v>84.309395552186075</c:v>
                </c:pt>
                <c:pt idx="2">
                  <c:v>48.21268560157791</c:v>
                </c:pt>
                <c:pt idx="3">
                  <c:v>67.398219727621765</c:v>
                </c:pt>
                <c:pt idx="4">
                  <c:v>39.559694726452499</c:v>
                </c:pt>
              </c:numCache>
            </c:numRef>
          </c:val>
        </c:ser>
        <c:ser>
          <c:idx val="5"/>
          <c:order val="5"/>
          <c:tx>
            <c:strRef>
              <c:f>'TS X CTS'!$C$12</c:f>
              <c:strCache>
                <c:ptCount val="1"/>
                <c:pt idx="0">
                  <c:v>CTS (β = 0.8, α = 0.2)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CTS'!$D$12:$H$12</c:f>
              <c:numCache>
                <c:formatCode>0.00</c:formatCode>
                <c:ptCount val="5"/>
                <c:pt idx="0">
                  <c:v>64.434759443763653</c:v>
                </c:pt>
                <c:pt idx="1">
                  <c:v>79.491715806346861</c:v>
                </c:pt>
                <c:pt idx="2">
                  <c:v>48.21268560157791</c:v>
                </c:pt>
                <c:pt idx="3">
                  <c:v>66.150104547480638</c:v>
                </c:pt>
                <c:pt idx="4">
                  <c:v>39.763610678650707</c:v>
                </c:pt>
              </c:numCache>
            </c:numRef>
          </c:val>
        </c:ser>
        <c:ser>
          <c:idx val="6"/>
          <c:order val="6"/>
          <c:tx>
            <c:strRef>
              <c:f>'TS X CTS'!$C$13</c:f>
              <c:strCache>
                <c:ptCount val="1"/>
                <c:pt idx="0">
                  <c:v>CTS (β = 0.5, α = 0.8)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CTS'!$D$13:$H$13</c:f>
              <c:numCache>
                <c:formatCode>0.00</c:formatCode>
                <c:ptCount val="5"/>
                <c:pt idx="0">
                  <c:v>64.434759443763653</c:v>
                </c:pt>
                <c:pt idx="1">
                  <c:v>84.309395552186075</c:v>
                </c:pt>
                <c:pt idx="2">
                  <c:v>47.838943852728463</c:v>
                </c:pt>
                <c:pt idx="3">
                  <c:v>69.894450087904062</c:v>
                </c:pt>
                <c:pt idx="4">
                  <c:v>38.336199013263247</c:v>
                </c:pt>
              </c:numCache>
            </c:numRef>
          </c:val>
        </c:ser>
        <c:ser>
          <c:idx val="7"/>
          <c:order val="7"/>
          <c:tx>
            <c:strRef>
              <c:f>'TS X CTS'!$C$14</c:f>
              <c:strCache>
                <c:ptCount val="1"/>
                <c:pt idx="0">
                  <c:v>CTS (β = 0.5, α = 0.5)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CTS'!$D$14:$H$14</c:f>
              <c:numCache>
                <c:formatCode>0.00</c:formatCode>
                <c:ptCount val="5"/>
                <c:pt idx="0">
                  <c:v>64.434759443763653</c:v>
                </c:pt>
                <c:pt idx="1">
                  <c:v>84.309395552186075</c:v>
                </c:pt>
                <c:pt idx="2">
                  <c:v>48.21268560157791</c:v>
                </c:pt>
                <c:pt idx="3">
                  <c:v>71.142565268045203</c:v>
                </c:pt>
                <c:pt idx="4">
                  <c:v>38.540114965461456</c:v>
                </c:pt>
              </c:numCache>
            </c:numRef>
          </c:val>
        </c:ser>
        <c:ser>
          <c:idx val="8"/>
          <c:order val="8"/>
          <c:tx>
            <c:strRef>
              <c:f>'TS X CTS'!$C$15</c:f>
              <c:strCache>
                <c:ptCount val="1"/>
                <c:pt idx="0">
                  <c:v>CTS (β = 0.5, α = 0.2)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CTS'!$D$15:$H$15</c:f>
              <c:numCache>
                <c:formatCode>0.00</c:formatCode>
                <c:ptCount val="5"/>
                <c:pt idx="0">
                  <c:v>56.380414513293204</c:v>
                </c:pt>
                <c:pt idx="1">
                  <c:v>77.082875933427275</c:v>
                </c:pt>
                <c:pt idx="2">
                  <c:v>48.21268560157791</c:v>
                </c:pt>
                <c:pt idx="3">
                  <c:v>69.894450087904062</c:v>
                </c:pt>
                <c:pt idx="4">
                  <c:v>38.947946869857873</c:v>
                </c:pt>
              </c:numCache>
            </c:numRef>
          </c:val>
        </c:ser>
        <c:ser>
          <c:idx val="9"/>
          <c:order val="9"/>
          <c:tx>
            <c:strRef>
              <c:f>'TS X CTS'!$C$16</c:f>
              <c:strCache>
                <c:ptCount val="1"/>
                <c:pt idx="0">
                  <c:v>CTS (β = 0.2, α = 0.8)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CTS'!$D$16:$H$16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47.838943852728463</c:v>
                </c:pt>
                <c:pt idx="3">
                  <c:v>72.390680448186345</c:v>
                </c:pt>
                <c:pt idx="4">
                  <c:v>36.50095544347937</c:v>
                </c:pt>
              </c:numCache>
            </c:numRef>
          </c:val>
        </c:ser>
        <c:ser>
          <c:idx val="10"/>
          <c:order val="10"/>
          <c:tx>
            <c:strRef>
              <c:f>'TS X CTS'!$C$17</c:f>
              <c:strCache>
                <c:ptCount val="1"/>
                <c:pt idx="0">
                  <c:v>CTS (β = 0.2, α = 0.5)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CTS'!$D$17:$H$17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48.21268560157791</c:v>
                </c:pt>
                <c:pt idx="3">
                  <c:v>68.646334907762906</c:v>
                </c:pt>
                <c:pt idx="4">
                  <c:v>37.112703300074003</c:v>
                </c:pt>
              </c:numCache>
            </c:numRef>
          </c:val>
        </c:ser>
        <c:ser>
          <c:idx val="11"/>
          <c:order val="11"/>
          <c:tx>
            <c:strRef>
              <c:f>'TS X CTS'!$C$18</c:f>
              <c:strCache>
                <c:ptCount val="1"/>
                <c:pt idx="0">
                  <c:v>CTS (β = 0.2, α = 0.2)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CTS'!$D$18:$H$18</c:f>
              <c:numCache>
                <c:formatCode>0.00</c:formatCode>
                <c:ptCount val="5"/>
                <c:pt idx="0">
                  <c:v>60.407586978528435</c:v>
                </c:pt>
                <c:pt idx="1">
                  <c:v>77.082875933427275</c:v>
                </c:pt>
                <c:pt idx="2">
                  <c:v>48.21268560157791</c:v>
                </c:pt>
                <c:pt idx="3">
                  <c:v>68.646334907762906</c:v>
                </c:pt>
                <c:pt idx="4">
                  <c:v>37.724451156668628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006464"/>
        <c:axId val="546847488"/>
      </c:barChart>
      <c:catAx>
        <c:axId val="5470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546847488"/>
        <c:crosses val="autoZero"/>
        <c:auto val="1"/>
        <c:lblAlgn val="ctr"/>
        <c:lblOffset val="100"/>
        <c:noMultiLvlLbl val="0"/>
      </c:catAx>
      <c:valAx>
        <c:axId val="546847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7006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876531058617675"/>
          <c:y val="5.363626421697288E-2"/>
          <c:w val="0.28456802274715659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CTS'!$C$7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CTS'!$L$7:$P$7</c:f>
              <c:numCache>
                <c:formatCode>0.00</c:formatCode>
                <c:ptCount val="5"/>
                <c:pt idx="0">
                  <c:v>55.115674374559752</c:v>
                </c:pt>
                <c:pt idx="1">
                  <c:v>93.051521399360809</c:v>
                </c:pt>
                <c:pt idx="2">
                  <c:v>64.147471761641441</c:v>
                </c:pt>
                <c:pt idx="3">
                  <c:v>116.84857606990991</c:v>
                </c:pt>
                <c:pt idx="4">
                  <c:v>52.380923567369862</c:v>
                </c:pt>
              </c:numCache>
            </c:numRef>
          </c:val>
        </c:ser>
        <c:ser>
          <c:idx val="1"/>
          <c:order val="1"/>
          <c:tx>
            <c:strRef>
              <c:f>'TS X CTS'!$C$8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CTS'!$L$8:$P$8</c:f>
              <c:numCache>
                <c:formatCode>0.00</c:formatCode>
                <c:ptCount val="5"/>
                <c:pt idx="0">
                  <c:v>53.584683419710871</c:v>
                </c:pt>
                <c:pt idx="1">
                  <c:v>93.051521399360809</c:v>
                </c:pt>
                <c:pt idx="2">
                  <c:v>64.10261338978016</c:v>
                </c:pt>
                <c:pt idx="3">
                  <c:v>119.46458896699743</c:v>
                </c:pt>
                <c:pt idx="4">
                  <c:v>51.832288599395305</c:v>
                </c:pt>
              </c:numCache>
            </c:numRef>
          </c:val>
        </c:ser>
        <c:ser>
          <c:idx val="2"/>
          <c:order val="2"/>
          <c:tx>
            <c:strRef>
              <c:f>'TS X CTS'!$C$9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CTS'!$L$9:$P$9</c:f>
              <c:numCache>
                <c:formatCode>0.00</c:formatCode>
                <c:ptCount val="5"/>
                <c:pt idx="0">
                  <c:v>52.053692464861996</c:v>
                </c:pt>
                <c:pt idx="1">
                  <c:v>87.703732813190655</c:v>
                </c:pt>
                <c:pt idx="2">
                  <c:v>63.609171299305984</c:v>
                </c:pt>
                <c:pt idx="3">
                  <c:v>117.72058036893907</c:v>
                </c:pt>
                <c:pt idx="4">
                  <c:v>51.996879089787676</c:v>
                </c:pt>
              </c:numCache>
            </c:numRef>
          </c:val>
        </c:ser>
        <c:ser>
          <c:idx val="3"/>
          <c:order val="3"/>
          <c:tx>
            <c:strRef>
              <c:f>'TS X CTS'!$C$10</c:f>
              <c:strCache>
                <c:ptCount val="1"/>
                <c:pt idx="0">
                  <c:v>CTS (β = 0.8, α = 0.8)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CTS'!$L$10:$P$10</c:f>
              <c:numCache>
                <c:formatCode>0.00</c:formatCode>
                <c:ptCount val="5"/>
                <c:pt idx="0">
                  <c:v>55.115674374559752</c:v>
                </c:pt>
                <c:pt idx="1">
                  <c:v>89.842848247658708</c:v>
                </c:pt>
                <c:pt idx="2">
                  <c:v>64.147471761641441</c:v>
                </c:pt>
                <c:pt idx="3">
                  <c:v>116.15097263068655</c:v>
                </c:pt>
                <c:pt idx="4">
                  <c:v>52.545514057762219</c:v>
                </c:pt>
              </c:numCache>
            </c:numRef>
          </c:val>
        </c:ser>
        <c:ser>
          <c:idx val="4"/>
          <c:order val="4"/>
          <c:tx>
            <c:strRef>
              <c:f>'TS X CTS'!$C$11</c:f>
              <c:strCache>
                <c:ptCount val="1"/>
                <c:pt idx="0">
                  <c:v>CTS (β = 0.8, α = 0.5)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CTS'!$L$11:$P$11</c:f>
              <c:numCache>
                <c:formatCode>0.00</c:formatCode>
                <c:ptCount val="5"/>
                <c:pt idx="0">
                  <c:v>53.584683419710871</c:v>
                </c:pt>
                <c:pt idx="1">
                  <c:v>87.703732813190655</c:v>
                </c:pt>
                <c:pt idx="2">
                  <c:v>63.923179902335001</c:v>
                </c:pt>
                <c:pt idx="3">
                  <c:v>116.15097263068655</c:v>
                </c:pt>
                <c:pt idx="4">
                  <c:v>52.531798183562863</c:v>
                </c:pt>
              </c:numCache>
            </c:numRef>
          </c:val>
        </c:ser>
        <c:ser>
          <c:idx val="5"/>
          <c:order val="5"/>
          <c:tx>
            <c:strRef>
              <c:f>'TS X CTS'!$C$12</c:f>
              <c:strCache>
                <c:ptCount val="1"/>
                <c:pt idx="0">
                  <c:v>CTS (β = 0.8, α = 0.2)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CTS'!$L$12:$P$12</c:f>
              <c:numCache>
                <c:formatCode>0.00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63.340021068138256</c:v>
                </c:pt>
                <c:pt idx="3">
                  <c:v>109.87254167767647</c:v>
                </c:pt>
                <c:pt idx="4">
                  <c:v>52.559229931961582</c:v>
                </c:pt>
              </c:numCache>
            </c:numRef>
          </c:val>
        </c:ser>
        <c:ser>
          <c:idx val="6"/>
          <c:order val="6"/>
          <c:tx>
            <c:strRef>
              <c:f>'TS X CTS'!$C$13</c:f>
              <c:strCache>
                <c:ptCount val="1"/>
                <c:pt idx="0">
                  <c:v>CTS (β = 0.5, α = 0.8)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CTS'!$L$13:$P$13</c:f>
              <c:numCache>
                <c:formatCode>0.00</c:formatCode>
                <c:ptCount val="5"/>
                <c:pt idx="0">
                  <c:v>52.053692464861996</c:v>
                </c:pt>
                <c:pt idx="1">
                  <c:v>95.190636833828876</c:v>
                </c:pt>
                <c:pt idx="2">
                  <c:v>63.788604786751144</c:v>
                </c:pt>
                <c:pt idx="3">
                  <c:v>120.68539498563828</c:v>
                </c:pt>
                <c:pt idx="4">
                  <c:v>52.038026712385758</c:v>
                </c:pt>
              </c:numCache>
            </c:numRef>
          </c:val>
        </c:ser>
        <c:ser>
          <c:idx val="7"/>
          <c:order val="7"/>
          <c:tx>
            <c:strRef>
              <c:f>'TS X CTS'!$C$14</c:f>
              <c:strCache>
                <c:ptCount val="1"/>
                <c:pt idx="0">
                  <c:v>CTS (β = 0.5, α = 0.5)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CTS'!$L$14:$P$14</c:f>
              <c:numCache>
                <c:formatCode>0.00</c:formatCode>
                <c:ptCount val="5"/>
                <c:pt idx="0">
                  <c:v>48.991710555164232</c:v>
                </c:pt>
                <c:pt idx="1">
                  <c:v>77.008155640850319</c:v>
                </c:pt>
                <c:pt idx="2">
                  <c:v>63.654029671167287</c:v>
                </c:pt>
                <c:pt idx="3">
                  <c:v>120.33659326602661</c:v>
                </c:pt>
                <c:pt idx="4">
                  <c:v>52.353491818971129</c:v>
                </c:pt>
              </c:numCache>
            </c:numRef>
          </c:val>
        </c:ser>
        <c:ser>
          <c:idx val="8"/>
          <c:order val="8"/>
          <c:tx>
            <c:strRef>
              <c:f>'TS X CTS'!$C$15</c:f>
              <c:strCache>
                <c:ptCount val="1"/>
                <c:pt idx="0">
                  <c:v>CTS (β = 0.5, α = 0.2)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CTS'!$L$15:$P$15</c:f>
              <c:numCache>
                <c:formatCode>0.00</c:formatCode>
                <c:ptCount val="5"/>
                <c:pt idx="0">
                  <c:v>48.991710555164232</c:v>
                </c:pt>
                <c:pt idx="1">
                  <c:v>84.495059661488568</c:v>
                </c:pt>
                <c:pt idx="2">
                  <c:v>62.128845027883493</c:v>
                </c:pt>
                <c:pt idx="3">
                  <c:v>109.87254167767647</c:v>
                </c:pt>
                <c:pt idx="4">
                  <c:v>52.243764825376218</c:v>
                </c:pt>
              </c:numCache>
            </c:numRef>
          </c:val>
        </c:ser>
        <c:ser>
          <c:idx val="9"/>
          <c:order val="9"/>
          <c:tx>
            <c:strRef>
              <c:f>'TS X CTS'!$C$16</c:f>
              <c:strCache>
                <c:ptCount val="1"/>
                <c:pt idx="0">
                  <c:v>CTS (β = 0.2, α = 0.8)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CTS'!$L$16:$P$16</c:f>
              <c:numCache>
                <c:formatCode>0.00</c:formatCode>
                <c:ptCount val="5"/>
                <c:pt idx="0">
                  <c:v>53.584683419710871</c:v>
                </c:pt>
                <c:pt idx="1">
                  <c:v>86.634175095956621</c:v>
                </c:pt>
                <c:pt idx="2">
                  <c:v>63.743746414889856</c:v>
                </c:pt>
                <c:pt idx="3">
                  <c:v>117.72058036893907</c:v>
                </c:pt>
                <c:pt idx="4">
                  <c:v>52.202617202778129</c:v>
                </c:pt>
              </c:numCache>
            </c:numRef>
          </c:val>
        </c:ser>
        <c:ser>
          <c:idx val="10"/>
          <c:order val="10"/>
          <c:tx>
            <c:strRef>
              <c:f>'TS X CTS'!$C$17</c:f>
              <c:strCache>
                <c:ptCount val="1"/>
                <c:pt idx="0">
                  <c:v>CTS (β = 0.2, α = 0.5)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CTS'!$L$17:$P$17</c:f>
              <c:numCache>
                <c:formatCode>0.00</c:formatCode>
                <c:ptCount val="5"/>
                <c:pt idx="0">
                  <c:v>50.522701510013114</c:v>
                </c:pt>
                <c:pt idx="1">
                  <c:v>85.564617378722588</c:v>
                </c:pt>
                <c:pt idx="2">
                  <c:v>63.87832153047372</c:v>
                </c:pt>
                <c:pt idx="3">
                  <c:v>118.59258466796825</c:v>
                </c:pt>
                <c:pt idx="4">
                  <c:v>52.394639441569218</c:v>
                </c:pt>
              </c:numCache>
            </c:numRef>
          </c:val>
        </c:ser>
        <c:ser>
          <c:idx val="11"/>
          <c:order val="11"/>
          <c:tx>
            <c:strRef>
              <c:f>'TS X CTS'!$C$18</c:f>
              <c:strCache>
                <c:ptCount val="1"/>
                <c:pt idx="0">
                  <c:v>CTS (β = 0.2, α = 0.2)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CTS'!$L$18:$P$18</c:f>
              <c:numCache>
                <c:formatCode>0.00</c:formatCode>
                <c:ptCount val="5"/>
                <c:pt idx="0">
                  <c:v>59.708647239106398</c:v>
                </c:pt>
                <c:pt idx="1">
                  <c:v>83.42550194425452</c:v>
                </c:pt>
                <c:pt idx="2">
                  <c:v>64.506338736531745</c:v>
                </c:pt>
                <c:pt idx="3">
                  <c:v>112.13975285515232</c:v>
                </c:pt>
                <c:pt idx="4">
                  <c:v>52.504366435164123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551424"/>
        <c:axId val="547203328"/>
      </c:barChart>
      <c:catAx>
        <c:axId val="53655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547203328"/>
        <c:crosses val="autoZero"/>
        <c:auto val="1"/>
        <c:lblAlgn val="ctr"/>
        <c:lblOffset val="100"/>
        <c:noMultiLvlLbl val="0"/>
      </c:catAx>
      <c:valAx>
        <c:axId val="547203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6551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876531058617675"/>
          <c:y val="5.363626421697288E-2"/>
          <c:w val="0.28456802274715659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CTS'!$C$7:$C$18</c:f>
              <c:strCache>
                <c:ptCount val="12"/>
                <c:pt idx="0">
                  <c:v>TS (β = 0.8)</c:v>
                </c:pt>
                <c:pt idx="1">
                  <c:v>TS (β = 0.5)</c:v>
                </c:pt>
                <c:pt idx="2">
                  <c:v>TS (β =  0.2)</c:v>
                </c:pt>
                <c:pt idx="3">
                  <c:v>CTS (β = 0.8, α = 0.8) </c:v>
                </c:pt>
                <c:pt idx="4">
                  <c:v>CTS (β = 0.8, α = 0.5) </c:v>
                </c:pt>
                <c:pt idx="5">
                  <c:v>CTS (β = 0.8, α = 0.2) </c:v>
                </c:pt>
                <c:pt idx="6">
                  <c:v>CTS (β = 0.5, α = 0.8) </c:v>
                </c:pt>
                <c:pt idx="7">
                  <c:v>CTS (β = 0.5, α = 0.5) </c:v>
                </c:pt>
                <c:pt idx="8">
                  <c:v>CTS (β = 0.5, α = 0.2) </c:v>
                </c:pt>
                <c:pt idx="9">
                  <c:v>CTS (β = 0.2, α = 0.8) </c:v>
                </c:pt>
                <c:pt idx="10">
                  <c:v>CTS (β = 0.2, α = 0.5) </c:v>
                </c:pt>
                <c:pt idx="11">
                  <c:v>CTS (β = 0.2, α = 0.2) </c:v>
                </c:pt>
              </c:strCache>
            </c:strRef>
          </c:cat>
          <c:val>
            <c:numRef>
              <c:f>'TS X CTS'!$I$7:$I$18</c:f>
              <c:numCache>
                <c:formatCode>0.00</c:formatCode>
                <c:ptCount val="12"/>
                <c:pt idx="0">
                  <c:v>57.501720771582484</c:v>
                </c:pt>
                <c:pt idx="1">
                  <c:v>59.233723178703613</c:v>
                </c:pt>
                <c:pt idx="2">
                  <c:v>59.040467292868563</c:v>
                </c:pt>
                <c:pt idx="3">
                  <c:v>58.055459334849843</c:v>
                </c:pt>
                <c:pt idx="4">
                  <c:v>60.782951010320382</c:v>
                </c:pt>
                <c:pt idx="5">
                  <c:v>59.610575215563948</c:v>
                </c:pt>
                <c:pt idx="6">
                  <c:v>60.9627495899691</c:v>
                </c:pt>
                <c:pt idx="7">
                  <c:v>61.327904166206849</c:v>
                </c:pt>
                <c:pt idx="8">
                  <c:v>58.103674601212063</c:v>
                </c:pt>
                <c:pt idx="9">
                  <c:v>60.048628467729785</c:v>
                </c:pt>
                <c:pt idx="10">
                  <c:v>59.496857280733913</c:v>
                </c:pt>
                <c:pt idx="11">
                  <c:v>58.414786915593027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552448"/>
        <c:axId val="547206784"/>
      </c:lineChart>
      <c:catAx>
        <c:axId val="5365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47206784"/>
        <c:crosses val="autoZero"/>
        <c:auto val="1"/>
        <c:lblAlgn val="ctr"/>
        <c:lblOffset val="100"/>
        <c:noMultiLvlLbl val="0"/>
      </c:catAx>
      <c:valAx>
        <c:axId val="547206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6552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CTS'!$C$7:$C$18</c:f>
              <c:strCache>
                <c:ptCount val="12"/>
                <c:pt idx="0">
                  <c:v>TS (β = 0.8)</c:v>
                </c:pt>
                <c:pt idx="1">
                  <c:v>TS (β = 0.5)</c:v>
                </c:pt>
                <c:pt idx="2">
                  <c:v>TS (β =  0.2)</c:v>
                </c:pt>
                <c:pt idx="3">
                  <c:v>CTS (β = 0.8, α = 0.8) </c:v>
                </c:pt>
                <c:pt idx="4">
                  <c:v>CTS (β = 0.8, α = 0.5) </c:v>
                </c:pt>
                <c:pt idx="5">
                  <c:v>CTS (β = 0.8, α = 0.2) </c:v>
                </c:pt>
                <c:pt idx="6">
                  <c:v>CTS (β = 0.5, α = 0.8) </c:v>
                </c:pt>
                <c:pt idx="7">
                  <c:v>CTS (β = 0.5, α = 0.5) </c:v>
                </c:pt>
                <c:pt idx="8">
                  <c:v>CTS (β = 0.5, α = 0.2) </c:v>
                </c:pt>
                <c:pt idx="9">
                  <c:v>CTS (β = 0.2, α = 0.8) </c:v>
                </c:pt>
                <c:pt idx="10">
                  <c:v>CTS (β = 0.2, α = 0.5) </c:v>
                </c:pt>
                <c:pt idx="11">
                  <c:v>CTS (β = 0.2, α = 0.2) </c:v>
                </c:pt>
              </c:strCache>
            </c:strRef>
          </c:cat>
          <c:val>
            <c:numRef>
              <c:f>'TS X CTS'!$Q$7:$Q$18</c:f>
              <c:numCache>
                <c:formatCode>0.00</c:formatCode>
                <c:ptCount val="12"/>
                <c:pt idx="0">
                  <c:v>76.308833434568356</c:v>
                </c:pt>
                <c:pt idx="1">
                  <c:v>76.407139155048924</c:v>
                </c:pt>
                <c:pt idx="2">
                  <c:v>74.616811207217083</c:v>
                </c:pt>
                <c:pt idx="3">
                  <c:v>75.560496214461722</c:v>
                </c:pt>
                <c:pt idx="4">
                  <c:v>74.778873389897186</c:v>
                </c:pt>
                <c:pt idx="5">
                  <c:v>71.943999226408778</c:v>
                </c:pt>
                <c:pt idx="6">
                  <c:v>76.751271156693207</c:v>
                </c:pt>
                <c:pt idx="7">
                  <c:v>72.46879619043591</c:v>
                </c:pt>
                <c:pt idx="8">
                  <c:v>71.546384349517808</c:v>
                </c:pt>
                <c:pt idx="9">
                  <c:v>74.777160500454912</c:v>
                </c:pt>
                <c:pt idx="10">
                  <c:v>74.190572905749377</c:v>
                </c:pt>
                <c:pt idx="11">
                  <c:v>74.456921442041818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07488"/>
        <c:axId val="536723456"/>
      </c:lineChart>
      <c:catAx>
        <c:axId val="54700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536723456"/>
        <c:crosses val="autoZero"/>
        <c:auto val="1"/>
        <c:lblAlgn val="ctr"/>
        <c:lblOffset val="100"/>
        <c:noMultiLvlLbl val="0"/>
      </c:catAx>
      <c:valAx>
        <c:axId val="5367234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700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Média Geral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Precisao!$C$8:$C$16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Precisao!$AJ$8:$AJ$16</c:f>
              <c:numCache>
                <c:formatCode>General</c:formatCode>
                <c:ptCount val="9"/>
                <c:pt idx="0">
                  <c:v>9.2572269637732851E-2</c:v>
                </c:pt>
                <c:pt idx="1">
                  <c:v>9.2631683007105309E-2</c:v>
                </c:pt>
                <c:pt idx="2">
                  <c:v>9.3938003190582292E-2</c:v>
                </c:pt>
                <c:pt idx="3">
                  <c:v>9.3971688057430725E-2</c:v>
                </c:pt>
                <c:pt idx="4">
                  <c:v>9.3875423386287876E-2</c:v>
                </c:pt>
                <c:pt idx="5">
                  <c:v>9.331427530022067E-2</c:v>
                </c:pt>
                <c:pt idx="6">
                  <c:v>9.3031451874210747E-2</c:v>
                </c:pt>
                <c:pt idx="7">
                  <c:v>9.2511828116756678E-2</c:v>
                </c:pt>
                <c:pt idx="8">
                  <c:v>9.2492113159038158E-2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202048"/>
        <c:axId val="531152896"/>
      </c:lineChart>
      <c:catAx>
        <c:axId val="53120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Damping factor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1152896"/>
        <c:crosses val="autoZero"/>
        <c:auto val="1"/>
        <c:lblAlgn val="ctr"/>
        <c:lblOffset val="100"/>
        <c:noMultiLvlLbl val="0"/>
      </c:catAx>
      <c:valAx>
        <c:axId val="53115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20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Consolidation Strategies by</a:t>
            </a:r>
            <a:r>
              <a:rPr lang="pt-BR" baseline="0"/>
              <a:t> Network</a:t>
            </a:r>
            <a:endParaRPr lang="pt-B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'Comparativa Ponderado'!$C$58</c:f>
              <c:strCache>
                <c:ptCount val="1"/>
                <c:pt idx="0">
                  <c:v>Topologic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'Comparativa Ponderado'!$D$57:$H$57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'Comparativa Ponderado'!$D$58:$H$58</c:f>
              <c:numCache>
                <c:formatCode>0.00</c:formatCode>
                <c:ptCount val="5"/>
                <c:pt idx="0">
                  <c:v>49.624080624530947</c:v>
                </c:pt>
                <c:pt idx="1">
                  <c:v>71.625626073069682</c:v>
                </c:pt>
                <c:pt idx="2">
                  <c:v>56.508493958630083</c:v>
                </c:pt>
                <c:pt idx="3">
                  <c:v>88.621726121898973</c:v>
                </c:pt>
                <c:pt idx="4">
                  <c:v>45.360383451108802</c:v>
                </c:pt>
              </c:numCache>
            </c:numRef>
          </c:val>
        </c:ser>
        <c:ser>
          <c:idx val="1"/>
          <c:order val="1"/>
          <c:tx>
            <c:strRef>
              <c:f>'Comparativa Ponderado'!$C$59</c:f>
              <c:strCache>
                <c:ptCount val="1"/>
                <c:pt idx="0">
                  <c:v>Temporal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'Comparativa Ponderado'!$D$57:$H$57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'Comparativa Ponderado'!$D$59:$H$59</c:f>
              <c:numCache>
                <c:formatCode>0.00</c:formatCode>
                <c:ptCount val="5"/>
                <c:pt idx="0">
                  <c:v>57.761630676544094</c:v>
                </c:pt>
                <c:pt idx="1">
                  <c:v>88.078248507543549</c:v>
                </c:pt>
                <c:pt idx="2">
                  <c:v>55.619466058335512</c:v>
                </c:pt>
                <c:pt idx="3">
                  <c:v>94.679519527450736</c:v>
                </c:pt>
                <c:pt idx="4">
                  <c:v>45.460519266415659</c:v>
                </c:pt>
              </c:numCache>
            </c:numRef>
          </c:val>
        </c:ser>
        <c:ser>
          <c:idx val="2"/>
          <c:order val="2"/>
          <c:tx>
            <c:strRef>
              <c:f>'Comparativa Ponderado'!$C$60</c:f>
              <c:strCache>
                <c:ptCount val="1"/>
                <c:pt idx="0">
                  <c:v>Temporal Weight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'Comparativa Ponderado'!$D$57:$H$57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'Comparativa Ponderado'!$D$60:$H$60</c:f>
              <c:numCache>
                <c:formatCode>0.00</c:formatCode>
                <c:ptCount val="5"/>
                <c:pt idx="0">
                  <c:v>60.540712386586144</c:v>
                </c:pt>
                <c:pt idx="1">
                  <c:v>79.517116751385231</c:v>
                </c:pt>
                <c:pt idx="2">
                  <c:v>58.407771425739121</c:v>
                </c:pt>
                <c:pt idx="3">
                  <c:v>95.565178407230064</c:v>
                </c:pt>
                <c:pt idx="4">
                  <c:v>46.55141163959189</c:v>
                </c:pt>
              </c:numCache>
            </c:numRef>
          </c:val>
        </c:ser>
        <c:ser>
          <c:idx val="3"/>
          <c:order val="3"/>
          <c:tx>
            <c:strRef>
              <c:f>'Comparativa Ponderado'!$C$61</c:f>
              <c:strCache>
                <c:ptCount val="1"/>
                <c:pt idx="0">
                  <c:v>Contextual Weight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'Comparativa Ponderado'!$D$57:$H$57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'Comparativa Ponderado'!$D$61:$H$61</c:f>
              <c:numCache>
                <c:formatCode>0.00</c:formatCode>
                <c:ptCount val="5"/>
                <c:pt idx="0">
                  <c:v>48.093089669682072</c:v>
                </c:pt>
                <c:pt idx="1">
                  <c:v>67.077670765682029</c:v>
                </c:pt>
                <c:pt idx="2">
                  <c:v>58.66878211997566</c:v>
                </c:pt>
                <c:pt idx="3">
                  <c:v>87.864231414273007</c:v>
                </c:pt>
                <c:pt idx="4">
                  <c:v>46.264289361801374</c:v>
                </c:pt>
              </c:numCache>
            </c:numRef>
          </c:val>
        </c:ser>
        <c:ser>
          <c:idx val="4"/>
          <c:order val="4"/>
          <c:tx>
            <c:strRef>
              <c:f>'Comparativa Ponderado'!$C$62</c:f>
              <c:strCache>
                <c:ptCount val="1"/>
                <c:pt idx="0">
                  <c:v>Temporal and Contextual Weight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'Comparativa Ponderado'!$D$57:$H$57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'Comparativa Ponderado'!$D$62:$H$62</c:f>
              <c:numCache>
                <c:formatCode>0.00</c:formatCode>
                <c:ptCount val="5"/>
                <c:pt idx="0">
                  <c:v>61.306207864010588</c:v>
                </c:pt>
                <c:pt idx="1">
                  <c:v>84.667282027002784</c:v>
                </c:pt>
                <c:pt idx="2">
                  <c:v>58.071333636779457</c:v>
                </c:pt>
                <c:pt idx="3">
                  <c:v>96.450837287009392</c:v>
                </c:pt>
                <c:pt idx="4">
                  <c:v>47.223969849687535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553984"/>
        <c:axId val="536724608"/>
      </c:barChart>
      <c:catAx>
        <c:axId val="5365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36724608"/>
        <c:crosses val="autoZero"/>
        <c:auto val="1"/>
        <c:lblAlgn val="ctr"/>
        <c:lblOffset val="100"/>
        <c:noMultiLvlLbl val="0"/>
      </c:catAx>
      <c:valAx>
        <c:axId val="536724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65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Consolidation over Networks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'Comparativa Ponderado'!$C$58:$C$62</c:f>
              <c:strCache>
                <c:ptCount val="5"/>
                <c:pt idx="0">
                  <c:v>Topologic</c:v>
                </c:pt>
                <c:pt idx="1">
                  <c:v>Temporal</c:v>
                </c:pt>
                <c:pt idx="2">
                  <c:v>Temporal Weight</c:v>
                </c:pt>
                <c:pt idx="3">
                  <c:v>Contextual Weight</c:v>
                </c:pt>
                <c:pt idx="4">
                  <c:v>Temporal and Contextual Weight</c:v>
                </c:pt>
              </c:strCache>
            </c:strRef>
          </c:cat>
          <c:val>
            <c:numRef>
              <c:f>'Comparativa Ponderado'!$J$58:$J$62</c:f>
              <c:numCache>
                <c:formatCode>0.00</c:formatCode>
                <c:ptCount val="5"/>
                <c:pt idx="0">
                  <c:v>44.593062039132676</c:v>
                </c:pt>
                <c:pt idx="1">
                  <c:v>46.637215310620732</c:v>
                </c:pt>
                <c:pt idx="2">
                  <c:v>48.750817727443206</c:v>
                </c:pt>
                <c:pt idx="3">
                  <c:v>44.667100839273765</c:v>
                </c:pt>
                <c:pt idx="4">
                  <c:v>49.231623268014715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'Comparativa Ponderado'!$C$58:$C$62</c:f>
              <c:strCache>
                <c:ptCount val="5"/>
                <c:pt idx="0">
                  <c:v>Topologic</c:v>
                </c:pt>
                <c:pt idx="1">
                  <c:v>Temporal</c:v>
                </c:pt>
                <c:pt idx="2">
                  <c:v>Temporal Weight</c:v>
                </c:pt>
                <c:pt idx="3">
                  <c:v>Contextual Weight</c:v>
                </c:pt>
                <c:pt idx="4">
                  <c:v>Temporal and Contextual Weight</c:v>
                </c:pt>
              </c:strCache>
            </c:strRef>
          </c:cat>
          <c:val>
            <c:numRef>
              <c:f>'Comparativa Ponderado'!$K$58:$K$62</c:f>
              <c:numCache>
                <c:formatCode>0.00</c:formatCode>
                <c:ptCount val="5"/>
                <c:pt idx="0">
                  <c:v>80.10306205256272</c:v>
                </c:pt>
                <c:pt idx="1">
                  <c:v>90.002538303895065</c:v>
                </c:pt>
                <c:pt idx="2">
                  <c:v>87.482058516769769</c:v>
                </c:pt>
                <c:pt idx="3">
                  <c:v>78.520124493291888</c:v>
                </c:pt>
                <c:pt idx="4">
                  <c:v>89.856228997781187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strRef>
              <c:f>'Comparativa Ponderado'!$C$58:$C$62</c:f>
              <c:strCache>
                <c:ptCount val="5"/>
                <c:pt idx="0">
                  <c:v>Topologic</c:v>
                </c:pt>
                <c:pt idx="1">
                  <c:v>Temporal</c:v>
                </c:pt>
                <c:pt idx="2">
                  <c:v>Temporal Weight</c:v>
                </c:pt>
                <c:pt idx="3">
                  <c:v>Contextual Weight</c:v>
                </c:pt>
                <c:pt idx="4">
                  <c:v>Temporal and Contextual Weight</c:v>
                </c:pt>
              </c:strCache>
            </c:strRef>
          </c:cat>
          <c:val>
            <c:numRef>
              <c:f>'Comparativa Ponderado'!$L$58:$L$62</c:f>
              <c:numCache>
                <c:formatCode>0.00</c:formatCode>
                <c:ptCount val="5"/>
                <c:pt idx="0">
                  <c:v>62.348062045847698</c:v>
                </c:pt>
                <c:pt idx="1">
                  <c:v>68.319876807257899</c:v>
                </c:pt>
                <c:pt idx="2">
                  <c:v>68.116438122106487</c:v>
                </c:pt>
                <c:pt idx="3">
                  <c:v>61.59361266628283</c:v>
                </c:pt>
                <c:pt idx="4">
                  <c:v>69.543926132897951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6555008"/>
        <c:axId val="536726912"/>
      </c:stockChart>
      <c:catAx>
        <c:axId val="53655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536726912"/>
        <c:crosses val="autoZero"/>
        <c:auto val="1"/>
        <c:lblAlgn val="ctr"/>
        <c:lblOffset val="100"/>
        <c:noMultiLvlLbl val="0"/>
      </c:catAx>
      <c:valAx>
        <c:axId val="536726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655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TwCN</a:t>
            </a:r>
            <a:r>
              <a:rPr lang="pt-BR" baseline="0"/>
              <a:t> - 1999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Plan2!$C$3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Plan2!$B$4:$B$6</c:f>
              <c:strCache>
                <c:ptCount val="3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</c:strCache>
            </c:strRef>
          </c:cat>
          <c:val>
            <c:numRef>
              <c:f>Plan2!$C$4:$C$6</c:f>
              <c:numCache>
                <c:formatCode>General</c:formatCode>
                <c:ptCount val="3"/>
                <c:pt idx="0">
                  <c:v>0.10218978102189781</c:v>
                </c:pt>
                <c:pt idx="1">
                  <c:v>0.10948905109489052</c:v>
                </c:pt>
                <c:pt idx="2">
                  <c:v>0.11678832116788321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Plan2!$D$3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Plan2!$B$4:$B$6</c:f>
              <c:strCache>
                <c:ptCount val="3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</c:strCache>
            </c:strRef>
          </c:cat>
          <c:val>
            <c:numRef>
              <c:f>Plan2!$D$4:$D$6</c:f>
              <c:numCache>
                <c:formatCode>General</c:formatCode>
                <c:ptCount val="3"/>
                <c:pt idx="0">
                  <c:v>7.822685788787484E-2</c:v>
                </c:pt>
                <c:pt idx="1">
                  <c:v>7.5619295958279015E-2</c:v>
                </c:pt>
                <c:pt idx="2">
                  <c:v>7.6923076923076927E-2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Plan2!$E$3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Plan2!$B$4:$B$6</c:f>
              <c:strCache>
                <c:ptCount val="3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</c:strCache>
            </c:strRef>
          </c:cat>
          <c:val>
            <c:numRef>
              <c:f>Plan2!$E$4:$E$6</c:f>
              <c:numCache>
                <c:formatCode>General</c:formatCode>
                <c:ptCount val="3"/>
                <c:pt idx="0">
                  <c:v>6.1538461538461542E-2</c:v>
                </c:pt>
                <c:pt idx="1">
                  <c:v>6.1538461538461542E-2</c:v>
                </c:pt>
                <c:pt idx="2">
                  <c:v>6.1538461538461542E-2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Plan2!$F$3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Plan2!$B$4:$B$6</c:f>
              <c:strCache>
                <c:ptCount val="3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</c:strCache>
            </c:strRef>
          </c:cat>
          <c:val>
            <c:numRef>
              <c:f>Plan2!$F$4:$F$6</c:f>
              <c:numCache>
                <c:formatCode>General</c:formatCode>
                <c:ptCount val="3"/>
                <c:pt idx="0">
                  <c:v>7.0539419087136929E-2</c:v>
                </c:pt>
                <c:pt idx="1">
                  <c:v>7.0539419087136929E-2</c:v>
                </c:pt>
                <c:pt idx="2">
                  <c:v>7.0539419087136929E-2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Plan2!$G$3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Plan2!$B$4:$B$6</c:f>
              <c:strCache>
                <c:ptCount val="3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</c:strCache>
            </c:strRef>
          </c:cat>
          <c:val>
            <c:numRef>
              <c:f>Plan2!$G$4:$G$6</c:f>
              <c:numCache>
                <c:formatCode>General</c:formatCode>
                <c:ptCount val="3"/>
                <c:pt idx="0">
                  <c:v>8.3852419741255388E-2</c:v>
                </c:pt>
                <c:pt idx="1">
                  <c:v>8.5289889793962625E-2</c:v>
                </c:pt>
                <c:pt idx="2">
                  <c:v>8.241494968854815E-2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46784"/>
        <c:axId val="536729216"/>
      </c:lineChart>
      <c:catAx>
        <c:axId val="54744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536729216"/>
        <c:crosses val="autoZero"/>
        <c:auto val="1"/>
        <c:lblAlgn val="ctr"/>
        <c:lblOffset val="100"/>
        <c:noMultiLvlLbl val="0"/>
      </c:catAx>
      <c:valAx>
        <c:axId val="53672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44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Consolidation Strategies by</a:t>
            </a:r>
            <a:r>
              <a:rPr lang="pt-BR" baseline="0"/>
              <a:t> Network</a:t>
            </a:r>
            <a:endParaRPr lang="pt-B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Plan4!$B$19</c:f>
              <c:strCache>
                <c:ptCount val="1"/>
                <c:pt idx="0">
                  <c:v>Topologic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Plan4!$C$18:$G$18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Plan4!$C$19:$G$19</c:f>
              <c:numCache>
                <c:formatCode>General</c:formatCode>
                <c:ptCount val="5"/>
                <c:pt idx="0">
                  <c:v>8.1332471504469428E-2</c:v>
                </c:pt>
                <c:pt idx="1">
                  <c:v>6.3696203910132893E-2</c:v>
                </c:pt>
                <c:pt idx="2">
                  <c:v>0.11719055703775567</c:v>
                </c:pt>
                <c:pt idx="3">
                  <c:v>7.9079903477823649E-2</c:v>
                </c:pt>
                <c:pt idx="4">
                  <c:v>9.6071126796924144E-2</c:v>
                </c:pt>
              </c:numCache>
            </c:numRef>
          </c:val>
        </c:ser>
        <c:ser>
          <c:idx val="1"/>
          <c:order val="1"/>
          <c:tx>
            <c:strRef>
              <c:f>Plan4!$B$20</c:f>
              <c:strCache>
                <c:ptCount val="1"/>
                <c:pt idx="0">
                  <c:v>Temporal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Plan4!$C$18:$G$18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Plan4!$C$20:$G$20</c:f>
              <c:numCache>
                <c:formatCode>General</c:formatCode>
                <c:ptCount val="5"/>
                <c:pt idx="0">
                  <c:v>9.3621415396257346E-2</c:v>
                </c:pt>
                <c:pt idx="1">
                  <c:v>7.8623134700841257E-2</c:v>
                </c:pt>
                <c:pt idx="2">
                  <c:v>0.11901639955969329</c:v>
                </c:pt>
                <c:pt idx="3">
                  <c:v>8.4351608392793737E-2</c:v>
                </c:pt>
                <c:pt idx="4">
                  <c:v>9.63883843863097E-2</c:v>
                </c:pt>
              </c:numCache>
            </c:numRef>
          </c:val>
        </c:ser>
        <c:ser>
          <c:idx val="2"/>
          <c:order val="2"/>
          <c:tx>
            <c:strRef>
              <c:f>Plan4!$B$21</c:f>
              <c:strCache>
                <c:ptCount val="1"/>
                <c:pt idx="0">
                  <c:v>Temporal Weight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Plan4!$C$18:$G$18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Plan4!$C$21:$G$21</c:f>
              <c:numCache>
                <c:formatCode>General</c:formatCode>
                <c:ptCount val="5"/>
                <c:pt idx="0">
                  <c:v>9.8350964039665145E-2</c:v>
                </c:pt>
                <c:pt idx="1">
                  <c:v>7.0701127624325552E-2</c:v>
                </c:pt>
                <c:pt idx="2">
                  <c:v>0.12406655596808398</c:v>
                </c:pt>
                <c:pt idx="3">
                  <c:v>8.5242984832413674E-2</c:v>
                </c:pt>
                <c:pt idx="4">
                  <c:v>9.880147474890956E-2</c:v>
                </c:pt>
              </c:numCache>
            </c:numRef>
          </c:val>
        </c:ser>
        <c:ser>
          <c:idx val="3"/>
          <c:order val="3"/>
          <c:tx>
            <c:strRef>
              <c:f>Plan4!$B$22</c:f>
              <c:strCache>
                <c:ptCount val="1"/>
                <c:pt idx="0">
                  <c:v>Contextual Weight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Plan4!$C$18:$G$18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Plan4!$C$22:$G$22</c:f>
              <c:numCache>
                <c:formatCode>General</c:formatCode>
                <c:ptCount val="5"/>
                <c:pt idx="0">
                  <c:v>7.9172644290646521E-2</c:v>
                </c:pt>
                <c:pt idx="1">
                  <c:v>5.9541851570637599E-2</c:v>
                </c:pt>
                <c:pt idx="2">
                  <c:v>0.12054292057687643</c:v>
                </c:pt>
                <c:pt idx="3">
                  <c:v>7.8931125785596884E-2</c:v>
                </c:pt>
                <c:pt idx="4">
                  <c:v>9.8200566713520454E-2</c:v>
                </c:pt>
              </c:numCache>
            </c:numRef>
          </c:val>
        </c:ser>
        <c:ser>
          <c:idx val="4"/>
          <c:order val="4"/>
          <c:tx>
            <c:strRef>
              <c:f>Plan4!$B$23</c:f>
              <c:strCache>
                <c:ptCount val="1"/>
                <c:pt idx="0">
                  <c:v>Temporal and Contextual Weight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Plan4!$C$18:$G$18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Plan4!$C$23:$G$23</c:f>
              <c:numCache>
                <c:formatCode>General</c:formatCode>
                <c:ptCount val="5"/>
                <c:pt idx="0">
                  <c:v>9.9430877646576599E-2</c:v>
                </c:pt>
                <c:pt idx="1">
                  <c:v>7.5507370446219788E-2</c:v>
                </c:pt>
                <c:pt idx="2">
                  <c:v>0.12315702407383222</c:v>
                </c:pt>
                <c:pt idx="3">
                  <c:v>8.613436127203361E-2</c:v>
                </c:pt>
                <c:pt idx="4">
                  <c:v>0.10039822765634107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784192"/>
        <c:axId val="547504128"/>
      </c:barChart>
      <c:catAx>
        <c:axId val="54778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547504128"/>
        <c:crosses val="autoZero"/>
        <c:auto val="1"/>
        <c:lblAlgn val="ctr"/>
        <c:lblOffset val="100"/>
        <c:noMultiLvlLbl val="0"/>
      </c:catAx>
      <c:valAx>
        <c:axId val="54750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78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Consolidation over Networks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Plan4!$B$19:$B$23</c:f>
              <c:strCache>
                <c:ptCount val="5"/>
                <c:pt idx="0">
                  <c:v>Topologic</c:v>
                </c:pt>
                <c:pt idx="1">
                  <c:v>Temporal</c:v>
                </c:pt>
                <c:pt idx="2">
                  <c:v>Temporal Weight</c:v>
                </c:pt>
                <c:pt idx="3">
                  <c:v>Contextual Weight</c:v>
                </c:pt>
                <c:pt idx="4">
                  <c:v>Temporal and Contextual Weight</c:v>
                </c:pt>
              </c:strCache>
            </c:strRef>
          </c:cat>
          <c:val>
            <c:numRef>
              <c:f>Plan4!$I$19:$I$23</c:f>
              <c:numCache>
                <c:formatCode>0.00</c:formatCode>
                <c:ptCount val="5"/>
                <c:pt idx="0">
                  <c:v>6.7284035415022952E-2</c:v>
                </c:pt>
                <c:pt idx="1">
                  <c:v>7.8904974337986822E-2</c:v>
                </c:pt>
                <c:pt idx="2">
                  <c:v>7.5714333083557323E-2</c:v>
                </c:pt>
                <c:pt idx="3">
                  <c:v>6.4199052136214241E-2</c:v>
                </c:pt>
                <c:pt idx="4">
                  <c:v>7.9025749884925917E-2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Plan4!$B$19:$B$23</c:f>
              <c:strCache>
                <c:ptCount val="5"/>
                <c:pt idx="0">
                  <c:v>Topologic</c:v>
                </c:pt>
                <c:pt idx="1">
                  <c:v>Temporal</c:v>
                </c:pt>
                <c:pt idx="2">
                  <c:v>Temporal Weight</c:v>
                </c:pt>
                <c:pt idx="3">
                  <c:v>Contextual Weight</c:v>
                </c:pt>
                <c:pt idx="4">
                  <c:v>Temporal and Contextual Weight</c:v>
                </c:pt>
              </c:strCache>
            </c:strRef>
          </c:cat>
          <c:val>
            <c:numRef>
              <c:f>Plan4!$J$19:$J$23</c:f>
              <c:numCache>
                <c:formatCode>General</c:formatCode>
                <c:ptCount val="5"/>
                <c:pt idx="0">
                  <c:v>0.10766406967581937</c:v>
                </c:pt>
                <c:pt idx="1">
                  <c:v>0.10989540263637129</c:v>
                </c:pt>
                <c:pt idx="2">
                  <c:v>0.11515090980180184</c:v>
                </c:pt>
                <c:pt idx="3">
                  <c:v>0.11035659143869694</c:v>
                </c:pt>
                <c:pt idx="4">
                  <c:v>0.11482539455307542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strRef>
              <c:f>Plan4!$B$19:$B$23</c:f>
              <c:strCache>
                <c:ptCount val="5"/>
                <c:pt idx="0">
                  <c:v>Topologic</c:v>
                </c:pt>
                <c:pt idx="1">
                  <c:v>Temporal</c:v>
                </c:pt>
                <c:pt idx="2">
                  <c:v>Temporal Weight</c:v>
                </c:pt>
                <c:pt idx="3">
                  <c:v>Contextual Weight</c:v>
                </c:pt>
                <c:pt idx="4">
                  <c:v>Temporal and Contextual Weight</c:v>
                </c:pt>
              </c:strCache>
            </c:strRef>
          </c:cat>
          <c:val>
            <c:numRef>
              <c:f>Plan4!$K$19:$K$23</c:f>
              <c:numCache>
                <c:formatCode>General</c:formatCode>
                <c:ptCount val="5"/>
                <c:pt idx="0">
                  <c:v>8.7474052545421163E-2</c:v>
                </c:pt>
                <c:pt idx="1">
                  <c:v>9.4400188487179057E-2</c:v>
                </c:pt>
                <c:pt idx="2">
                  <c:v>9.5432621442679583E-2</c:v>
                </c:pt>
                <c:pt idx="3">
                  <c:v>8.7277821787455592E-2</c:v>
                </c:pt>
                <c:pt idx="4">
                  <c:v>9.6925572219000666E-2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47786240"/>
        <c:axId val="547507584"/>
      </c:stockChart>
      <c:catAx>
        <c:axId val="54778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547507584"/>
        <c:crosses val="autoZero"/>
        <c:auto val="1"/>
        <c:lblAlgn val="ctr"/>
        <c:lblOffset val="100"/>
        <c:noMultiLvlLbl val="0"/>
      </c:catAx>
      <c:valAx>
        <c:axId val="547507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778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 (Problem)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1994 - 1999'!$D$4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'Resultados 1994 - 1999'!$C$5:$C$59</c:f>
              <c:strCache>
                <c:ptCount val="4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Topological</c:v>
                </c:pt>
                <c:pt idx="5">
                  <c:v>TS (β = 0.8)</c:v>
                </c:pt>
                <c:pt idx="6">
                  <c:v>TS (β = 0.5)</c:v>
                </c:pt>
                <c:pt idx="7">
                  <c:v>TS (β =  0.2)</c:v>
                </c:pt>
                <c:pt idx="8">
                  <c:v>Temporal</c:v>
                </c:pt>
                <c:pt idx="9">
                  <c:v>CTS (β = 0.8, α = 0.8) </c:v>
                </c:pt>
                <c:pt idx="10">
                  <c:v>CTS (β = 0.8, α = 0.5) </c:v>
                </c:pt>
                <c:pt idx="11">
                  <c:v>CTS (β = 0.8, α = 0.2) </c:v>
                </c:pt>
                <c:pt idx="12">
                  <c:v>CTS (β = 0.5, α = 0.8) </c:v>
                </c:pt>
                <c:pt idx="13">
                  <c:v>CTS (β = 0.5, α = 0.5) </c:v>
                </c:pt>
                <c:pt idx="14">
                  <c:v>CTS (β = 0.5, α = 0.2) </c:v>
                </c:pt>
                <c:pt idx="15">
                  <c:v>CTS (β = 0.2, α = 0.8) </c:v>
                </c:pt>
                <c:pt idx="16">
                  <c:v>CTS (β = 0.2, α = 0.5) </c:v>
                </c:pt>
                <c:pt idx="17">
                  <c:v>CTS (β = 0.2, α = 0.2) </c:v>
                </c:pt>
                <c:pt idx="18">
                  <c:v>Contextual and Temporal</c:v>
                </c:pt>
                <c:pt idx="19">
                  <c:v>TwCN (β = 0.8)</c:v>
                </c:pt>
                <c:pt idx="20">
                  <c:v>TwCN (β = 0.5)</c:v>
                </c:pt>
                <c:pt idx="21">
                  <c:v>TwCN (β = 0.2)</c:v>
                </c:pt>
                <c:pt idx="22">
                  <c:v>TwAA (β = 0.8)</c:v>
                </c:pt>
                <c:pt idx="23">
                  <c:v>TwAA (β = 0.5)</c:v>
                </c:pt>
                <c:pt idx="24">
                  <c:v>TwAA (β = 0.2)</c:v>
                </c:pt>
                <c:pt idx="25">
                  <c:v>Temporal Weighted</c:v>
                </c:pt>
                <c:pt idx="26">
                  <c:v>CwCN</c:v>
                </c:pt>
                <c:pt idx="27">
                  <c:v>CwAA</c:v>
                </c:pt>
                <c:pt idx="28">
                  <c:v>Contextual Weighted</c:v>
                </c:pt>
                <c:pt idx="29">
                  <c:v>CTwCN (β = 0.8, α = 0.8) </c:v>
                </c:pt>
                <c:pt idx="30">
                  <c:v>CTwCN (β = 0.8, α = 0.5) </c:v>
                </c:pt>
                <c:pt idx="31">
                  <c:v>CTwCN (β = 0.8, α = 0.2) </c:v>
                </c:pt>
                <c:pt idx="32">
                  <c:v>CTwAA (β = 0.8, α = 0.8) </c:v>
                </c:pt>
                <c:pt idx="33">
                  <c:v>CTwAA (β = 0.8, α = 0.5) </c:v>
                </c:pt>
                <c:pt idx="34">
                  <c:v>CTwAA (β = 0.8, α = 0.2) </c:v>
                </c:pt>
                <c:pt idx="35">
                  <c:v>CTwCN (β = 0.5, α = 0.8) </c:v>
                </c:pt>
                <c:pt idx="36">
                  <c:v>CTwCN (β = 0.5, α = 0.5) </c:v>
                </c:pt>
                <c:pt idx="37">
                  <c:v>CTwCN (β = 0.5, α = 0.2) </c:v>
                </c:pt>
                <c:pt idx="38">
                  <c:v>CTwAA (β = 0.5, α = 0.8) </c:v>
                </c:pt>
                <c:pt idx="39">
                  <c:v>CTwAA (β = 0.5, α = 0.5) </c:v>
                </c:pt>
                <c:pt idx="40">
                  <c:v>CTwAA (β = 0.5, α = 0.2) </c:v>
                </c:pt>
                <c:pt idx="41">
                  <c:v>CTwCN (β = 0.2, α = 0.8) </c:v>
                </c:pt>
                <c:pt idx="42">
                  <c:v>CTwCN (β = 0.2, α = 0.5) </c:v>
                </c:pt>
                <c:pt idx="43">
                  <c:v>CTwCN (β = 0.2, α = 0.2) </c:v>
                </c:pt>
                <c:pt idx="44">
                  <c:v>CTwAA (β = 0.2, α = 0.8) </c:v>
                </c:pt>
                <c:pt idx="45">
                  <c:v>CTwAA (β = 0.2, α = 0.5) </c:v>
                </c:pt>
                <c:pt idx="46">
                  <c:v>CTwAA (β = 0.2, α = 0.2) </c:v>
                </c:pt>
                <c:pt idx="47">
                  <c:v>Contextual and Temporal Weighted</c:v>
                </c:pt>
              </c:strCache>
            </c:strRef>
          </c:cat>
          <c:val>
            <c:numRef>
              <c:f>'Resultados 1994 - 1999'!$D$5:$D$59</c:f>
              <c:numCache>
                <c:formatCode>0.00</c:formatCode>
                <c:ptCount val="48"/>
                <c:pt idx="0">
                  <c:v>56.380414513293204</c:v>
                </c:pt>
                <c:pt idx="1">
                  <c:v>56.380414513293204</c:v>
                </c:pt>
                <c:pt idx="2">
                  <c:v>56.380414513293204</c:v>
                </c:pt>
                <c:pt idx="3">
                  <c:v>4.0271724652352283</c:v>
                </c:pt>
                <c:pt idx="4">
                  <c:v>43.292104001278709</c:v>
                </c:pt>
                <c:pt idx="5">
                  <c:v>56.380414513293204</c:v>
                </c:pt>
                <c:pt idx="6">
                  <c:v>60.407586978528435</c:v>
                </c:pt>
                <c:pt idx="7">
                  <c:v>60.407586978528435</c:v>
                </c:pt>
                <c:pt idx="8">
                  <c:v>59.065196156783351</c:v>
                </c:pt>
                <c:pt idx="9">
                  <c:v>60.407586978528435</c:v>
                </c:pt>
                <c:pt idx="10">
                  <c:v>64.434759443763653</c:v>
                </c:pt>
                <c:pt idx="11">
                  <c:v>64.434759443763653</c:v>
                </c:pt>
                <c:pt idx="12">
                  <c:v>64.434759443763653</c:v>
                </c:pt>
                <c:pt idx="13">
                  <c:v>64.434759443763653</c:v>
                </c:pt>
                <c:pt idx="14">
                  <c:v>56.380414513293204</c:v>
                </c:pt>
                <c:pt idx="15">
                  <c:v>60.407586978528435</c:v>
                </c:pt>
                <c:pt idx="16">
                  <c:v>60.407586978528435</c:v>
                </c:pt>
                <c:pt idx="17">
                  <c:v>60.407586978528435</c:v>
                </c:pt>
                <c:pt idx="18">
                  <c:v>61.749977800273513</c:v>
                </c:pt>
                <c:pt idx="19">
                  <c:v>56.380414513293204</c:v>
                </c:pt>
                <c:pt idx="20">
                  <c:v>60.407586978528435</c:v>
                </c:pt>
                <c:pt idx="21">
                  <c:v>64.434759443763653</c:v>
                </c:pt>
                <c:pt idx="22">
                  <c:v>60.407586978528435</c:v>
                </c:pt>
                <c:pt idx="23">
                  <c:v>64.434759443763653</c:v>
                </c:pt>
                <c:pt idx="24">
                  <c:v>64.434759443763653</c:v>
                </c:pt>
                <c:pt idx="25">
                  <c:v>61.749977800273506</c:v>
                </c:pt>
                <c:pt idx="26">
                  <c:v>40.271724652352283</c:v>
                </c:pt>
                <c:pt idx="27">
                  <c:v>56.380414513293204</c:v>
                </c:pt>
                <c:pt idx="28">
                  <c:v>48.32606958282274</c:v>
                </c:pt>
                <c:pt idx="29">
                  <c:v>52.353242048057965</c:v>
                </c:pt>
                <c:pt idx="30">
                  <c:v>60.407586978528435</c:v>
                </c:pt>
                <c:pt idx="31">
                  <c:v>60.407586978528435</c:v>
                </c:pt>
                <c:pt idx="32">
                  <c:v>52.353242048057965</c:v>
                </c:pt>
                <c:pt idx="33">
                  <c:v>64.434759443763653</c:v>
                </c:pt>
                <c:pt idx="34">
                  <c:v>64.434759443763653</c:v>
                </c:pt>
                <c:pt idx="35">
                  <c:v>56.380414513293204</c:v>
                </c:pt>
                <c:pt idx="36">
                  <c:v>44.298897117587515</c:v>
                </c:pt>
                <c:pt idx="37">
                  <c:v>40.271724652352283</c:v>
                </c:pt>
                <c:pt idx="38">
                  <c:v>56.380414513293204</c:v>
                </c:pt>
                <c:pt idx="39">
                  <c:v>48.32606958282274</c:v>
                </c:pt>
                <c:pt idx="40">
                  <c:v>44.298897117587515</c:v>
                </c:pt>
                <c:pt idx="41">
                  <c:v>44.298897117587515</c:v>
                </c:pt>
                <c:pt idx="42">
                  <c:v>56.380414513293204</c:v>
                </c:pt>
                <c:pt idx="43">
                  <c:v>56.380414513293204</c:v>
                </c:pt>
                <c:pt idx="44">
                  <c:v>60.407586978528435</c:v>
                </c:pt>
                <c:pt idx="45">
                  <c:v>60.407586978528435</c:v>
                </c:pt>
                <c:pt idx="46">
                  <c:v>64.434759443763653</c:v>
                </c:pt>
                <c:pt idx="47">
                  <c:v>54.81429188792395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'Resultados 1994 - 1999'!$E$4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'Resultados 1994 - 1999'!$C$5:$C$59</c:f>
              <c:strCache>
                <c:ptCount val="4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Topological</c:v>
                </c:pt>
                <c:pt idx="5">
                  <c:v>TS (β = 0.8)</c:v>
                </c:pt>
                <c:pt idx="6">
                  <c:v>TS (β = 0.5)</c:v>
                </c:pt>
                <c:pt idx="7">
                  <c:v>TS (β =  0.2)</c:v>
                </c:pt>
                <c:pt idx="8">
                  <c:v>Temporal</c:v>
                </c:pt>
                <c:pt idx="9">
                  <c:v>CTS (β = 0.8, α = 0.8) </c:v>
                </c:pt>
                <c:pt idx="10">
                  <c:v>CTS (β = 0.8, α = 0.5) </c:v>
                </c:pt>
                <c:pt idx="11">
                  <c:v>CTS (β = 0.8, α = 0.2) </c:v>
                </c:pt>
                <c:pt idx="12">
                  <c:v>CTS (β = 0.5, α = 0.8) </c:v>
                </c:pt>
                <c:pt idx="13">
                  <c:v>CTS (β = 0.5, α = 0.5) </c:v>
                </c:pt>
                <c:pt idx="14">
                  <c:v>CTS (β = 0.5, α = 0.2) </c:v>
                </c:pt>
                <c:pt idx="15">
                  <c:v>CTS (β = 0.2, α = 0.8) </c:v>
                </c:pt>
                <c:pt idx="16">
                  <c:v>CTS (β = 0.2, α = 0.5) </c:v>
                </c:pt>
                <c:pt idx="17">
                  <c:v>CTS (β = 0.2, α = 0.2) </c:v>
                </c:pt>
                <c:pt idx="18">
                  <c:v>Contextual and Temporal</c:v>
                </c:pt>
                <c:pt idx="19">
                  <c:v>TwCN (β = 0.8)</c:v>
                </c:pt>
                <c:pt idx="20">
                  <c:v>TwCN (β = 0.5)</c:v>
                </c:pt>
                <c:pt idx="21">
                  <c:v>TwCN (β = 0.2)</c:v>
                </c:pt>
                <c:pt idx="22">
                  <c:v>TwAA (β = 0.8)</c:v>
                </c:pt>
                <c:pt idx="23">
                  <c:v>TwAA (β = 0.5)</c:v>
                </c:pt>
                <c:pt idx="24">
                  <c:v>TwAA (β = 0.2)</c:v>
                </c:pt>
                <c:pt idx="25">
                  <c:v>Temporal Weighted</c:v>
                </c:pt>
                <c:pt idx="26">
                  <c:v>CwCN</c:v>
                </c:pt>
                <c:pt idx="27">
                  <c:v>CwAA</c:v>
                </c:pt>
                <c:pt idx="28">
                  <c:v>Contextual Weighted</c:v>
                </c:pt>
                <c:pt idx="29">
                  <c:v>CTwCN (β = 0.8, α = 0.8) </c:v>
                </c:pt>
                <c:pt idx="30">
                  <c:v>CTwCN (β = 0.8, α = 0.5) </c:v>
                </c:pt>
                <c:pt idx="31">
                  <c:v>CTwCN (β = 0.8, α = 0.2) </c:v>
                </c:pt>
                <c:pt idx="32">
                  <c:v>CTwAA (β = 0.8, α = 0.8) </c:v>
                </c:pt>
                <c:pt idx="33">
                  <c:v>CTwAA (β = 0.8, α = 0.5) </c:v>
                </c:pt>
                <c:pt idx="34">
                  <c:v>CTwAA (β = 0.8, α = 0.2) </c:v>
                </c:pt>
                <c:pt idx="35">
                  <c:v>CTwCN (β = 0.5, α = 0.8) </c:v>
                </c:pt>
                <c:pt idx="36">
                  <c:v>CTwCN (β = 0.5, α = 0.5) </c:v>
                </c:pt>
                <c:pt idx="37">
                  <c:v>CTwCN (β = 0.5, α = 0.2) </c:v>
                </c:pt>
                <c:pt idx="38">
                  <c:v>CTwAA (β = 0.5, α = 0.8) </c:v>
                </c:pt>
                <c:pt idx="39">
                  <c:v>CTwAA (β = 0.5, α = 0.5) </c:v>
                </c:pt>
                <c:pt idx="40">
                  <c:v>CTwAA (β = 0.5, α = 0.2) </c:v>
                </c:pt>
                <c:pt idx="41">
                  <c:v>CTwCN (β = 0.2, α = 0.8) </c:v>
                </c:pt>
                <c:pt idx="42">
                  <c:v>CTwCN (β = 0.2, α = 0.5) </c:v>
                </c:pt>
                <c:pt idx="43">
                  <c:v>CTwCN (β = 0.2, α = 0.2) </c:v>
                </c:pt>
                <c:pt idx="44">
                  <c:v>CTwAA (β = 0.2, α = 0.8) </c:v>
                </c:pt>
                <c:pt idx="45">
                  <c:v>CTwAA (β = 0.2, α = 0.5) </c:v>
                </c:pt>
                <c:pt idx="46">
                  <c:v>CTwAA (β = 0.2, α = 0.2) </c:v>
                </c:pt>
                <c:pt idx="47">
                  <c:v>Contextual and Temporal Weighted</c:v>
                </c:pt>
              </c:strCache>
            </c:strRef>
          </c:cat>
          <c:val>
            <c:numRef>
              <c:f>'Resultados 1994 - 1999'!$E$5:$E$59</c:f>
              <c:numCache>
                <c:formatCode>0.00</c:formatCode>
                <c:ptCount val="48"/>
                <c:pt idx="0">
                  <c:v>50.585637331311638</c:v>
                </c:pt>
                <c:pt idx="1">
                  <c:v>62.629836695909653</c:v>
                </c:pt>
                <c:pt idx="2">
                  <c:v>66.243096505289046</c:v>
                </c:pt>
                <c:pt idx="3">
                  <c:v>2.4088398729196023</c:v>
                </c:pt>
                <c:pt idx="4">
                  <c:v>45.466852601357488</c:v>
                </c:pt>
                <c:pt idx="5">
                  <c:v>79.491715806346861</c:v>
                </c:pt>
                <c:pt idx="6">
                  <c:v>83.104975615726289</c:v>
                </c:pt>
                <c:pt idx="7">
                  <c:v>80.696135742806661</c:v>
                </c:pt>
                <c:pt idx="8">
                  <c:v>81.097609054959932</c:v>
                </c:pt>
                <c:pt idx="9">
                  <c:v>81.900555679266475</c:v>
                </c:pt>
                <c:pt idx="10">
                  <c:v>84.309395552186075</c:v>
                </c:pt>
                <c:pt idx="11">
                  <c:v>79.491715806346861</c:v>
                </c:pt>
                <c:pt idx="12">
                  <c:v>84.309395552186075</c:v>
                </c:pt>
                <c:pt idx="13">
                  <c:v>84.309395552186075</c:v>
                </c:pt>
                <c:pt idx="14">
                  <c:v>77.082875933427275</c:v>
                </c:pt>
                <c:pt idx="15">
                  <c:v>83.104975615726289</c:v>
                </c:pt>
                <c:pt idx="16">
                  <c:v>83.104975615726289</c:v>
                </c:pt>
                <c:pt idx="17">
                  <c:v>77.082875933427275</c:v>
                </c:pt>
                <c:pt idx="18">
                  <c:v>81.632906804497637</c:v>
                </c:pt>
                <c:pt idx="19">
                  <c:v>72.26519618758806</c:v>
                </c:pt>
                <c:pt idx="20">
                  <c:v>69.856356314668474</c:v>
                </c:pt>
                <c:pt idx="21">
                  <c:v>71.06077625112826</c:v>
                </c:pt>
                <c:pt idx="22">
                  <c:v>73.46961612404786</c:v>
                </c:pt>
                <c:pt idx="23">
                  <c:v>72.26519618758806</c:v>
                </c:pt>
                <c:pt idx="24">
                  <c:v>73.46961612404786</c:v>
                </c:pt>
                <c:pt idx="25">
                  <c:v>72.064459531511432</c:v>
                </c:pt>
                <c:pt idx="26">
                  <c:v>61.42541675944986</c:v>
                </c:pt>
                <c:pt idx="27">
                  <c:v>60.220996822990053</c:v>
                </c:pt>
                <c:pt idx="28">
                  <c:v>60.82320679121996</c:v>
                </c:pt>
                <c:pt idx="29">
                  <c:v>73.46961612404786</c:v>
                </c:pt>
                <c:pt idx="30">
                  <c:v>72.26519618758806</c:v>
                </c:pt>
                <c:pt idx="31">
                  <c:v>69.856356314668474</c:v>
                </c:pt>
                <c:pt idx="32">
                  <c:v>59</c:v>
                </c:pt>
                <c:pt idx="33">
                  <c:v>59</c:v>
                </c:pt>
                <c:pt idx="34">
                  <c:v>72.26519618758806</c:v>
                </c:pt>
                <c:pt idx="35">
                  <c:v>75.87845599696746</c:v>
                </c:pt>
                <c:pt idx="36">
                  <c:v>79.491715806346861</c:v>
                </c:pt>
                <c:pt idx="37">
                  <c:v>74.67403606050766</c:v>
                </c:pt>
                <c:pt idx="38">
                  <c:v>75.87845599696746</c:v>
                </c:pt>
                <c:pt idx="39">
                  <c:v>75.87845599696746</c:v>
                </c:pt>
                <c:pt idx="40">
                  <c:v>72.26519618758806</c:v>
                </c:pt>
                <c:pt idx="41">
                  <c:v>77.082875933427275</c:v>
                </c:pt>
                <c:pt idx="42">
                  <c:v>73.46961612404786</c:v>
                </c:pt>
                <c:pt idx="43">
                  <c:v>72.26519618758806</c:v>
                </c:pt>
                <c:pt idx="44">
                  <c:v>75.87845599696746</c:v>
                </c:pt>
                <c:pt idx="45">
                  <c:v>72.26519618758806</c:v>
                </c:pt>
                <c:pt idx="46">
                  <c:v>72.26519618758806</c:v>
                </c:pt>
                <c:pt idx="47">
                  <c:v>72.397178748691346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'Resultados 1994 - 1999'!$F$4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'Resultados 1994 - 1999'!$C$5:$C$59</c:f>
              <c:strCache>
                <c:ptCount val="4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Topological</c:v>
                </c:pt>
                <c:pt idx="5">
                  <c:v>TS (β = 0.8)</c:v>
                </c:pt>
                <c:pt idx="6">
                  <c:v>TS (β = 0.5)</c:v>
                </c:pt>
                <c:pt idx="7">
                  <c:v>TS (β =  0.2)</c:v>
                </c:pt>
                <c:pt idx="8">
                  <c:v>Temporal</c:v>
                </c:pt>
                <c:pt idx="9">
                  <c:v>CTS (β = 0.8, α = 0.8) </c:v>
                </c:pt>
                <c:pt idx="10">
                  <c:v>CTS (β = 0.8, α = 0.5) </c:v>
                </c:pt>
                <c:pt idx="11">
                  <c:v>CTS (β = 0.8, α = 0.2) </c:v>
                </c:pt>
                <c:pt idx="12">
                  <c:v>CTS (β = 0.5, α = 0.8) </c:v>
                </c:pt>
                <c:pt idx="13">
                  <c:v>CTS (β = 0.5, α = 0.5) </c:v>
                </c:pt>
                <c:pt idx="14">
                  <c:v>CTS (β = 0.5, α = 0.2) </c:v>
                </c:pt>
                <c:pt idx="15">
                  <c:v>CTS (β = 0.2, α = 0.8) </c:v>
                </c:pt>
                <c:pt idx="16">
                  <c:v>CTS (β = 0.2, α = 0.5) </c:v>
                </c:pt>
                <c:pt idx="17">
                  <c:v>CTS (β = 0.2, α = 0.2) </c:v>
                </c:pt>
                <c:pt idx="18">
                  <c:v>Contextual and Temporal</c:v>
                </c:pt>
                <c:pt idx="19">
                  <c:v>TwCN (β = 0.8)</c:v>
                </c:pt>
                <c:pt idx="20">
                  <c:v>TwCN (β = 0.5)</c:v>
                </c:pt>
                <c:pt idx="21">
                  <c:v>TwCN (β = 0.2)</c:v>
                </c:pt>
                <c:pt idx="22">
                  <c:v>TwAA (β = 0.8)</c:v>
                </c:pt>
                <c:pt idx="23">
                  <c:v>TwAA (β = 0.5)</c:v>
                </c:pt>
                <c:pt idx="24">
                  <c:v>TwAA (β = 0.2)</c:v>
                </c:pt>
                <c:pt idx="25">
                  <c:v>Temporal Weighted</c:v>
                </c:pt>
                <c:pt idx="26">
                  <c:v>CwCN</c:v>
                </c:pt>
                <c:pt idx="27">
                  <c:v>CwAA</c:v>
                </c:pt>
                <c:pt idx="28">
                  <c:v>Contextual Weighted</c:v>
                </c:pt>
                <c:pt idx="29">
                  <c:v>CTwCN (β = 0.8, α = 0.8) </c:v>
                </c:pt>
                <c:pt idx="30">
                  <c:v>CTwCN (β = 0.8, α = 0.5) </c:v>
                </c:pt>
                <c:pt idx="31">
                  <c:v>CTwCN (β = 0.8, α = 0.2) </c:v>
                </c:pt>
                <c:pt idx="32">
                  <c:v>CTwAA (β = 0.8, α = 0.8) </c:v>
                </c:pt>
                <c:pt idx="33">
                  <c:v>CTwAA (β = 0.8, α = 0.5) </c:v>
                </c:pt>
                <c:pt idx="34">
                  <c:v>CTwAA (β = 0.8, α = 0.2) </c:v>
                </c:pt>
                <c:pt idx="35">
                  <c:v>CTwCN (β = 0.5, α = 0.8) </c:v>
                </c:pt>
                <c:pt idx="36">
                  <c:v>CTwCN (β = 0.5, α = 0.5) </c:v>
                </c:pt>
                <c:pt idx="37">
                  <c:v>CTwCN (β = 0.5, α = 0.2) </c:v>
                </c:pt>
                <c:pt idx="38">
                  <c:v>CTwAA (β = 0.5, α = 0.8) </c:v>
                </c:pt>
                <c:pt idx="39">
                  <c:v>CTwAA (β = 0.5, α = 0.5) </c:v>
                </c:pt>
                <c:pt idx="40">
                  <c:v>CTwAA (β = 0.5, α = 0.2) </c:v>
                </c:pt>
                <c:pt idx="41">
                  <c:v>CTwCN (β = 0.2, α = 0.8) </c:v>
                </c:pt>
                <c:pt idx="42">
                  <c:v>CTwCN (β = 0.2, α = 0.5) </c:v>
                </c:pt>
                <c:pt idx="43">
                  <c:v>CTwCN (β = 0.2, α = 0.2) </c:v>
                </c:pt>
                <c:pt idx="44">
                  <c:v>CTwAA (β = 0.2, α = 0.8) </c:v>
                </c:pt>
                <c:pt idx="45">
                  <c:v>CTwAA (β = 0.2, α = 0.5) </c:v>
                </c:pt>
                <c:pt idx="46">
                  <c:v>CTwAA (β = 0.2, α = 0.2) </c:v>
                </c:pt>
                <c:pt idx="47">
                  <c:v>Contextual and Temporal Weighted</c:v>
                </c:pt>
              </c:strCache>
            </c:strRef>
          </c:cat>
          <c:val>
            <c:numRef>
              <c:f>'Resultados 1994 - 1999'!$F$5:$F$59</c:f>
              <c:numCache>
                <c:formatCode>0.00</c:formatCode>
                <c:ptCount val="48"/>
                <c:pt idx="0">
                  <c:v>49.33391084812623</c:v>
                </c:pt>
                <c:pt idx="1">
                  <c:v>53.445070085470078</c:v>
                </c:pt>
                <c:pt idx="2">
                  <c:v>47.091460355029582</c:v>
                </c:pt>
                <c:pt idx="3">
                  <c:v>26.535664168310316</c:v>
                </c:pt>
                <c:pt idx="4">
                  <c:v>44.101526364234054</c:v>
                </c:pt>
                <c:pt idx="5">
                  <c:v>46.717718606180135</c:v>
                </c:pt>
                <c:pt idx="6">
                  <c:v>46.717718606180135</c:v>
                </c:pt>
                <c:pt idx="7">
                  <c:v>47.091460355029582</c:v>
                </c:pt>
                <c:pt idx="8">
                  <c:v>46.842299189129953</c:v>
                </c:pt>
                <c:pt idx="9">
                  <c:v>47.838943852728463</c:v>
                </c:pt>
                <c:pt idx="10">
                  <c:v>48.21268560157791</c:v>
                </c:pt>
                <c:pt idx="11">
                  <c:v>48.21268560157791</c:v>
                </c:pt>
                <c:pt idx="12">
                  <c:v>47.838943852728463</c:v>
                </c:pt>
                <c:pt idx="13">
                  <c:v>48.21268560157791</c:v>
                </c:pt>
                <c:pt idx="14">
                  <c:v>48.21268560157791</c:v>
                </c:pt>
                <c:pt idx="15">
                  <c:v>47.838943852728463</c:v>
                </c:pt>
                <c:pt idx="16">
                  <c:v>48.21268560157791</c:v>
                </c:pt>
                <c:pt idx="17">
                  <c:v>48.21268560157791</c:v>
                </c:pt>
                <c:pt idx="18">
                  <c:v>48.088105018628092</c:v>
                </c:pt>
                <c:pt idx="19">
                  <c:v>44.849009861932942</c:v>
                </c:pt>
                <c:pt idx="20">
                  <c:v>44.849009861932942</c:v>
                </c:pt>
                <c:pt idx="21">
                  <c:v>44.849009861932942</c:v>
                </c:pt>
                <c:pt idx="22">
                  <c:v>50.08139434582511</c:v>
                </c:pt>
                <c:pt idx="23">
                  <c:v>50.828877843523998</c:v>
                </c:pt>
                <c:pt idx="24">
                  <c:v>50.08139434582511</c:v>
                </c:pt>
                <c:pt idx="25">
                  <c:v>47.58978268682884</c:v>
                </c:pt>
                <c:pt idx="26">
                  <c:v>48.58642735042735</c:v>
                </c:pt>
                <c:pt idx="27">
                  <c:v>57.182487573964494</c:v>
                </c:pt>
                <c:pt idx="28">
                  <c:v>52.884457462195925</c:v>
                </c:pt>
                <c:pt idx="29">
                  <c:v>48.58642735042735</c:v>
                </c:pt>
                <c:pt idx="30">
                  <c:v>47.091460355029582</c:v>
                </c:pt>
                <c:pt idx="31">
                  <c:v>46.343976857330702</c:v>
                </c:pt>
                <c:pt idx="32">
                  <c:v>50.828877843523998</c:v>
                </c:pt>
                <c:pt idx="33">
                  <c:v>50.08139434582511</c:v>
                </c:pt>
                <c:pt idx="34">
                  <c:v>50.455136094674558</c:v>
                </c:pt>
                <c:pt idx="35">
                  <c:v>48.58642735042735</c:v>
                </c:pt>
                <c:pt idx="36">
                  <c:v>48.21268560157791</c:v>
                </c:pt>
                <c:pt idx="37">
                  <c:v>47.838943852728463</c:v>
                </c:pt>
                <c:pt idx="38">
                  <c:v>50.828877843523998</c:v>
                </c:pt>
                <c:pt idx="39">
                  <c:v>50.08139434582511</c:v>
                </c:pt>
                <c:pt idx="40">
                  <c:v>49.707652596975677</c:v>
                </c:pt>
                <c:pt idx="41">
                  <c:v>48.21268560157791</c:v>
                </c:pt>
                <c:pt idx="42">
                  <c:v>46.717718606180135</c:v>
                </c:pt>
                <c:pt idx="43">
                  <c:v>45.596493359631815</c:v>
                </c:pt>
                <c:pt idx="44">
                  <c:v>48.58642735042735</c:v>
                </c:pt>
                <c:pt idx="45">
                  <c:v>49.707652596975677</c:v>
                </c:pt>
                <c:pt idx="46">
                  <c:v>48.960169099276797</c:v>
                </c:pt>
                <c:pt idx="47">
                  <c:v>48.69024450288552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'Resultados 1994 - 1999'!$G$4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'Resultados 1994 - 1999'!$C$5:$C$59</c:f>
              <c:strCache>
                <c:ptCount val="4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Topological</c:v>
                </c:pt>
                <c:pt idx="5">
                  <c:v>TS (β = 0.8)</c:v>
                </c:pt>
                <c:pt idx="6">
                  <c:v>TS (β = 0.5)</c:v>
                </c:pt>
                <c:pt idx="7">
                  <c:v>TS (β =  0.2)</c:v>
                </c:pt>
                <c:pt idx="8">
                  <c:v>Temporal</c:v>
                </c:pt>
                <c:pt idx="9">
                  <c:v>CTS (β = 0.8, α = 0.8) </c:v>
                </c:pt>
                <c:pt idx="10">
                  <c:v>CTS (β = 0.8, α = 0.5) </c:v>
                </c:pt>
                <c:pt idx="11">
                  <c:v>CTS (β = 0.8, α = 0.2) </c:v>
                </c:pt>
                <c:pt idx="12">
                  <c:v>CTS (β = 0.5, α = 0.8) </c:v>
                </c:pt>
                <c:pt idx="13">
                  <c:v>CTS (β = 0.5, α = 0.5) </c:v>
                </c:pt>
                <c:pt idx="14">
                  <c:v>CTS (β = 0.5, α = 0.2) </c:v>
                </c:pt>
                <c:pt idx="15">
                  <c:v>CTS (β = 0.2, α = 0.8) </c:v>
                </c:pt>
                <c:pt idx="16">
                  <c:v>CTS (β = 0.2, α = 0.5) </c:v>
                </c:pt>
                <c:pt idx="17">
                  <c:v>CTS (β = 0.2, α = 0.2) </c:v>
                </c:pt>
                <c:pt idx="18">
                  <c:v>Contextual and Temporal</c:v>
                </c:pt>
                <c:pt idx="19">
                  <c:v>TwCN (β = 0.8)</c:v>
                </c:pt>
                <c:pt idx="20">
                  <c:v>TwCN (β = 0.5)</c:v>
                </c:pt>
                <c:pt idx="21">
                  <c:v>TwCN (β = 0.2)</c:v>
                </c:pt>
                <c:pt idx="22">
                  <c:v>TwAA (β = 0.8)</c:v>
                </c:pt>
                <c:pt idx="23">
                  <c:v>TwAA (β = 0.5)</c:v>
                </c:pt>
                <c:pt idx="24">
                  <c:v>TwAA (β = 0.2)</c:v>
                </c:pt>
                <c:pt idx="25">
                  <c:v>Temporal Weighted</c:v>
                </c:pt>
                <c:pt idx="26">
                  <c:v>CwCN</c:v>
                </c:pt>
                <c:pt idx="27">
                  <c:v>CwAA</c:v>
                </c:pt>
                <c:pt idx="28">
                  <c:v>Contextual Weighted</c:v>
                </c:pt>
                <c:pt idx="29">
                  <c:v>CTwCN (β = 0.8, α = 0.8) </c:v>
                </c:pt>
                <c:pt idx="30">
                  <c:v>CTwCN (β = 0.8, α = 0.5) </c:v>
                </c:pt>
                <c:pt idx="31">
                  <c:v>CTwCN (β = 0.8, α = 0.2) </c:v>
                </c:pt>
                <c:pt idx="32">
                  <c:v>CTwAA (β = 0.8, α = 0.8) </c:v>
                </c:pt>
                <c:pt idx="33">
                  <c:v>CTwAA (β = 0.8, α = 0.5) </c:v>
                </c:pt>
                <c:pt idx="34">
                  <c:v>CTwAA (β = 0.8, α = 0.2) </c:v>
                </c:pt>
                <c:pt idx="35">
                  <c:v>CTwCN (β = 0.5, α = 0.8) </c:v>
                </c:pt>
                <c:pt idx="36">
                  <c:v>CTwCN (β = 0.5, α = 0.5) </c:v>
                </c:pt>
                <c:pt idx="37">
                  <c:v>CTwCN (β = 0.5, α = 0.2) </c:v>
                </c:pt>
                <c:pt idx="38">
                  <c:v>CTwAA (β = 0.5, α = 0.8) </c:v>
                </c:pt>
                <c:pt idx="39">
                  <c:v>CTwAA (β = 0.5, α = 0.5) </c:v>
                </c:pt>
                <c:pt idx="40">
                  <c:v>CTwAA (β = 0.5, α = 0.2) </c:v>
                </c:pt>
                <c:pt idx="41">
                  <c:v>CTwCN (β = 0.2, α = 0.8) </c:v>
                </c:pt>
                <c:pt idx="42">
                  <c:v>CTwCN (β = 0.2, α = 0.5) </c:v>
                </c:pt>
                <c:pt idx="43">
                  <c:v>CTwCN (β = 0.2, α = 0.2) </c:v>
                </c:pt>
                <c:pt idx="44">
                  <c:v>CTwAA (β = 0.2, α = 0.8) </c:v>
                </c:pt>
                <c:pt idx="45">
                  <c:v>CTwAA (β = 0.2, α = 0.5) </c:v>
                </c:pt>
                <c:pt idx="46">
                  <c:v>CTwAA (β = 0.2, α = 0.2) </c:v>
                </c:pt>
                <c:pt idx="47">
                  <c:v>Contextual and Temporal Weighted</c:v>
                </c:pt>
              </c:strCache>
            </c:strRef>
          </c:cat>
          <c:val>
            <c:numRef>
              <c:f>'Resultados 1994 - 1999'!$G$5:$G$59</c:f>
              <c:numCache>
                <c:formatCode>0.00</c:formatCode>
                <c:ptCount val="48"/>
                <c:pt idx="0">
                  <c:v>63.653874187198333</c:v>
                </c:pt>
                <c:pt idx="1">
                  <c:v>66.150104547480638</c:v>
                </c:pt>
                <c:pt idx="2">
                  <c:v>58.661413466633768</c:v>
                </c:pt>
                <c:pt idx="3">
                  <c:v>4.9924607205645755</c:v>
                </c:pt>
                <c:pt idx="4">
                  <c:v>48.364463230469326</c:v>
                </c:pt>
                <c:pt idx="5">
                  <c:v>67.398219727621765</c:v>
                </c:pt>
                <c:pt idx="6">
                  <c:v>67.398219727621765</c:v>
                </c:pt>
                <c:pt idx="7">
                  <c:v>69.894450087904062</c:v>
                </c:pt>
                <c:pt idx="8">
                  <c:v>68.23029651438253</c:v>
                </c:pt>
                <c:pt idx="9">
                  <c:v>62.405759007057199</c:v>
                </c:pt>
                <c:pt idx="10">
                  <c:v>67.398219727621765</c:v>
                </c:pt>
                <c:pt idx="11">
                  <c:v>66.150104547480638</c:v>
                </c:pt>
                <c:pt idx="12">
                  <c:v>69.894450087904062</c:v>
                </c:pt>
                <c:pt idx="13">
                  <c:v>71.142565268045203</c:v>
                </c:pt>
                <c:pt idx="14">
                  <c:v>69.894450087904062</c:v>
                </c:pt>
                <c:pt idx="15">
                  <c:v>72.390680448186345</c:v>
                </c:pt>
                <c:pt idx="16">
                  <c:v>68.646334907762906</c:v>
                </c:pt>
                <c:pt idx="17">
                  <c:v>68.646334907762906</c:v>
                </c:pt>
                <c:pt idx="18">
                  <c:v>68.507655443302795</c:v>
                </c:pt>
                <c:pt idx="19">
                  <c:v>63.653874187198333</c:v>
                </c:pt>
                <c:pt idx="20">
                  <c:v>63.653874187198333</c:v>
                </c:pt>
                <c:pt idx="21">
                  <c:v>63.653874187198333</c:v>
                </c:pt>
                <c:pt idx="22">
                  <c:v>71.142565268045203</c:v>
                </c:pt>
                <c:pt idx="23">
                  <c:v>69.894450087904062</c:v>
                </c:pt>
                <c:pt idx="24">
                  <c:v>66.150104547480638</c:v>
                </c:pt>
                <c:pt idx="25">
                  <c:v>66.358123744170811</c:v>
                </c:pt>
                <c:pt idx="26">
                  <c:v>64.901989367339482</c:v>
                </c:pt>
                <c:pt idx="27">
                  <c:v>68.646334907762906</c:v>
                </c:pt>
                <c:pt idx="28">
                  <c:v>66.774162137551201</c:v>
                </c:pt>
                <c:pt idx="29">
                  <c:v>69.894450087904062</c:v>
                </c:pt>
                <c:pt idx="30">
                  <c:v>63.653874187198333</c:v>
                </c:pt>
                <c:pt idx="31">
                  <c:v>64.901989367339482</c:v>
                </c:pt>
                <c:pt idx="32">
                  <c:v>72.390680448186345</c:v>
                </c:pt>
                <c:pt idx="33">
                  <c:v>69.894450087904062</c:v>
                </c:pt>
                <c:pt idx="34">
                  <c:v>69.894450087904062</c:v>
                </c:pt>
                <c:pt idx="35">
                  <c:v>69.894450087904062</c:v>
                </c:pt>
                <c:pt idx="36">
                  <c:v>63.653874187198333</c:v>
                </c:pt>
                <c:pt idx="37">
                  <c:v>62.405759007057199</c:v>
                </c:pt>
                <c:pt idx="38">
                  <c:v>69.894450087904062</c:v>
                </c:pt>
                <c:pt idx="39">
                  <c:v>68.646334907762906</c:v>
                </c:pt>
                <c:pt idx="40">
                  <c:v>64.901989367339482</c:v>
                </c:pt>
                <c:pt idx="41">
                  <c:v>61.157643826916051</c:v>
                </c:pt>
                <c:pt idx="42">
                  <c:v>59.909528646774909</c:v>
                </c:pt>
                <c:pt idx="43">
                  <c:v>62.405759007057199</c:v>
                </c:pt>
                <c:pt idx="44">
                  <c:v>71.142565268045203</c:v>
                </c:pt>
                <c:pt idx="45">
                  <c:v>66.150104547480638</c:v>
                </c:pt>
                <c:pt idx="46">
                  <c:v>67.398219727621765</c:v>
                </c:pt>
                <c:pt idx="47">
                  <c:v>66.566142940860999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'Resultados 1994 - 1999'!$H$4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'Resultados 1994 - 1999'!$C$5:$C$59</c:f>
              <c:strCache>
                <c:ptCount val="4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Topological</c:v>
                </c:pt>
                <c:pt idx="5">
                  <c:v>TS (β = 0.8)</c:v>
                </c:pt>
                <c:pt idx="6">
                  <c:v>TS (β = 0.5)</c:v>
                </c:pt>
                <c:pt idx="7">
                  <c:v>TS (β =  0.2)</c:v>
                </c:pt>
                <c:pt idx="8">
                  <c:v>Temporal</c:v>
                </c:pt>
                <c:pt idx="9">
                  <c:v>CTS (β = 0.8, α = 0.8) </c:v>
                </c:pt>
                <c:pt idx="10">
                  <c:v>CTS (β = 0.8, α = 0.5) </c:v>
                </c:pt>
                <c:pt idx="11">
                  <c:v>CTS (β = 0.8, α = 0.2) </c:v>
                </c:pt>
                <c:pt idx="12">
                  <c:v>CTS (β = 0.5, α = 0.8) </c:v>
                </c:pt>
                <c:pt idx="13">
                  <c:v>CTS (β = 0.5, α = 0.5) </c:v>
                </c:pt>
                <c:pt idx="14">
                  <c:v>CTS (β = 0.5, α = 0.2) </c:v>
                </c:pt>
                <c:pt idx="15">
                  <c:v>CTS (β = 0.2, α = 0.8) </c:v>
                </c:pt>
                <c:pt idx="16">
                  <c:v>CTS (β = 0.2, α = 0.5) </c:v>
                </c:pt>
                <c:pt idx="17">
                  <c:v>CTS (β = 0.2, α = 0.2) </c:v>
                </c:pt>
                <c:pt idx="18">
                  <c:v>Contextual and Temporal</c:v>
                </c:pt>
                <c:pt idx="19">
                  <c:v>TwCN (β = 0.8)</c:v>
                </c:pt>
                <c:pt idx="20">
                  <c:v>TwCN (β = 0.5)</c:v>
                </c:pt>
                <c:pt idx="21">
                  <c:v>TwCN (β = 0.2)</c:v>
                </c:pt>
                <c:pt idx="22">
                  <c:v>TwAA (β = 0.8)</c:v>
                </c:pt>
                <c:pt idx="23">
                  <c:v>TwAA (β = 0.5)</c:v>
                </c:pt>
                <c:pt idx="24">
                  <c:v>TwAA (β = 0.2)</c:v>
                </c:pt>
                <c:pt idx="25">
                  <c:v>Temporal Weighted</c:v>
                </c:pt>
                <c:pt idx="26">
                  <c:v>CwCN</c:v>
                </c:pt>
                <c:pt idx="27">
                  <c:v>CwAA</c:v>
                </c:pt>
                <c:pt idx="28">
                  <c:v>Contextual Weighted</c:v>
                </c:pt>
                <c:pt idx="29">
                  <c:v>CTwCN (β = 0.8, α = 0.8) </c:v>
                </c:pt>
                <c:pt idx="30">
                  <c:v>CTwCN (β = 0.8, α = 0.5) </c:v>
                </c:pt>
                <c:pt idx="31">
                  <c:v>CTwCN (β = 0.8, α = 0.2) </c:v>
                </c:pt>
                <c:pt idx="32">
                  <c:v>CTwAA (β = 0.8, α = 0.8) </c:v>
                </c:pt>
                <c:pt idx="33">
                  <c:v>CTwAA (β = 0.8, α = 0.5) </c:v>
                </c:pt>
                <c:pt idx="34">
                  <c:v>CTwAA (β = 0.8, α = 0.2) </c:v>
                </c:pt>
                <c:pt idx="35">
                  <c:v>CTwCN (β = 0.5, α = 0.8) </c:v>
                </c:pt>
                <c:pt idx="36">
                  <c:v>CTwCN (β = 0.5, α = 0.5) </c:v>
                </c:pt>
                <c:pt idx="37">
                  <c:v>CTwCN (β = 0.5, α = 0.2) </c:v>
                </c:pt>
                <c:pt idx="38">
                  <c:v>CTwAA (β = 0.5, α = 0.8) </c:v>
                </c:pt>
                <c:pt idx="39">
                  <c:v>CTwAA (β = 0.5, α = 0.5) </c:v>
                </c:pt>
                <c:pt idx="40">
                  <c:v>CTwAA (β = 0.5, α = 0.2) </c:v>
                </c:pt>
                <c:pt idx="41">
                  <c:v>CTwCN (β = 0.2, α = 0.8) </c:v>
                </c:pt>
                <c:pt idx="42">
                  <c:v>CTwCN (β = 0.2, α = 0.5) </c:v>
                </c:pt>
                <c:pt idx="43">
                  <c:v>CTwCN (β = 0.2, α = 0.2) </c:v>
                </c:pt>
                <c:pt idx="44">
                  <c:v>CTwAA (β = 0.2, α = 0.8) </c:v>
                </c:pt>
                <c:pt idx="45">
                  <c:v>CTwAA (β = 0.2, α = 0.5) </c:v>
                </c:pt>
                <c:pt idx="46">
                  <c:v>CTwAA (β = 0.2, α = 0.2) </c:v>
                </c:pt>
                <c:pt idx="47">
                  <c:v>Contextual and Temporal Weighted</c:v>
                </c:pt>
              </c:strCache>
            </c:strRef>
          </c:cat>
          <c:val>
            <c:numRef>
              <c:f>'Resultados 1994 - 1999'!$H$5:$H$59</c:f>
              <c:numCache>
                <c:formatCode>0.00</c:formatCode>
                <c:ptCount val="48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5.5057307093516368</c:v>
                </c:pt>
                <c:pt idx="4">
                  <c:v>28.39529634360057</c:v>
                </c:pt>
                <c:pt idx="5">
                  <c:v>37.520535204470413</c:v>
                </c:pt>
                <c:pt idx="6">
                  <c:v>38.540114965461456</c:v>
                </c:pt>
                <c:pt idx="7">
                  <c:v>37.112703300074003</c:v>
                </c:pt>
                <c:pt idx="8">
                  <c:v>37.724451156668628</c:v>
                </c:pt>
                <c:pt idx="9">
                  <c:v>37.724451156668628</c:v>
                </c:pt>
                <c:pt idx="10">
                  <c:v>39.559694726452499</c:v>
                </c:pt>
                <c:pt idx="11">
                  <c:v>39.763610678650707</c:v>
                </c:pt>
                <c:pt idx="12">
                  <c:v>38.336199013263247</c:v>
                </c:pt>
                <c:pt idx="13">
                  <c:v>38.540114965461456</c:v>
                </c:pt>
                <c:pt idx="14">
                  <c:v>38.947946869857873</c:v>
                </c:pt>
                <c:pt idx="15">
                  <c:v>36.50095544347937</c:v>
                </c:pt>
                <c:pt idx="16">
                  <c:v>37.112703300074003</c:v>
                </c:pt>
                <c:pt idx="17">
                  <c:v>37.724451156668628</c:v>
                </c:pt>
                <c:pt idx="18">
                  <c:v>38.245569701175157</c:v>
                </c:pt>
                <c:pt idx="19">
                  <c:v>35.685291634686529</c:v>
                </c:pt>
                <c:pt idx="20">
                  <c:v>36.297039491281161</c:v>
                </c:pt>
                <c:pt idx="21">
                  <c:v>35.073543778091903</c:v>
                </c:pt>
                <c:pt idx="22">
                  <c:v>39.967526630848923</c:v>
                </c:pt>
                <c:pt idx="23">
                  <c:v>39.967526630848923</c:v>
                </c:pt>
                <c:pt idx="24">
                  <c:v>39.355778774254297</c:v>
                </c:pt>
                <c:pt idx="25">
                  <c:v>37.724451156668628</c:v>
                </c:pt>
                <c:pt idx="26">
                  <c:v>39.763610678650707</c:v>
                </c:pt>
                <c:pt idx="27">
                  <c:v>36.297039491281161</c:v>
                </c:pt>
                <c:pt idx="28">
                  <c:v>38.030325084965938</c:v>
                </c:pt>
                <c:pt idx="29">
                  <c:v>38.132283061065039</c:v>
                </c:pt>
                <c:pt idx="30">
                  <c:v>36.908787347875787</c:v>
                </c:pt>
                <c:pt idx="31">
                  <c:v>35.073543778091903</c:v>
                </c:pt>
                <c:pt idx="32">
                  <c:v>40.783190439641757</c:v>
                </c:pt>
                <c:pt idx="33">
                  <c:v>39.967526630848923</c:v>
                </c:pt>
                <c:pt idx="34">
                  <c:v>39.355778774254297</c:v>
                </c:pt>
                <c:pt idx="35">
                  <c:v>37.92836710886683</c:v>
                </c:pt>
                <c:pt idx="36">
                  <c:v>38.947946869857873</c:v>
                </c:pt>
                <c:pt idx="37">
                  <c:v>37.92836710886683</c:v>
                </c:pt>
                <c:pt idx="38">
                  <c:v>37.92836710886683</c:v>
                </c:pt>
                <c:pt idx="39">
                  <c:v>39.559694726452499</c:v>
                </c:pt>
                <c:pt idx="40">
                  <c:v>39.763610678650707</c:v>
                </c:pt>
                <c:pt idx="41">
                  <c:v>37.92836710886683</c:v>
                </c:pt>
                <c:pt idx="42">
                  <c:v>37.92836710886683</c:v>
                </c:pt>
                <c:pt idx="43">
                  <c:v>36.908787347875787</c:v>
                </c:pt>
                <c:pt idx="44">
                  <c:v>39.967526630848923</c:v>
                </c:pt>
                <c:pt idx="45">
                  <c:v>38.947946869857873</c:v>
                </c:pt>
                <c:pt idx="46">
                  <c:v>41.394938296236383</c:v>
                </c:pt>
                <c:pt idx="47">
                  <c:v>38.630744277549553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203584"/>
        <c:axId val="531154048"/>
      </c:lineChart>
      <c:catAx>
        <c:axId val="53120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531154048"/>
        <c:crosses val="autoZero"/>
        <c:auto val="1"/>
        <c:lblAlgn val="ctr"/>
        <c:lblOffset val="100"/>
        <c:noMultiLvlLbl val="0"/>
      </c:catAx>
      <c:valAx>
        <c:axId val="531154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120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'Resultados 1994 - 1999'!$C$25:$C$63</c:f>
              <c:strCache>
                <c:ptCount val="30"/>
                <c:pt idx="0">
                  <c:v>TwCN (β = 0.8)</c:v>
                </c:pt>
                <c:pt idx="1">
                  <c:v>TwCN (β = 0.5)</c:v>
                </c:pt>
                <c:pt idx="2">
                  <c:v>TwCN (β = 0.2)</c:v>
                </c:pt>
                <c:pt idx="3">
                  <c:v>TwAA (β = 0.8)</c:v>
                </c:pt>
                <c:pt idx="4">
                  <c:v>TwAA (β = 0.5)</c:v>
                </c:pt>
                <c:pt idx="5">
                  <c:v>TwAA (β = 0.2)</c:v>
                </c:pt>
                <c:pt idx="6">
                  <c:v>Temporal Weighted</c:v>
                </c:pt>
                <c:pt idx="7">
                  <c:v>CwCN</c:v>
                </c:pt>
                <c:pt idx="8">
                  <c:v>CwAA</c:v>
                </c:pt>
                <c:pt idx="9">
                  <c:v>Contextual Weighted</c:v>
                </c:pt>
                <c:pt idx="10">
                  <c:v>CTwCN (β = 0.8, α = 0.8) </c:v>
                </c:pt>
                <c:pt idx="11">
                  <c:v>CTwCN (β = 0.8, α = 0.5) </c:v>
                </c:pt>
                <c:pt idx="12">
                  <c:v>CTwCN (β = 0.8, α = 0.2) </c:v>
                </c:pt>
                <c:pt idx="13">
                  <c:v>CTwAA (β = 0.8, α = 0.8) </c:v>
                </c:pt>
                <c:pt idx="14">
                  <c:v>CTwAA (β = 0.8, α = 0.5) </c:v>
                </c:pt>
                <c:pt idx="15">
                  <c:v>CTwAA (β = 0.8, α = 0.2) </c:v>
                </c:pt>
                <c:pt idx="16">
                  <c:v>CTwCN (β = 0.5, α = 0.8) </c:v>
                </c:pt>
                <c:pt idx="17">
                  <c:v>CTwCN (β = 0.5, α = 0.5) </c:v>
                </c:pt>
                <c:pt idx="18">
                  <c:v>CTwCN (β = 0.5, α = 0.2) </c:v>
                </c:pt>
                <c:pt idx="19">
                  <c:v>CTwAA (β = 0.5, α = 0.8) </c:v>
                </c:pt>
                <c:pt idx="20">
                  <c:v>CTwAA (β = 0.5, α = 0.5) </c:v>
                </c:pt>
                <c:pt idx="21">
                  <c:v>CTwAA (β = 0.5, α = 0.2) </c:v>
                </c:pt>
                <c:pt idx="22">
                  <c:v>CTwCN (β = 0.2, α = 0.8) </c:v>
                </c:pt>
                <c:pt idx="23">
                  <c:v>CTwCN (β = 0.2, α = 0.5) </c:v>
                </c:pt>
                <c:pt idx="24">
                  <c:v>CTwCN (β = 0.2, α = 0.2) </c:v>
                </c:pt>
                <c:pt idx="25">
                  <c:v>CTwAA (β = 0.2, α = 0.8) </c:v>
                </c:pt>
                <c:pt idx="26">
                  <c:v>CTwAA (β = 0.2, α = 0.5) </c:v>
                </c:pt>
                <c:pt idx="27">
                  <c:v>CTwAA (β = 0.2, α = 0.2) </c:v>
                </c:pt>
                <c:pt idx="28">
                  <c:v>Contextual and Temporal Weighted</c:v>
                </c:pt>
                <c:pt idx="29">
                  <c:v>BaseLine</c:v>
                </c:pt>
              </c:strCache>
            </c:strRef>
          </c:cat>
          <c:val>
            <c:numRef>
              <c:f>'Resultados 1994 - 1999'!$D$25:$D$63</c:f>
              <c:numCache>
                <c:formatCode>0.00</c:formatCode>
                <c:ptCount val="30"/>
                <c:pt idx="0">
                  <c:v>56.380414513293204</c:v>
                </c:pt>
                <c:pt idx="1">
                  <c:v>60.407586978528435</c:v>
                </c:pt>
                <c:pt idx="2">
                  <c:v>64.434759443763653</c:v>
                </c:pt>
                <c:pt idx="3">
                  <c:v>60.407586978528435</c:v>
                </c:pt>
                <c:pt idx="4">
                  <c:v>64.434759443763653</c:v>
                </c:pt>
                <c:pt idx="5">
                  <c:v>64.434759443763653</c:v>
                </c:pt>
                <c:pt idx="6">
                  <c:v>61.749977800273506</c:v>
                </c:pt>
                <c:pt idx="7">
                  <c:v>40.271724652352283</c:v>
                </c:pt>
                <c:pt idx="8">
                  <c:v>56.380414513293204</c:v>
                </c:pt>
                <c:pt idx="9">
                  <c:v>48.32606958282274</c:v>
                </c:pt>
                <c:pt idx="10">
                  <c:v>52.353242048057965</c:v>
                </c:pt>
                <c:pt idx="11">
                  <c:v>60.407586978528435</c:v>
                </c:pt>
                <c:pt idx="12">
                  <c:v>60.407586978528435</c:v>
                </c:pt>
                <c:pt idx="13">
                  <c:v>52.353242048057965</c:v>
                </c:pt>
                <c:pt idx="14">
                  <c:v>64.434759443763653</c:v>
                </c:pt>
                <c:pt idx="15">
                  <c:v>64.434759443763653</c:v>
                </c:pt>
                <c:pt idx="16">
                  <c:v>56.380414513293204</c:v>
                </c:pt>
                <c:pt idx="17">
                  <c:v>44.298897117587515</c:v>
                </c:pt>
                <c:pt idx="18">
                  <c:v>40.271724652352283</c:v>
                </c:pt>
                <c:pt idx="19">
                  <c:v>56.380414513293204</c:v>
                </c:pt>
                <c:pt idx="20">
                  <c:v>48.32606958282274</c:v>
                </c:pt>
                <c:pt idx="21">
                  <c:v>44.298897117587515</c:v>
                </c:pt>
                <c:pt idx="22">
                  <c:v>44.298897117587515</c:v>
                </c:pt>
                <c:pt idx="23">
                  <c:v>56.380414513293204</c:v>
                </c:pt>
                <c:pt idx="24">
                  <c:v>56.380414513293204</c:v>
                </c:pt>
                <c:pt idx="25">
                  <c:v>60.407586978528435</c:v>
                </c:pt>
                <c:pt idx="26">
                  <c:v>60.407586978528435</c:v>
                </c:pt>
                <c:pt idx="27">
                  <c:v>64.434759443763653</c:v>
                </c:pt>
                <c:pt idx="28">
                  <c:v>54.81429188792395</c:v>
                </c:pt>
                <c:pt idx="29">
                  <c:v>51.17865007903103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'Resultados 1994 - 1999'!$C$25:$C$63</c:f>
              <c:strCache>
                <c:ptCount val="30"/>
                <c:pt idx="0">
                  <c:v>TwCN (β = 0.8)</c:v>
                </c:pt>
                <c:pt idx="1">
                  <c:v>TwCN (β = 0.5)</c:v>
                </c:pt>
                <c:pt idx="2">
                  <c:v>TwCN (β = 0.2)</c:v>
                </c:pt>
                <c:pt idx="3">
                  <c:v>TwAA (β = 0.8)</c:v>
                </c:pt>
                <c:pt idx="4">
                  <c:v>TwAA (β = 0.5)</c:v>
                </c:pt>
                <c:pt idx="5">
                  <c:v>TwAA (β = 0.2)</c:v>
                </c:pt>
                <c:pt idx="6">
                  <c:v>Temporal Weighted</c:v>
                </c:pt>
                <c:pt idx="7">
                  <c:v>CwCN</c:v>
                </c:pt>
                <c:pt idx="8">
                  <c:v>CwAA</c:v>
                </c:pt>
                <c:pt idx="9">
                  <c:v>Contextual Weighted</c:v>
                </c:pt>
                <c:pt idx="10">
                  <c:v>CTwCN (β = 0.8, α = 0.8) </c:v>
                </c:pt>
                <c:pt idx="11">
                  <c:v>CTwCN (β = 0.8, α = 0.5) </c:v>
                </c:pt>
                <c:pt idx="12">
                  <c:v>CTwCN (β = 0.8, α = 0.2) </c:v>
                </c:pt>
                <c:pt idx="13">
                  <c:v>CTwAA (β = 0.8, α = 0.8) </c:v>
                </c:pt>
                <c:pt idx="14">
                  <c:v>CTwAA (β = 0.8, α = 0.5) </c:v>
                </c:pt>
                <c:pt idx="15">
                  <c:v>CTwAA (β = 0.8, α = 0.2) </c:v>
                </c:pt>
                <c:pt idx="16">
                  <c:v>CTwCN (β = 0.5, α = 0.8) </c:v>
                </c:pt>
                <c:pt idx="17">
                  <c:v>CTwCN (β = 0.5, α = 0.5) </c:v>
                </c:pt>
                <c:pt idx="18">
                  <c:v>CTwCN (β = 0.5, α = 0.2) </c:v>
                </c:pt>
                <c:pt idx="19">
                  <c:v>CTwAA (β = 0.5, α = 0.8) </c:v>
                </c:pt>
                <c:pt idx="20">
                  <c:v>CTwAA (β = 0.5, α = 0.5) </c:v>
                </c:pt>
                <c:pt idx="21">
                  <c:v>CTwAA (β = 0.5, α = 0.2) </c:v>
                </c:pt>
                <c:pt idx="22">
                  <c:v>CTwCN (β = 0.2, α = 0.8) </c:v>
                </c:pt>
                <c:pt idx="23">
                  <c:v>CTwCN (β = 0.2, α = 0.5) </c:v>
                </c:pt>
                <c:pt idx="24">
                  <c:v>CTwCN (β = 0.2, α = 0.2) </c:v>
                </c:pt>
                <c:pt idx="25">
                  <c:v>CTwAA (β = 0.2, α = 0.8) </c:v>
                </c:pt>
                <c:pt idx="26">
                  <c:v>CTwAA (β = 0.2, α = 0.5) </c:v>
                </c:pt>
                <c:pt idx="27">
                  <c:v>CTwAA (β = 0.2, α = 0.2) </c:v>
                </c:pt>
                <c:pt idx="28">
                  <c:v>Contextual and Temporal Weighted</c:v>
                </c:pt>
                <c:pt idx="29">
                  <c:v>BaseLine</c:v>
                </c:pt>
              </c:strCache>
            </c:strRef>
          </c:cat>
          <c:val>
            <c:numRef>
              <c:f>'Resultados 1994 - 1999'!$E$25:$E$63</c:f>
              <c:numCache>
                <c:formatCode>0.00</c:formatCode>
                <c:ptCount val="30"/>
                <c:pt idx="0">
                  <c:v>72.26519618758806</c:v>
                </c:pt>
                <c:pt idx="1">
                  <c:v>69.856356314668474</c:v>
                </c:pt>
                <c:pt idx="2">
                  <c:v>71.06077625112826</c:v>
                </c:pt>
                <c:pt idx="3">
                  <c:v>73.46961612404786</c:v>
                </c:pt>
                <c:pt idx="4">
                  <c:v>72.26519618758806</c:v>
                </c:pt>
                <c:pt idx="5">
                  <c:v>73.46961612404786</c:v>
                </c:pt>
                <c:pt idx="6">
                  <c:v>72.064459531511432</c:v>
                </c:pt>
                <c:pt idx="7">
                  <c:v>61.42541675944986</c:v>
                </c:pt>
                <c:pt idx="8">
                  <c:v>60.220996822990053</c:v>
                </c:pt>
                <c:pt idx="9">
                  <c:v>60.82320679121996</c:v>
                </c:pt>
                <c:pt idx="10">
                  <c:v>73.46961612404786</c:v>
                </c:pt>
                <c:pt idx="11">
                  <c:v>72.26519618758806</c:v>
                </c:pt>
                <c:pt idx="12">
                  <c:v>69.856356314668474</c:v>
                </c:pt>
                <c:pt idx="13">
                  <c:v>59</c:v>
                </c:pt>
                <c:pt idx="14">
                  <c:v>59</c:v>
                </c:pt>
                <c:pt idx="15">
                  <c:v>72.26519618758806</c:v>
                </c:pt>
                <c:pt idx="16">
                  <c:v>75.87845599696746</c:v>
                </c:pt>
                <c:pt idx="17">
                  <c:v>79.491715806346861</c:v>
                </c:pt>
                <c:pt idx="18">
                  <c:v>74.67403606050766</c:v>
                </c:pt>
                <c:pt idx="19">
                  <c:v>75.87845599696746</c:v>
                </c:pt>
                <c:pt idx="20">
                  <c:v>75.87845599696746</c:v>
                </c:pt>
                <c:pt idx="21">
                  <c:v>72.26519618758806</c:v>
                </c:pt>
                <c:pt idx="22">
                  <c:v>77.082875933427275</c:v>
                </c:pt>
                <c:pt idx="23">
                  <c:v>73.46961612404786</c:v>
                </c:pt>
                <c:pt idx="24">
                  <c:v>72.26519618758806</c:v>
                </c:pt>
                <c:pt idx="25">
                  <c:v>75.87845599696746</c:v>
                </c:pt>
                <c:pt idx="26">
                  <c:v>72.26519618758806</c:v>
                </c:pt>
                <c:pt idx="27">
                  <c:v>72.26519618758806</c:v>
                </c:pt>
                <c:pt idx="28">
                  <c:v>72.397178748691346</c:v>
                </c:pt>
                <c:pt idx="29">
                  <c:v>63.28223082815871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'Resultados 1994 - 1999'!$C$25:$C$63</c:f>
              <c:strCache>
                <c:ptCount val="30"/>
                <c:pt idx="0">
                  <c:v>TwCN (β = 0.8)</c:v>
                </c:pt>
                <c:pt idx="1">
                  <c:v>TwCN (β = 0.5)</c:v>
                </c:pt>
                <c:pt idx="2">
                  <c:v>TwCN (β = 0.2)</c:v>
                </c:pt>
                <c:pt idx="3">
                  <c:v>TwAA (β = 0.8)</c:v>
                </c:pt>
                <c:pt idx="4">
                  <c:v>TwAA (β = 0.5)</c:v>
                </c:pt>
                <c:pt idx="5">
                  <c:v>TwAA (β = 0.2)</c:v>
                </c:pt>
                <c:pt idx="6">
                  <c:v>Temporal Weighted</c:v>
                </c:pt>
                <c:pt idx="7">
                  <c:v>CwCN</c:v>
                </c:pt>
                <c:pt idx="8">
                  <c:v>CwAA</c:v>
                </c:pt>
                <c:pt idx="9">
                  <c:v>Contextual Weighted</c:v>
                </c:pt>
                <c:pt idx="10">
                  <c:v>CTwCN (β = 0.8, α = 0.8) </c:v>
                </c:pt>
                <c:pt idx="11">
                  <c:v>CTwCN (β = 0.8, α = 0.5) </c:v>
                </c:pt>
                <c:pt idx="12">
                  <c:v>CTwCN (β = 0.8, α = 0.2) </c:v>
                </c:pt>
                <c:pt idx="13">
                  <c:v>CTwAA (β = 0.8, α = 0.8) </c:v>
                </c:pt>
                <c:pt idx="14">
                  <c:v>CTwAA (β = 0.8, α = 0.5) </c:v>
                </c:pt>
                <c:pt idx="15">
                  <c:v>CTwAA (β = 0.8, α = 0.2) </c:v>
                </c:pt>
                <c:pt idx="16">
                  <c:v>CTwCN (β = 0.5, α = 0.8) </c:v>
                </c:pt>
                <c:pt idx="17">
                  <c:v>CTwCN (β = 0.5, α = 0.5) </c:v>
                </c:pt>
                <c:pt idx="18">
                  <c:v>CTwCN (β = 0.5, α = 0.2) </c:v>
                </c:pt>
                <c:pt idx="19">
                  <c:v>CTwAA (β = 0.5, α = 0.8) </c:v>
                </c:pt>
                <c:pt idx="20">
                  <c:v>CTwAA (β = 0.5, α = 0.5) </c:v>
                </c:pt>
                <c:pt idx="21">
                  <c:v>CTwAA (β = 0.5, α = 0.2) </c:v>
                </c:pt>
                <c:pt idx="22">
                  <c:v>CTwCN (β = 0.2, α = 0.8) </c:v>
                </c:pt>
                <c:pt idx="23">
                  <c:v>CTwCN (β = 0.2, α = 0.5) </c:v>
                </c:pt>
                <c:pt idx="24">
                  <c:v>CTwCN (β = 0.2, α = 0.2) </c:v>
                </c:pt>
                <c:pt idx="25">
                  <c:v>CTwAA (β = 0.2, α = 0.8) </c:v>
                </c:pt>
                <c:pt idx="26">
                  <c:v>CTwAA (β = 0.2, α = 0.5) </c:v>
                </c:pt>
                <c:pt idx="27">
                  <c:v>CTwAA (β = 0.2, α = 0.2) </c:v>
                </c:pt>
                <c:pt idx="28">
                  <c:v>Contextual and Temporal Weighted</c:v>
                </c:pt>
                <c:pt idx="29">
                  <c:v>BaseLine</c:v>
                </c:pt>
              </c:strCache>
            </c:strRef>
          </c:cat>
          <c:val>
            <c:numRef>
              <c:f>'Resultados 1994 - 1999'!$F$25:$F$63</c:f>
              <c:numCache>
                <c:formatCode>0.00</c:formatCode>
                <c:ptCount val="30"/>
                <c:pt idx="0">
                  <c:v>44.849009861932942</c:v>
                </c:pt>
                <c:pt idx="1">
                  <c:v>44.849009861932942</c:v>
                </c:pt>
                <c:pt idx="2">
                  <c:v>44.849009861932942</c:v>
                </c:pt>
                <c:pt idx="3">
                  <c:v>50.08139434582511</c:v>
                </c:pt>
                <c:pt idx="4">
                  <c:v>50.828877843523998</c:v>
                </c:pt>
                <c:pt idx="5">
                  <c:v>50.08139434582511</c:v>
                </c:pt>
                <c:pt idx="6">
                  <c:v>47.58978268682884</c:v>
                </c:pt>
                <c:pt idx="7">
                  <c:v>48.58642735042735</c:v>
                </c:pt>
                <c:pt idx="8">
                  <c:v>57.182487573964494</c:v>
                </c:pt>
                <c:pt idx="9">
                  <c:v>52.884457462195925</c:v>
                </c:pt>
                <c:pt idx="10">
                  <c:v>48.58642735042735</c:v>
                </c:pt>
                <c:pt idx="11">
                  <c:v>47.091460355029582</c:v>
                </c:pt>
                <c:pt idx="12">
                  <c:v>46.343976857330702</c:v>
                </c:pt>
                <c:pt idx="13">
                  <c:v>50.828877843523998</c:v>
                </c:pt>
                <c:pt idx="14">
                  <c:v>50.08139434582511</c:v>
                </c:pt>
                <c:pt idx="15">
                  <c:v>50.455136094674558</c:v>
                </c:pt>
                <c:pt idx="16">
                  <c:v>48.58642735042735</c:v>
                </c:pt>
                <c:pt idx="17">
                  <c:v>48.21268560157791</c:v>
                </c:pt>
                <c:pt idx="18">
                  <c:v>47.838943852728463</c:v>
                </c:pt>
                <c:pt idx="19">
                  <c:v>50.828877843523998</c:v>
                </c:pt>
                <c:pt idx="20">
                  <c:v>50.08139434582511</c:v>
                </c:pt>
                <c:pt idx="21">
                  <c:v>49.707652596975677</c:v>
                </c:pt>
                <c:pt idx="22">
                  <c:v>48.21268560157791</c:v>
                </c:pt>
                <c:pt idx="23">
                  <c:v>46.717718606180135</c:v>
                </c:pt>
                <c:pt idx="24">
                  <c:v>45.596493359631815</c:v>
                </c:pt>
                <c:pt idx="25">
                  <c:v>48.58642735042735</c:v>
                </c:pt>
                <c:pt idx="26">
                  <c:v>49.707652596975677</c:v>
                </c:pt>
                <c:pt idx="27">
                  <c:v>48.960169099276797</c:v>
                </c:pt>
                <c:pt idx="28">
                  <c:v>48.69024450288552</c:v>
                </c:pt>
                <c:pt idx="29">
                  <c:v>45.471912776682004</c:v>
                </c:pt>
              </c:numCache>
            </c:numRef>
          </c:val>
          <c:smooth val="0"/>
        </c:ser>
        <c:ser>
          <c:idx val="3"/>
          <c:order val="3"/>
          <c:cat>
            <c:strRef>
              <c:f>'Resultados 1994 - 1999'!$C$25:$C$63</c:f>
              <c:strCache>
                <c:ptCount val="30"/>
                <c:pt idx="0">
                  <c:v>TwCN (β = 0.8)</c:v>
                </c:pt>
                <c:pt idx="1">
                  <c:v>TwCN (β = 0.5)</c:v>
                </c:pt>
                <c:pt idx="2">
                  <c:v>TwCN (β = 0.2)</c:v>
                </c:pt>
                <c:pt idx="3">
                  <c:v>TwAA (β = 0.8)</c:v>
                </c:pt>
                <c:pt idx="4">
                  <c:v>TwAA (β = 0.5)</c:v>
                </c:pt>
                <c:pt idx="5">
                  <c:v>TwAA (β = 0.2)</c:v>
                </c:pt>
                <c:pt idx="6">
                  <c:v>Temporal Weighted</c:v>
                </c:pt>
                <c:pt idx="7">
                  <c:v>CwCN</c:v>
                </c:pt>
                <c:pt idx="8">
                  <c:v>CwAA</c:v>
                </c:pt>
                <c:pt idx="9">
                  <c:v>Contextual Weighted</c:v>
                </c:pt>
                <c:pt idx="10">
                  <c:v>CTwCN (β = 0.8, α = 0.8) </c:v>
                </c:pt>
                <c:pt idx="11">
                  <c:v>CTwCN (β = 0.8, α = 0.5) </c:v>
                </c:pt>
                <c:pt idx="12">
                  <c:v>CTwCN (β = 0.8, α = 0.2) </c:v>
                </c:pt>
                <c:pt idx="13">
                  <c:v>CTwAA (β = 0.8, α = 0.8) </c:v>
                </c:pt>
                <c:pt idx="14">
                  <c:v>CTwAA (β = 0.8, α = 0.5) </c:v>
                </c:pt>
                <c:pt idx="15">
                  <c:v>CTwAA (β = 0.8, α = 0.2) </c:v>
                </c:pt>
                <c:pt idx="16">
                  <c:v>CTwCN (β = 0.5, α = 0.8) </c:v>
                </c:pt>
                <c:pt idx="17">
                  <c:v>CTwCN (β = 0.5, α = 0.5) </c:v>
                </c:pt>
                <c:pt idx="18">
                  <c:v>CTwCN (β = 0.5, α = 0.2) </c:v>
                </c:pt>
                <c:pt idx="19">
                  <c:v>CTwAA (β = 0.5, α = 0.8) </c:v>
                </c:pt>
                <c:pt idx="20">
                  <c:v>CTwAA (β = 0.5, α = 0.5) </c:v>
                </c:pt>
                <c:pt idx="21">
                  <c:v>CTwAA (β = 0.5, α = 0.2) </c:v>
                </c:pt>
                <c:pt idx="22">
                  <c:v>CTwCN (β = 0.2, α = 0.8) </c:v>
                </c:pt>
                <c:pt idx="23">
                  <c:v>CTwCN (β = 0.2, α = 0.5) </c:v>
                </c:pt>
                <c:pt idx="24">
                  <c:v>CTwCN (β = 0.2, α = 0.2) </c:v>
                </c:pt>
                <c:pt idx="25">
                  <c:v>CTwAA (β = 0.2, α = 0.8) </c:v>
                </c:pt>
                <c:pt idx="26">
                  <c:v>CTwAA (β = 0.2, α = 0.5) </c:v>
                </c:pt>
                <c:pt idx="27">
                  <c:v>CTwAA (β = 0.2, α = 0.2) </c:v>
                </c:pt>
                <c:pt idx="28">
                  <c:v>Contextual and Temporal Weighted</c:v>
                </c:pt>
                <c:pt idx="29">
                  <c:v>BaseLine</c:v>
                </c:pt>
              </c:strCache>
            </c:strRef>
          </c:cat>
          <c:val>
            <c:numRef>
              <c:f>'Resultados 1994 - 1999'!$G$25:$G$63</c:f>
              <c:numCache>
                <c:formatCode>0.00</c:formatCode>
                <c:ptCount val="30"/>
                <c:pt idx="0">
                  <c:v>63.653874187198333</c:v>
                </c:pt>
                <c:pt idx="1">
                  <c:v>63.653874187198333</c:v>
                </c:pt>
                <c:pt idx="2">
                  <c:v>63.653874187198333</c:v>
                </c:pt>
                <c:pt idx="3">
                  <c:v>71.142565268045203</c:v>
                </c:pt>
                <c:pt idx="4">
                  <c:v>69.894450087904062</c:v>
                </c:pt>
                <c:pt idx="5">
                  <c:v>66.150104547480638</c:v>
                </c:pt>
                <c:pt idx="6">
                  <c:v>66.358123744170811</c:v>
                </c:pt>
                <c:pt idx="7">
                  <c:v>64.901989367339482</c:v>
                </c:pt>
                <c:pt idx="8">
                  <c:v>68.646334907762906</c:v>
                </c:pt>
                <c:pt idx="9">
                  <c:v>66.774162137551201</c:v>
                </c:pt>
                <c:pt idx="10">
                  <c:v>69.894450087904062</c:v>
                </c:pt>
                <c:pt idx="11">
                  <c:v>63.653874187198333</c:v>
                </c:pt>
                <c:pt idx="12">
                  <c:v>64.901989367339482</c:v>
                </c:pt>
                <c:pt idx="13">
                  <c:v>72.390680448186345</c:v>
                </c:pt>
                <c:pt idx="14">
                  <c:v>69.894450087904062</c:v>
                </c:pt>
                <c:pt idx="15">
                  <c:v>69.894450087904062</c:v>
                </c:pt>
                <c:pt idx="16">
                  <c:v>69.894450087904062</c:v>
                </c:pt>
                <c:pt idx="17">
                  <c:v>63.653874187198333</c:v>
                </c:pt>
                <c:pt idx="18">
                  <c:v>62.405759007057199</c:v>
                </c:pt>
                <c:pt idx="19">
                  <c:v>69.894450087904062</c:v>
                </c:pt>
                <c:pt idx="20">
                  <c:v>68.646334907762906</c:v>
                </c:pt>
                <c:pt idx="21">
                  <c:v>64.901989367339482</c:v>
                </c:pt>
                <c:pt idx="22">
                  <c:v>61.157643826916051</c:v>
                </c:pt>
                <c:pt idx="23">
                  <c:v>59.909528646774909</c:v>
                </c:pt>
                <c:pt idx="24">
                  <c:v>62.405759007057199</c:v>
                </c:pt>
                <c:pt idx="25">
                  <c:v>71.142565268045203</c:v>
                </c:pt>
                <c:pt idx="26">
                  <c:v>66.150104547480638</c:v>
                </c:pt>
                <c:pt idx="27">
                  <c:v>67.398219727621765</c:v>
                </c:pt>
                <c:pt idx="28">
                  <c:v>66.566142940860999</c:v>
                </c:pt>
                <c:pt idx="29">
                  <c:v>58.297379872425928</c:v>
                </c:pt>
              </c:numCache>
            </c:numRef>
          </c:val>
          <c:smooth val="0"/>
        </c:ser>
        <c:ser>
          <c:idx val="4"/>
          <c:order val="4"/>
          <c:cat>
            <c:strRef>
              <c:f>'Resultados 1994 - 1999'!$C$25:$C$63</c:f>
              <c:strCache>
                <c:ptCount val="30"/>
                <c:pt idx="0">
                  <c:v>TwCN (β = 0.8)</c:v>
                </c:pt>
                <c:pt idx="1">
                  <c:v>TwCN (β = 0.5)</c:v>
                </c:pt>
                <c:pt idx="2">
                  <c:v>TwCN (β = 0.2)</c:v>
                </c:pt>
                <c:pt idx="3">
                  <c:v>TwAA (β = 0.8)</c:v>
                </c:pt>
                <c:pt idx="4">
                  <c:v>TwAA (β = 0.5)</c:v>
                </c:pt>
                <c:pt idx="5">
                  <c:v>TwAA (β = 0.2)</c:v>
                </c:pt>
                <c:pt idx="6">
                  <c:v>Temporal Weighted</c:v>
                </c:pt>
                <c:pt idx="7">
                  <c:v>CwCN</c:v>
                </c:pt>
                <c:pt idx="8">
                  <c:v>CwAA</c:v>
                </c:pt>
                <c:pt idx="9">
                  <c:v>Contextual Weighted</c:v>
                </c:pt>
                <c:pt idx="10">
                  <c:v>CTwCN (β = 0.8, α = 0.8) </c:v>
                </c:pt>
                <c:pt idx="11">
                  <c:v>CTwCN (β = 0.8, α = 0.5) </c:v>
                </c:pt>
                <c:pt idx="12">
                  <c:v>CTwCN (β = 0.8, α = 0.2) </c:v>
                </c:pt>
                <c:pt idx="13">
                  <c:v>CTwAA (β = 0.8, α = 0.8) </c:v>
                </c:pt>
                <c:pt idx="14">
                  <c:v>CTwAA (β = 0.8, α = 0.5) </c:v>
                </c:pt>
                <c:pt idx="15">
                  <c:v>CTwAA (β = 0.8, α = 0.2) </c:v>
                </c:pt>
                <c:pt idx="16">
                  <c:v>CTwCN (β = 0.5, α = 0.8) </c:v>
                </c:pt>
                <c:pt idx="17">
                  <c:v>CTwCN (β = 0.5, α = 0.5) </c:v>
                </c:pt>
                <c:pt idx="18">
                  <c:v>CTwCN (β = 0.5, α = 0.2) </c:v>
                </c:pt>
                <c:pt idx="19">
                  <c:v>CTwAA (β = 0.5, α = 0.8) </c:v>
                </c:pt>
                <c:pt idx="20">
                  <c:v>CTwAA (β = 0.5, α = 0.5) </c:v>
                </c:pt>
                <c:pt idx="21">
                  <c:v>CTwAA (β = 0.5, α = 0.2) </c:v>
                </c:pt>
                <c:pt idx="22">
                  <c:v>CTwCN (β = 0.2, α = 0.8) </c:v>
                </c:pt>
                <c:pt idx="23">
                  <c:v>CTwCN (β = 0.2, α = 0.5) </c:v>
                </c:pt>
                <c:pt idx="24">
                  <c:v>CTwCN (β = 0.2, α = 0.2) </c:v>
                </c:pt>
                <c:pt idx="25">
                  <c:v>CTwAA (β = 0.2, α = 0.8) </c:v>
                </c:pt>
                <c:pt idx="26">
                  <c:v>CTwAA (β = 0.2, α = 0.5) </c:v>
                </c:pt>
                <c:pt idx="27">
                  <c:v>CTwAA (β = 0.2, α = 0.2) </c:v>
                </c:pt>
                <c:pt idx="28">
                  <c:v>Contextual and Temporal Weighted</c:v>
                </c:pt>
                <c:pt idx="29">
                  <c:v>BaseLine</c:v>
                </c:pt>
              </c:strCache>
            </c:strRef>
          </c:cat>
          <c:val>
            <c:numRef>
              <c:f>'Resultados 1994 - 1999'!$H$25:$H$63</c:f>
              <c:numCache>
                <c:formatCode>0.00</c:formatCode>
                <c:ptCount val="30"/>
                <c:pt idx="0">
                  <c:v>35.685291634686529</c:v>
                </c:pt>
                <c:pt idx="1">
                  <c:v>36.297039491281161</c:v>
                </c:pt>
                <c:pt idx="2">
                  <c:v>35.073543778091903</c:v>
                </c:pt>
                <c:pt idx="3">
                  <c:v>39.967526630848923</c:v>
                </c:pt>
                <c:pt idx="4">
                  <c:v>39.967526630848923</c:v>
                </c:pt>
                <c:pt idx="5">
                  <c:v>39.355778774254297</c:v>
                </c:pt>
                <c:pt idx="6">
                  <c:v>37.724451156668628</c:v>
                </c:pt>
                <c:pt idx="7">
                  <c:v>39.763610678650707</c:v>
                </c:pt>
                <c:pt idx="8">
                  <c:v>36.297039491281161</c:v>
                </c:pt>
                <c:pt idx="9">
                  <c:v>38.030325084965938</c:v>
                </c:pt>
                <c:pt idx="10">
                  <c:v>38.132283061065039</c:v>
                </c:pt>
                <c:pt idx="11">
                  <c:v>36.908787347875787</c:v>
                </c:pt>
                <c:pt idx="12">
                  <c:v>35.073543778091903</c:v>
                </c:pt>
                <c:pt idx="13">
                  <c:v>40.783190439641757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37.92836710886683</c:v>
                </c:pt>
                <c:pt idx="17">
                  <c:v>38.947946869857873</c:v>
                </c:pt>
                <c:pt idx="18">
                  <c:v>37.92836710886683</c:v>
                </c:pt>
                <c:pt idx="19">
                  <c:v>37.92836710886683</c:v>
                </c:pt>
                <c:pt idx="20">
                  <c:v>39.559694726452499</c:v>
                </c:pt>
                <c:pt idx="21">
                  <c:v>39.763610678650707</c:v>
                </c:pt>
                <c:pt idx="22">
                  <c:v>37.92836710886683</c:v>
                </c:pt>
                <c:pt idx="23">
                  <c:v>37.92836710886683</c:v>
                </c:pt>
                <c:pt idx="24">
                  <c:v>36.908787347875787</c:v>
                </c:pt>
                <c:pt idx="25">
                  <c:v>39.967526630848923</c:v>
                </c:pt>
                <c:pt idx="26">
                  <c:v>38.947946869857873</c:v>
                </c:pt>
                <c:pt idx="27">
                  <c:v>41.394938296236383</c:v>
                </c:pt>
                <c:pt idx="28">
                  <c:v>38.630744277549553</c:v>
                </c:pt>
                <c:pt idx="29">
                  <c:v>33.059873750134599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205120"/>
        <c:axId val="531156352"/>
      </c:lineChart>
      <c:catAx>
        <c:axId val="531205120"/>
        <c:scaling>
          <c:orientation val="maxMin"/>
        </c:scaling>
        <c:delete val="0"/>
        <c:axPos val="b"/>
        <c:majorTickMark val="out"/>
        <c:minorTickMark val="none"/>
        <c:tickLblPos val="nextTo"/>
        <c:crossAx val="531156352"/>
        <c:crosses val="autoZero"/>
        <c:auto val="1"/>
        <c:lblAlgn val="ctr"/>
        <c:lblOffset val="100"/>
        <c:noMultiLvlLbl val="0"/>
      </c:catAx>
      <c:valAx>
        <c:axId val="531156352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53120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 (Problem)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2000 - 2005'!$D$4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'Resultados 2000 - 2005'!$C$5:$C$59</c:f>
              <c:strCache>
                <c:ptCount val="5"/>
                <c:pt idx="0">
                  <c:v>Temporal</c:v>
                </c:pt>
                <c:pt idx="1">
                  <c:v>Contextual and 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'Resultados 2000 - 2005'!$D$5:$D$59</c:f>
              <c:numCache>
                <c:formatCode>0.00</c:formatCode>
                <c:ptCount val="5"/>
                <c:pt idx="0">
                  <c:v>53.584683419710871</c:v>
                </c:pt>
                <c:pt idx="1">
                  <c:v>52.564022783144956</c:v>
                </c:pt>
                <c:pt idx="2">
                  <c:v>50.012371191730153</c:v>
                </c:pt>
                <c:pt idx="3">
                  <c:v>36.743782916373171</c:v>
                </c:pt>
                <c:pt idx="4">
                  <c:v>49.246875714305716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'Resultados 2000 - 2005'!$E$4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'Resultados 2000 - 2005'!$C$5:$C$59</c:f>
              <c:strCache>
                <c:ptCount val="5"/>
                <c:pt idx="0">
                  <c:v>Temporal</c:v>
                </c:pt>
                <c:pt idx="1">
                  <c:v>Contextual and 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'Resultados 2000 - 2005'!$E$5:$E$59</c:f>
              <c:numCache>
                <c:formatCode>0.00</c:formatCode>
                <c:ptCount val="5"/>
                <c:pt idx="0">
                  <c:v>91.268925203970753</c:v>
                </c:pt>
                <c:pt idx="1">
                  <c:v>85.921136617800585</c:v>
                </c:pt>
                <c:pt idx="2">
                  <c:v>81.999424987942476</c:v>
                </c:pt>
                <c:pt idx="3">
                  <c:v>69.521251620212098</c:v>
                </c:pt>
                <c:pt idx="4">
                  <c:v>84.673319281027574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'Resultados 2000 - 2005'!$F$4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'Resultados 2000 - 2005'!$C$5:$C$59</c:f>
              <c:strCache>
                <c:ptCount val="5"/>
                <c:pt idx="0">
                  <c:v>Temporal</c:v>
                </c:pt>
                <c:pt idx="1">
                  <c:v>Contextual and 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'Resultados 2000 - 2005'!$F$5:$F$59</c:f>
              <c:numCache>
                <c:formatCode>0.00</c:formatCode>
                <c:ptCount val="5"/>
                <c:pt idx="0">
                  <c:v>63.953085483575869</c:v>
                </c:pt>
                <c:pt idx="1">
                  <c:v>63.678950988867982</c:v>
                </c:pt>
                <c:pt idx="2">
                  <c:v>64.147471761641427</c:v>
                </c:pt>
                <c:pt idx="3">
                  <c:v>59.168192485038503</c:v>
                </c:pt>
                <c:pt idx="4">
                  <c:v>63.584249981605275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'Resultados 2000 - 2005'!$G$4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'Resultados 2000 - 2005'!$C$5:$C$59</c:f>
              <c:strCache>
                <c:ptCount val="5"/>
                <c:pt idx="0">
                  <c:v>Temporal</c:v>
                </c:pt>
                <c:pt idx="1">
                  <c:v>Contextual and 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'Resultados 2000 - 2005'!$G$5:$G$59</c:f>
              <c:numCache>
                <c:formatCode>0.00</c:formatCode>
                <c:ptCount val="5"/>
                <c:pt idx="0">
                  <c:v>118.01124846861546</c:v>
                </c:pt>
                <c:pt idx="1">
                  <c:v>115.72465941782785</c:v>
                </c:pt>
                <c:pt idx="2">
                  <c:v>115.13363428181918</c:v>
                </c:pt>
                <c:pt idx="3">
                  <c:v>103.33250943495761</c:v>
                </c:pt>
                <c:pt idx="4">
                  <c:v>111.50028303586424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'Resultados 2000 - 2005'!$H$4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'Resultados 2000 - 2005'!$C$5:$C$59</c:f>
              <c:strCache>
                <c:ptCount val="5"/>
                <c:pt idx="0">
                  <c:v>Temporal</c:v>
                </c:pt>
                <c:pt idx="1">
                  <c:v>Contextual and 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'Resultados 2000 - 2005'!$H$5:$H$59</c:f>
              <c:numCache>
                <c:formatCode>0.00</c:formatCode>
                <c:ptCount val="5"/>
                <c:pt idx="0">
                  <c:v>52.070030418850955</c:v>
                </c:pt>
                <c:pt idx="1">
                  <c:v>52.374827623281249</c:v>
                </c:pt>
                <c:pt idx="2">
                  <c:v>51.379664750816318</c:v>
                </c:pt>
                <c:pt idx="3">
                  <c:v>51.578544926707075</c:v>
                </c:pt>
                <c:pt idx="4">
                  <c:v>50.632911599962071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67264"/>
        <c:axId val="531158656"/>
      </c:lineChart>
      <c:catAx>
        <c:axId val="11386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31158656"/>
        <c:crosses val="autoZero"/>
        <c:auto val="1"/>
        <c:lblAlgn val="ctr"/>
        <c:lblOffset val="100"/>
        <c:noMultiLvlLbl val="0"/>
      </c:catAx>
      <c:valAx>
        <c:axId val="531158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386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2000 - 2005'!$D$4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'Resultados 2000 - 2005'!$C$25:$C$63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2000 - 2005'!$D$25:$D$63</c:f>
              <c:numCache>
                <c:formatCode>0.00</c:formatCode>
                <c:ptCount val="4"/>
                <c:pt idx="0">
                  <c:v>50.012371191730153</c:v>
                </c:pt>
                <c:pt idx="1">
                  <c:v>36.743782916373171</c:v>
                </c:pt>
                <c:pt idx="2">
                  <c:v>49.246875714305716</c:v>
                </c:pt>
                <c:pt idx="3">
                  <c:v>48.608962816452006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'Resultados 2000 - 2005'!$E$4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'Resultados 2000 - 2005'!$C$25:$C$63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2000 - 2005'!$E$25:$E$63</c:f>
              <c:numCache>
                <c:formatCode>0.00</c:formatCode>
                <c:ptCount val="4"/>
                <c:pt idx="0">
                  <c:v>81.999424987942476</c:v>
                </c:pt>
                <c:pt idx="1">
                  <c:v>69.521251620212098</c:v>
                </c:pt>
                <c:pt idx="2">
                  <c:v>84.673319281027574</c:v>
                </c:pt>
                <c:pt idx="3">
                  <c:v>84.138540422410543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'Resultados 2000 - 2005'!$F$4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'Resultados 2000 - 2005'!$C$25:$C$63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2000 - 2005'!$F$25:$F$63</c:f>
              <c:numCache>
                <c:formatCode>0.00</c:formatCode>
                <c:ptCount val="4"/>
                <c:pt idx="0">
                  <c:v>64.147471761641427</c:v>
                </c:pt>
                <c:pt idx="1">
                  <c:v>59.168192485038503</c:v>
                </c:pt>
                <c:pt idx="2">
                  <c:v>63.584249981605275</c:v>
                </c:pt>
                <c:pt idx="3">
                  <c:v>61.479893914956861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'Resultados 2000 - 2005'!$G$4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'Resultados 2000 - 2005'!$C$25:$C$63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2000 - 2005'!$G$25:$G$63</c:f>
              <c:numCache>
                <c:formatCode>0.00</c:formatCode>
                <c:ptCount val="4"/>
                <c:pt idx="0">
                  <c:v>115.13363428181918</c:v>
                </c:pt>
                <c:pt idx="1">
                  <c:v>103.33250943495761</c:v>
                </c:pt>
                <c:pt idx="2">
                  <c:v>111.50028303586424</c:v>
                </c:pt>
                <c:pt idx="3">
                  <c:v>111.28228196110699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'Resultados 2000 - 2005'!$H$4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'Resultados 2000 - 2005'!$C$25:$C$63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2000 - 2005'!$H$25:$H$63</c:f>
              <c:numCache>
                <c:formatCode>0.00</c:formatCode>
                <c:ptCount val="4"/>
                <c:pt idx="0">
                  <c:v>51.379664750816318</c:v>
                </c:pt>
                <c:pt idx="1">
                  <c:v>51.578544926707075</c:v>
                </c:pt>
                <c:pt idx="2">
                  <c:v>50.632911599962071</c:v>
                </c:pt>
                <c:pt idx="3">
                  <c:v>49.997333229423774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472960"/>
        <c:axId val="533291008"/>
      </c:lineChart>
      <c:catAx>
        <c:axId val="530472960"/>
        <c:scaling>
          <c:orientation val="maxMin"/>
        </c:scaling>
        <c:delete val="0"/>
        <c:axPos val="b"/>
        <c:majorTickMark val="out"/>
        <c:minorTickMark val="none"/>
        <c:tickLblPos val="nextTo"/>
        <c:crossAx val="533291008"/>
        <c:crosses val="autoZero"/>
        <c:auto val="1"/>
        <c:lblAlgn val="ctr"/>
        <c:lblOffset val="100"/>
        <c:noMultiLvlLbl val="0"/>
      </c:catAx>
      <c:valAx>
        <c:axId val="533291008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5304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Consolidação!$C$7:$C$11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Consolidação!$N$7:$N$11</c:f>
              <c:numCache>
                <c:formatCode>0.00</c:formatCode>
                <c:ptCount val="4"/>
                <c:pt idx="0">
                  <c:v>64.815936189340277</c:v>
                </c:pt>
                <c:pt idx="1">
                  <c:v>58.71825024420442</c:v>
                </c:pt>
                <c:pt idx="2">
                  <c:v>64.07362419706763</c:v>
                </c:pt>
                <c:pt idx="3">
                  <c:v>57.172561867522191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851840"/>
        <c:axId val="533293312"/>
      </c:barChart>
      <c:catAx>
        <c:axId val="530851840"/>
        <c:scaling>
          <c:orientation val="maxMin"/>
        </c:scaling>
        <c:delete val="0"/>
        <c:axPos val="b"/>
        <c:majorTickMark val="out"/>
        <c:minorTickMark val="none"/>
        <c:tickLblPos val="nextTo"/>
        <c:crossAx val="533293312"/>
        <c:crosses val="autoZero"/>
        <c:auto val="1"/>
        <c:lblAlgn val="ctr"/>
        <c:lblOffset val="100"/>
        <c:noMultiLvlLbl val="0"/>
      </c:catAx>
      <c:valAx>
        <c:axId val="533293312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53085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Consolidação!$P$4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Consolidação!$O$5:$O$10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Consolidação!$P$5:$P$10</c:f>
              <c:numCache>
                <c:formatCode>0.00</c:formatCode>
                <c:ptCount val="5"/>
                <c:pt idx="0">
                  <c:v>35.999092202347626</c:v>
                </c:pt>
                <c:pt idx="1">
                  <c:v>56.324939788247107</c:v>
                </c:pt>
                <c:pt idx="2">
                  <c:v>55.881174496001833</c:v>
                </c:pt>
                <c:pt idx="3">
                  <c:v>42.534926249597959</c:v>
                </c:pt>
                <c:pt idx="4">
                  <c:v>52.03058380111483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Consolidação!$Q$4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Consolidação!$O$5:$O$10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Consolidação!$Q$5:$Q$10</c:f>
              <c:numCache>
                <c:formatCode>0.00</c:formatCode>
                <c:ptCount val="5"/>
                <c:pt idx="0">
                  <c:v>50.541926948763589</c:v>
                </c:pt>
                <c:pt idx="1">
                  <c:v>86.183267129465349</c:v>
                </c:pt>
                <c:pt idx="2">
                  <c:v>77.031942259726947</c:v>
                </c:pt>
                <c:pt idx="3">
                  <c:v>65.172229205716036</c:v>
                </c:pt>
                <c:pt idx="4">
                  <c:v>78.53524901485946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Consolidação!$R$4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Consolidação!$O$5:$O$10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Consolidação!$R$5:$R$10</c:f>
              <c:numCache>
                <c:formatCode>0.00</c:formatCode>
                <c:ptCount val="5"/>
                <c:pt idx="0">
                  <c:v>47.844327002357467</c:v>
                </c:pt>
                <c:pt idx="1">
                  <c:v>55.397692336352911</c:v>
                </c:pt>
                <c:pt idx="2">
                  <c:v>55.868627224235134</c:v>
                </c:pt>
                <c:pt idx="3">
                  <c:v>56.026324973617214</c:v>
                </c:pt>
                <c:pt idx="4">
                  <c:v>56.137247242245394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Consolidação!$S$4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Consolidação!$O$5:$O$10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Consolidação!$S$5:$S$10</c:f>
              <c:numCache>
                <c:formatCode>0.00</c:formatCode>
                <c:ptCount val="5"/>
                <c:pt idx="0">
                  <c:v>66.365439580771167</c:v>
                </c:pt>
                <c:pt idx="1">
                  <c:v>93.120772491498997</c:v>
                </c:pt>
                <c:pt idx="2">
                  <c:v>90.745879012995005</c:v>
                </c:pt>
                <c:pt idx="3">
                  <c:v>85.053335786254408</c:v>
                </c:pt>
                <c:pt idx="4">
                  <c:v>89.033212988362621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Consolidação!$T$4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Consolidação!$O$5:$O$10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Consolidação!$T$5:$T$10</c:f>
              <c:numCache>
                <c:formatCode>0.00</c:formatCode>
                <c:ptCount val="5"/>
                <c:pt idx="0">
                  <c:v>35.050920407657827</c:v>
                </c:pt>
                <c:pt idx="1">
                  <c:v>44.897240787759792</c:v>
                </c:pt>
                <c:pt idx="2">
                  <c:v>44.552057953742477</c:v>
                </c:pt>
                <c:pt idx="3">
                  <c:v>44.80443500583651</c:v>
                </c:pt>
                <c:pt idx="4">
                  <c:v>44.631827938755812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034624"/>
        <c:axId val="533295040"/>
      </c:lineChart>
      <c:catAx>
        <c:axId val="53103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533295040"/>
        <c:crosses val="autoZero"/>
        <c:auto val="1"/>
        <c:lblAlgn val="ctr"/>
        <c:lblOffset val="100"/>
        <c:noMultiLvlLbl val="0"/>
      </c:catAx>
      <c:valAx>
        <c:axId val="533295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103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19</xdr:row>
      <xdr:rowOff>157162</xdr:rowOff>
    </xdr:from>
    <xdr:to>
      <xdr:col>5</xdr:col>
      <xdr:colOff>228600</xdr:colOff>
      <xdr:row>34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19</xdr:row>
      <xdr:rowOff>161925</xdr:rowOff>
    </xdr:from>
    <xdr:to>
      <xdr:col>13</xdr:col>
      <xdr:colOff>495300</xdr:colOff>
      <xdr:row>34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533400</xdr:colOff>
      <xdr:row>20</xdr:row>
      <xdr:rowOff>19050</xdr:rowOff>
    </xdr:from>
    <xdr:to>
      <xdr:col>22</xdr:col>
      <xdr:colOff>200025</xdr:colOff>
      <xdr:row>34</xdr:row>
      <xdr:rowOff>95250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14</xdr:row>
      <xdr:rowOff>80962</xdr:rowOff>
    </xdr:from>
    <xdr:to>
      <xdr:col>8</xdr:col>
      <xdr:colOff>523875</xdr:colOff>
      <xdr:row>28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24</xdr:row>
      <xdr:rowOff>123825</xdr:rowOff>
    </xdr:from>
    <xdr:to>
      <xdr:col>7</xdr:col>
      <xdr:colOff>209550</xdr:colOff>
      <xdr:row>39</xdr:row>
      <xdr:rowOff>176213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26</xdr:row>
      <xdr:rowOff>28575</xdr:rowOff>
    </xdr:from>
    <xdr:to>
      <xdr:col>13</xdr:col>
      <xdr:colOff>209550</xdr:colOff>
      <xdr:row>40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65</xdr:row>
      <xdr:rowOff>57149</xdr:rowOff>
    </xdr:from>
    <xdr:to>
      <xdr:col>5</xdr:col>
      <xdr:colOff>419099</xdr:colOff>
      <xdr:row>84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65</xdr:row>
      <xdr:rowOff>47624</xdr:rowOff>
    </xdr:from>
    <xdr:to>
      <xdr:col>13</xdr:col>
      <xdr:colOff>552450</xdr:colOff>
      <xdr:row>84</xdr:row>
      <xdr:rowOff>114299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64</xdr:row>
      <xdr:rowOff>0</xdr:rowOff>
    </xdr:from>
    <xdr:to>
      <xdr:col>6</xdr:col>
      <xdr:colOff>552450</xdr:colOff>
      <xdr:row>83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64</xdr:row>
      <xdr:rowOff>19050</xdr:rowOff>
    </xdr:from>
    <xdr:to>
      <xdr:col>15</xdr:col>
      <xdr:colOff>523875</xdr:colOff>
      <xdr:row>83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12</xdr:row>
      <xdr:rowOff>123825</xdr:rowOff>
    </xdr:from>
    <xdr:to>
      <xdr:col>7</xdr:col>
      <xdr:colOff>123825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12</xdr:row>
      <xdr:rowOff>47625</xdr:rowOff>
    </xdr:from>
    <xdr:to>
      <xdr:col>17</xdr:col>
      <xdr:colOff>66675</xdr:colOff>
      <xdr:row>31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27</xdr:col>
      <xdr:colOff>571500</xdr:colOff>
      <xdr:row>31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6</xdr:col>
      <xdr:colOff>533400</xdr:colOff>
      <xdr:row>45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17</xdr:row>
      <xdr:rowOff>147637</xdr:rowOff>
    </xdr:from>
    <xdr:to>
      <xdr:col>8</xdr:col>
      <xdr:colOff>428625</xdr:colOff>
      <xdr:row>34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16</xdr:row>
      <xdr:rowOff>95249</xdr:rowOff>
    </xdr:from>
    <xdr:to>
      <xdr:col>17</xdr:col>
      <xdr:colOff>438149</xdr:colOff>
      <xdr:row>34</xdr:row>
      <xdr:rowOff>123824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35</xdr:row>
      <xdr:rowOff>176212</xdr:rowOff>
    </xdr:from>
    <xdr:to>
      <xdr:col>6</xdr:col>
      <xdr:colOff>161925</xdr:colOff>
      <xdr:row>50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36</xdr:row>
      <xdr:rowOff>76200</xdr:rowOff>
    </xdr:from>
    <xdr:to>
      <xdr:col>14</xdr:col>
      <xdr:colOff>514350</xdr:colOff>
      <xdr:row>50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123825</xdr:colOff>
      <xdr:row>52</xdr:row>
      <xdr:rowOff>95250</xdr:rowOff>
    </xdr:from>
    <xdr:to>
      <xdr:col>10</xdr:col>
      <xdr:colOff>1647825</xdr:colOff>
      <xdr:row>66</xdr:row>
      <xdr:rowOff>171450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17</xdr:row>
      <xdr:rowOff>80961</xdr:rowOff>
    </xdr:from>
    <xdr:to>
      <xdr:col>9</xdr:col>
      <xdr:colOff>114300</xdr:colOff>
      <xdr:row>31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17</xdr:row>
      <xdr:rowOff>57150</xdr:rowOff>
    </xdr:from>
    <xdr:to>
      <xdr:col>18</xdr:col>
      <xdr:colOff>190500</xdr:colOff>
      <xdr:row>31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85724</xdr:colOff>
      <xdr:row>33</xdr:row>
      <xdr:rowOff>52387</xdr:rowOff>
    </xdr:from>
    <xdr:to>
      <xdr:col>8</xdr:col>
      <xdr:colOff>561974</xdr:colOff>
      <xdr:row>47</xdr:row>
      <xdr:rowOff>128587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33</xdr:row>
      <xdr:rowOff>76200</xdr:rowOff>
    </xdr:from>
    <xdr:to>
      <xdr:col>18</xdr:col>
      <xdr:colOff>95250</xdr:colOff>
      <xdr:row>47</xdr:row>
      <xdr:rowOff>152400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257175</xdr:colOff>
      <xdr:row>50</xdr:row>
      <xdr:rowOff>90487</xdr:rowOff>
    </xdr:from>
    <xdr:to>
      <xdr:col>10</xdr:col>
      <xdr:colOff>1781175</xdr:colOff>
      <xdr:row>64</xdr:row>
      <xdr:rowOff>166687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31</xdr:row>
      <xdr:rowOff>138111</xdr:rowOff>
    </xdr:from>
    <xdr:to>
      <xdr:col>9</xdr:col>
      <xdr:colOff>285750</xdr:colOff>
      <xdr:row>50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31</xdr:row>
      <xdr:rowOff>104775</xdr:rowOff>
    </xdr:from>
    <xdr:to>
      <xdr:col>19</xdr:col>
      <xdr:colOff>76200</xdr:colOff>
      <xdr:row>50</xdr:row>
      <xdr:rowOff>52388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266701</xdr:colOff>
      <xdr:row>51</xdr:row>
      <xdr:rowOff>23812</xdr:rowOff>
    </xdr:from>
    <xdr:to>
      <xdr:col>9</xdr:col>
      <xdr:colOff>285750</xdr:colOff>
      <xdr:row>65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51</xdr:row>
      <xdr:rowOff>47625</xdr:rowOff>
    </xdr:from>
    <xdr:to>
      <xdr:col>18</xdr:col>
      <xdr:colOff>476249</xdr:colOff>
      <xdr:row>65</xdr:row>
      <xdr:rowOff>123825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20</xdr:row>
      <xdr:rowOff>33337</xdr:rowOff>
    </xdr:from>
    <xdr:to>
      <xdr:col>8</xdr:col>
      <xdr:colOff>28575</xdr:colOff>
      <xdr:row>34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20</xdr:row>
      <xdr:rowOff>66675</xdr:rowOff>
    </xdr:from>
    <xdr:to>
      <xdr:col>15</xdr:col>
      <xdr:colOff>314325</xdr:colOff>
      <xdr:row>34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36</xdr:row>
      <xdr:rowOff>52386</xdr:rowOff>
    </xdr:from>
    <xdr:to>
      <xdr:col>9</xdr:col>
      <xdr:colOff>542925</xdr:colOff>
      <xdr:row>54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742950</xdr:colOff>
      <xdr:row>36</xdr:row>
      <xdr:rowOff>104775</xdr:rowOff>
    </xdr:from>
    <xdr:to>
      <xdr:col>20</xdr:col>
      <xdr:colOff>314325</xdr:colOff>
      <xdr:row>54</xdr:row>
      <xdr:rowOff>138114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62</xdr:row>
      <xdr:rowOff>176212</xdr:rowOff>
    </xdr:from>
    <xdr:to>
      <xdr:col>7</xdr:col>
      <xdr:colOff>180975</xdr:colOff>
      <xdr:row>78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63</xdr:row>
      <xdr:rowOff>14287</xdr:rowOff>
    </xdr:from>
    <xdr:to>
      <xdr:col>13</xdr:col>
      <xdr:colOff>123825</xdr:colOff>
      <xdr:row>77</xdr:row>
      <xdr:rowOff>90487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71"/>
  <sheetViews>
    <sheetView workbookViewId="0">
      <selection activeCell="C13" sqref="C13:P21"/>
    </sheetView>
  </sheetViews>
  <sheetFormatPr defaultRowHeight="15" x14ac:dyDescent="0.25"/>
  <cols>
    <col min="3" max="3" width="33.28515625" bestFit="1" customWidth="1"/>
    <col min="4" max="8" width="10.5703125" bestFit="1" customWidth="1"/>
    <col min="11" max="11" width="33.28515625" bestFit="1" customWidth="1"/>
  </cols>
  <sheetData>
    <row r="4" spans="3:16" ht="21" x14ac:dyDescent="0.35">
      <c r="C4" s="53" t="s">
        <v>66</v>
      </c>
      <c r="D4" s="53"/>
      <c r="E4" s="53"/>
      <c r="F4" s="53"/>
      <c r="G4" s="53"/>
      <c r="H4" s="53"/>
      <c r="K4" s="53" t="s">
        <v>67</v>
      </c>
      <c r="L4" s="53"/>
      <c r="M4" s="53"/>
      <c r="N4" s="53"/>
      <c r="O4" s="53"/>
      <c r="P4" s="53"/>
    </row>
    <row r="6" spans="3:16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</row>
    <row r="7" spans="3:16" x14ac:dyDescent="0.25">
      <c r="C7" s="14" t="s">
        <v>9</v>
      </c>
      <c r="D7" s="3">
        <v>0.18125049612362076</v>
      </c>
      <c r="E7" s="3">
        <v>0.1082496997376321</v>
      </c>
      <c r="F7" s="3">
        <v>0.13721253095198055</v>
      </c>
      <c r="G7" s="3">
        <v>0.11081716547163969</v>
      </c>
      <c r="H7" s="3">
        <v>0.23497753808392538</v>
      </c>
      <c r="K7" s="14" t="s">
        <v>9</v>
      </c>
      <c r="L7" s="3">
        <v>0.14107380628098368</v>
      </c>
      <c r="M7" s="3">
        <v>7.2309814841016284E-2</v>
      </c>
      <c r="N7" s="3">
        <v>0.27034177613169963</v>
      </c>
      <c r="O7" s="3">
        <v>7.6380933601495837E-2</v>
      </c>
      <c r="P7" s="3">
        <v>0.19514004047790037</v>
      </c>
    </row>
    <row r="8" spans="3:16" x14ac:dyDescent="0.25">
      <c r="C8" s="15" t="s">
        <v>5</v>
      </c>
      <c r="D8" s="5">
        <v>56.380414513293204</v>
      </c>
      <c r="E8" s="5">
        <v>50.585637331311638</v>
      </c>
      <c r="F8" s="5">
        <v>49.33391084812623</v>
      </c>
      <c r="G8" s="5">
        <v>63.653874187198333</v>
      </c>
      <c r="H8" s="5">
        <v>37.92836710886683</v>
      </c>
      <c r="K8" s="15" t="s">
        <v>5</v>
      </c>
      <c r="L8" s="5">
        <v>32.150810051826525</v>
      </c>
      <c r="M8" s="5">
        <v>77.008155640850319</v>
      </c>
      <c r="N8" s="5">
        <v>58.315883419674044</v>
      </c>
      <c r="O8" s="5">
        <v>101.50130040699635</v>
      </c>
      <c r="P8" s="5">
        <v>51.132779015227761</v>
      </c>
    </row>
    <row r="9" spans="3:16" x14ac:dyDescent="0.25">
      <c r="C9" s="15" t="s">
        <v>6</v>
      </c>
      <c r="D9" s="5">
        <v>56.380414513293204</v>
      </c>
      <c r="E9" s="5">
        <v>62.629836695909653</v>
      </c>
      <c r="F9" s="5">
        <v>53.445070085470078</v>
      </c>
      <c r="G9" s="5">
        <v>66.150104547480638</v>
      </c>
      <c r="H9" s="5">
        <v>36.908787347875787</v>
      </c>
      <c r="K9" s="15" t="s">
        <v>6</v>
      </c>
      <c r="L9" s="5">
        <v>42.867746735768698</v>
      </c>
      <c r="M9" s="5">
        <v>75.9385979236163</v>
      </c>
      <c r="N9" s="5">
        <v>59.571917831790088</v>
      </c>
      <c r="O9" s="5">
        <v>111.09334769631732</v>
      </c>
      <c r="P9" s="5">
        <v>52.792399793350768</v>
      </c>
    </row>
    <row r="10" spans="3:16" x14ac:dyDescent="0.25">
      <c r="C10" s="15" t="s">
        <v>7</v>
      </c>
      <c r="D10" s="5">
        <v>56.380414513293204</v>
      </c>
      <c r="E10" s="5">
        <v>66.243096505289046</v>
      </c>
      <c r="F10" s="5">
        <v>47.091460355029582</v>
      </c>
      <c r="G10" s="5">
        <v>58.661413466633768</v>
      </c>
      <c r="H10" s="5">
        <v>33.238300208308033</v>
      </c>
      <c r="K10" s="15" t="s">
        <v>7</v>
      </c>
      <c r="L10" s="5">
        <v>39.805764826070934</v>
      </c>
      <c r="M10" s="5">
        <v>58.825674447871783</v>
      </c>
      <c r="N10" s="5">
        <v>37.232448644868803</v>
      </c>
      <c r="O10" s="5">
        <v>84.235615286218632</v>
      </c>
      <c r="P10" s="5">
        <v>50.570428173053855</v>
      </c>
    </row>
    <row r="11" spans="3:16" x14ac:dyDescent="0.25">
      <c r="C11" s="15" t="s">
        <v>8</v>
      </c>
      <c r="D11" s="5">
        <v>4.0271724652352283</v>
      </c>
      <c r="E11" s="5">
        <v>2.4088398729196023</v>
      </c>
      <c r="F11" s="5">
        <v>26.535664168310316</v>
      </c>
      <c r="G11" s="5">
        <v>4.9924607205645755</v>
      </c>
      <c r="H11" s="5">
        <v>5.5057307093516368</v>
      </c>
      <c r="K11" s="15" t="s">
        <v>8</v>
      </c>
      <c r="L11" s="5">
        <v>0</v>
      </c>
      <c r="M11" s="5">
        <v>10.695577172340323</v>
      </c>
      <c r="N11" s="5">
        <v>51.228260665590575</v>
      </c>
      <c r="O11" s="5">
        <v>40.635400334759709</v>
      </c>
      <c r="P11" s="5">
        <v>12.33057090522794</v>
      </c>
    </row>
    <row r="12" spans="3:16" x14ac:dyDescent="0.25">
      <c r="C12" s="16" t="s">
        <v>48</v>
      </c>
      <c r="D12" s="4">
        <f>AVERAGE(D8:D11)</f>
        <v>43.292104001278709</v>
      </c>
      <c r="E12" s="4">
        <f t="shared" ref="E12:H12" si="0">AVERAGE(E8:E11)</f>
        <v>45.466852601357488</v>
      </c>
      <c r="F12" s="4">
        <f t="shared" si="0"/>
        <v>44.101526364234054</v>
      </c>
      <c r="G12" s="4">
        <f t="shared" si="0"/>
        <v>48.364463230469326</v>
      </c>
      <c r="H12" s="4">
        <f t="shared" si="0"/>
        <v>28.39529634360057</v>
      </c>
      <c r="K12" s="24" t="s">
        <v>48</v>
      </c>
      <c r="L12" s="9">
        <f>AVERAGE(L8:L11)</f>
        <v>28.706080403416543</v>
      </c>
      <c r="M12" s="9">
        <f t="shared" ref="M12:P12" si="1">AVERAGE(M8:M11)</f>
        <v>55.61700129616969</v>
      </c>
      <c r="N12" s="9">
        <f t="shared" si="1"/>
        <v>51.58712764048088</v>
      </c>
      <c r="O12" s="9">
        <f t="shared" si="1"/>
        <v>84.366415931073007</v>
      </c>
      <c r="P12" s="9">
        <f t="shared" si="1"/>
        <v>41.706544471715077</v>
      </c>
    </row>
    <row r="13" spans="3:16" x14ac:dyDescent="0.25">
      <c r="C13" s="15" t="s">
        <v>98</v>
      </c>
      <c r="D13" s="5">
        <v>60.407586978528435</v>
      </c>
      <c r="E13" s="5">
        <v>80.696135742806661</v>
      </c>
      <c r="F13" s="5">
        <v>47.091460355029582</v>
      </c>
      <c r="G13" s="5">
        <v>69.894450087904062</v>
      </c>
      <c r="H13" s="5">
        <v>36.704871395677579</v>
      </c>
      <c r="K13" s="15" t="s">
        <v>98</v>
      </c>
      <c r="L13" s="5">
        <v>52.053692464861996</v>
      </c>
      <c r="M13" s="5">
        <v>86.634175095956621</v>
      </c>
      <c r="N13" s="5">
        <v>64.237188505364017</v>
      </c>
      <c r="O13" s="5">
        <v>117.19737778952155</v>
      </c>
      <c r="P13" s="5">
        <v>51.914583844591498</v>
      </c>
    </row>
    <row r="14" spans="3:16" x14ac:dyDescent="0.25">
      <c r="C14" s="15" t="s">
        <v>99</v>
      </c>
      <c r="D14" s="5">
        <v>60.407586978528435</v>
      </c>
      <c r="E14" s="5">
        <v>80.696135742806661</v>
      </c>
      <c r="F14" s="5">
        <v>47.091460355029582</v>
      </c>
      <c r="G14" s="5">
        <v>69.894450087904062</v>
      </c>
      <c r="H14" s="5">
        <v>37.112703300074003</v>
      </c>
      <c r="K14" s="15" t="s">
        <v>99</v>
      </c>
      <c r="L14" s="5">
        <v>52.053692464861996</v>
      </c>
      <c r="M14" s="5">
        <v>87.703732813190655</v>
      </c>
      <c r="N14" s="5">
        <v>63.609171299305984</v>
      </c>
      <c r="O14" s="5">
        <v>117.72058036893907</v>
      </c>
      <c r="P14" s="5">
        <v>51.996879089787676</v>
      </c>
    </row>
    <row r="15" spans="3:16" x14ac:dyDescent="0.25">
      <c r="C15" s="15" t="s">
        <v>100</v>
      </c>
      <c r="D15" s="5">
        <v>64.434759443763653</v>
      </c>
      <c r="E15" s="5">
        <v>83.104975615726289</v>
      </c>
      <c r="F15" s="5">
        <v>46.717718606180135</v>
      </c>
      <c r="G15" s="5">
        <v>71.142565268045203</v>
      </c>
      <c r="H15" s="5">
        <v>37.112703300074003</v>
      </c>
      <c r="K15" s="15" t="s">
        <v>100</v>
      </c>
      <c r="L15" s="5">
        <v>52.053692464861996</v>
      </c>
      <c r="M15" s="5">
        <v>88.773290530424688</v>
      </c>
      <c r="N15" s="5">
        <v>63.833463158612417</v>
      </c>
      <c r="O15" s="5">
        <v>118.76698552777408</v>
      </c>
      <c r="P15" s="5">
        <v>52.051742586585128</v>
      </c>
    </row>
    <row r="16" spans="3:16" x14ac:dyDescent="0.25">
      <c r="C16" s="15" t="s">
        <v>101</v>
      </c>
      <c r="D16" s="5">
        <v>64.434759443763653</v>
      </c>
      <c r="E16" s="5">
        <v>84.309395552186075</v>
      </c>
      <c r="F16" s="5">
        <v>46.717718606180135</v>
      </c>
      <c r="G16" s="5">
        <v>69.894450087904062</v>
      </c>
      <c r="H16" s="5">
        <v>37.520535204470413</v>
      </c>
      <c r="K16" s="15" t="s">
        <v>101</v>
      </c>
      <c r="L16" s="5">
        <v>52.053692464861996</v>
      </c>
      <c r="M16" s="5">
        <v>88.773290530424688</v>
      </c>
      <c r="N16" s="5">
        <v>63.564312927444703</v>
      </c>
      <c r="O16" s="5">
        <v>119.2901881071916</v>
      </c>
      <c r="P16" s="5">
        <v>51.942015592990217</v>
      </c>
    </row>
    <row r="17" spans="3:16" x14ac:dyDescent="0.25">
      <c r="C17" s="15" t="s">
        <v>10</v>
      </c>
      <c r="D17" s="5">
        <v>60.407586978528435</v>
      </c>
      <c r="E17" s="5">
        <v>83.104975615726289</v>
      </c>
      <c r="F17" s="5">
        <v>46.717718606180135</v>
      </c>
      <c r="G17" s="5">
        <v>68.646334907762906</v>
      </c>
      <c r="H17" s="5">
        <v>38.540114965461456</v>
      </c>
      <c r="K17" s="15" t="s">
        <v>10</v>
      </c>
      <c r="L17" s="5">
        <v>53.584683419710871</v>
      </c>
      <c r="M17" s="5">
        <v>93.051521399360809</v>
      </c>
      <c r="N17" s="5">
        <v>64.10261338978016</v>
      </c>
      <c r="O17" s="5">
        <v>119.46458896699743</v>
      </c>
      <c r="P17" s="5">
        <v>51.832288599395305</v>
      </c>
    </row>
    <row r="18" spans="3:16" x14ac:dyDescent="0.25">
      <c r="C18" s="15" t="s">
        <v>102</v>
      </c>
      <c r="D18" s="5">
        <v>60.407586978528435</v>
      </c>
      <c r="E18" s="5">
        <v>83.104975615726289</v>
      </c>
      <c r="F18" s="5">
        <v>46.717718606180135</v>
      </c>
      <c r="G18" s="5">
        <v>67.398219727621765</v>
      </c>
      <c r="H18" s="5">
        <v>37.724451156668628</v>
      </c>
      <c r="K18" s="15" t="s">
        <v>102</v>
      </c>
      <c r="L18" s="5">
        <v>53.584683419710871</v>
      </c>
      <c r="M18" s="5">
        <v>93.051521399360809</v>
      </c>
      <c r="N18" s="5">
        <v>63.788604786751144</v>
      </c>
      <c r="O18" s="5">
        <v>116.84857606990991</v>
      </c>
      <c r="P18" s="5">
        <v>52.106606083382587</v>
      </c>
    </row>
    <row r="19" spans="3:16" x14ac:dyDescent="0.25">
      <c r="C19" s="15" t="s">
        <v>103</v>
      </c>
      <c r="D19" s="5">
        <v>60.407586978528435</v>
      </c>
      <c r="E19" s="5">
        <v>78.28729586988706</v>
      </c>
      <c r="F19" s="5">
        <v>46.717718606180135</v>
      </c>
      <c r="G19" s="5">
        <v>68.646334907762906</v>
      </c>
      <c r="H19" s="5">
        <v>37.520535204470413</v>
      </c>
      <c r="K19" s="15" t="s">
        <v>103</v>
      </c>
      <c r="L19" s="5">
        <v>55.115674374559752</v>
      </c>
      <c r="M19" s="5">
        <v>90.912405964892756</v>
      </c>
      <c r="N19" s="5">
        <v>63.923179902335001</v>
      </c>
      <c r="O19" s="5">
        <v>117.54617950913322</v>
      </c>
      <c r="P19" s="5">
        <v>52.092890209183217</v>
      </c>
    </row>
    <row r="20" spans="3:16" x14ac:dyDescent="0.25">
      <c r="C20" s="15" t="s">
        <v>11</v>
      </c>
      <c r="D20" s="5">
        <v>56.380414513293204</v>
      </c>
      <c r="E20" s="5">
        <v>79.491715806346861</v>
      </c>
      <c r="F20" s="5">
        <v>46.717718606180135</v>
      </c>
      <c r="G20" s="5">
        <v>67.398219727621765</v>
      </c>
      <c r="H20" s="5">
        <v>37.520535204470413</v>
      </c>
      <c r="K20" s="15" t="s">
        <v>11</v>
      </c>
      <c r="L20" s="5">
        <v>55.115674374559752</v>
      </c>
      <c r="M20" s="5">
        <v>93.051521399360809</v>
      </c>
      <c r="N20" s="5">
        <v>64.147471761641441</v>
      </c>
      <c r="O20" s="5">
        <v>116.84857606990991</v>
      </c>
      <c r="P20" s="5">
        <v>52.380923567369862</v>
      </c>
    </row>
    <row r="21" spans="3:16" x14ac:dyDescent="0.25">
      <c r="C21" s="15" t="s">
        <v>104</v>
      </c>
      <c r="D21" s="5">
        <v>56.380414513293204</v>
      </c>
      <c r="E21" s="5">
        <v>81.900555679266475</v>
      </c>
      <c r="F21" s="5">
        <v>46.343976857330702</v>
      </c>
      <c r="G21" s="5">
        <v>66.150104547480638</v>
      </c>
      <c r="H21" s="5">
        <v>37.316619252272204</v>
      </c>
      <c r="K21" s="15" t="s">
        <v>104</v>
      </c>
      <c r="L21" s="5">
        <v>55.115674374559752</v>
      </c>
      <c r="M21" s="5">
        <v>94.121079116594856</v>
      </c>
      <c r="N21" s="5">
        <v>64.057755017918865</v>
      </c>
      <c r="O21" s="5">
        <v>115.97657177088072</v>
      </c>
      <c r="P21" s="5">
        <v>52.230048951176862</v>
      </c>
    </row>
    <row r="22" spans="3:16" x14ac:dyDescent="0.25">
      <c r="C22" s="16" t="s">
        <v>49</v>
      </c>
      <c r="D22" s="4">
        <f>AVERAGE(D13:D21)</f>
        <v>60.407586978528443</v>
      </c>
      <c r="E22" s="4">
        <f>AVERAGE(E13:E21)</f>
        <v>81.632906804497622</v>
      </c>
      <c r="F22" s="4">
        <f>AVERAGE(F13:F21)</f>
        <v>46.75924546716341</v>
      </c>
      <c r="G22" s="4">
        <f>AVERAGE(G13:G21)</f>
        <v>68.785014372223031</v>
      </c>
      <c r="H22" s="4">
        <f>AVERAGE(H13:H21)</f>
        <v>37.45256322040435</v>
      </c>
      <c r="K22" s="24" t="s">
        <v>49</v>
      </c>
      <c r="L22" s="9">
        <f>AVERAGE(L13:L21)</f>
        <v>53.414573313616557</v>
      </c>
      <c r="M22" s="9">
        <f t="shared" ref="M22:P22" si="2">AVERAGE(M13:M21)</f>
        <v>90.674726472174086</v>
      </c>
      <c r="N22" s="9">
        <f t="shared" si="2"/>
        <v>63.918195638794863</v>
      </c>
      <c r="O22" s="9">
        <f t="shared" si="2"/>
        <v>117.73995824225082</v>
      </c>
      <c r="P22" s="9">
        <f t="shared" si="2"/>
        <v>52.060886502718034</v>
      </c>
    </row>
    <row r="23" spans="3:16" x14ac:dyDescent="0.25">
      <c r="C23" s="17" t="s">
        <v>20</v>
      </c>
      <c r="D23" s="6">
        <v>60.407586978528435</v>
      </c>
      <c r="E23" s="6">
        <v>81.900555679266475</v>
      </c>
      <c r="F23" s="6">
        <v>47.838943852728463</v>
      </c>
      <c r="G23" s="6">
        <v>62.405759007057199</v>
      </c>
      <c r="H23" s="6">
        <v>37.724451156668628</v>
      </c>
      <c r="K23" s="21" t="s">
        <v>20</v>
      </c>
      <c r="L23" s="11">
        <v>55.115674374559752</v>
      </c>
      <c r="M23" s="11">
        <v>89.842848247658708</v>
      </c>
      <c r="N23" s="11">
        <v>64.147471761641441</v>
      </c>
      <c r="O23" s="11">
        <v>116.15097263068655</v>
      </c>
      <c r="P23" s="11">
        <v>52.545514057762219</v>
      </c>
    </row>
    <row r="24" spans="3:16" x14ac:dyDescent="0.25">
      <c r="C24" s="17" t="s">
        <v>21</v>
      </c>
      <c r="D24" s="6">
        <v>64.434759443763653</v>
      </c>
      <c r="E24" s="6">
        <v>84.309395552186075</v>
      </c>
      <c r="F24" s="6">
        <v>48.21268560157791</v>
      </c>
      <c r="G24" s="6">
        <v>67.398219727621765</v>
      </c>
      <c r="H24" s="6">
        <v>39.559694726452499</v>
      </c>
      <c r="K24" s="21" t="s">
        <v>21</v>
      </c>
      <c r="L24" s="11">
        <v>53.584683419710871</v>
      </c>
      <c r="M24" s="11">
        <v>87.703732813190655</v>
      </c>
      <c r="N24" s="11">
        <v>63.923179902335001</v>
      </c>
      <c r="O24" s="11">
        <v>116.15097263068655</v>
      </c>
      <c r="P24" s="11">
        <v>52.531798183562863</v>
      </c>
    </row>
    <row r="25" spans="3:16" x14ac:dyDescent="0.25">
      <c r="C25" s="17" t="s">
        <v>22</v>
      </c>
      <c r="D25" s="6">
        <v>64.434759443763653</v>
      </c>
      <c r="E25" s="6">
        <v>79.491715806346861</v>
      </c>
      <c r="F25" s="6">
        <v>48.21268560157791</v>
      </c>
      <c r="G25" s="6">
        <v>66.150104547480638</v>
      </c>
      <c r="H25" s="6">
        <v>39.763610678650707</v>
      </c>
      <c r="K25" s="21" t="s">
        <v>22</v>
      </c>
      <c r="L25" s="11">
        <v>50.522701510013114</v>
      </c>
      <c r="M25" s="11">
        <v>83.42550194425452</v>
      </c>
      <c r="N25" s="11">
        <v>63.340021068138256</v>
      </c>
      <c r="O25" s="11">
        <v>109.87254167767647</v>
      </c>
      <c r="P25" s="11">
        <v>52.559229931961582</v>
      </c>
    </row>
    <row r="26" spans="3:16" x14ac:dyDescent="0.25">
      <c r="C26" s="17" t="s">
        <v>23</v>
      </c>
      <c r="D26" s="6">
        <v>64.434759443763653</v>
      </c>
      <c r="E26" s="6">
        <v>84.309395552186075</v>
      </c>
      <c r="F26" s="6">
        <v>47.838943852728463</v>
      </c>
      <c r="G26" s="6">
        <v>69.894450087904062</v>
      </c>
      <c r="H26" s="6">
        <v>38.336199013263247</v>
      </c>
      <c r="K26" s="21" t="s">
        <v>23</v>
      </c>
      <c r="L26" s="11">
        <v>52.053692464861996</v>
      </c>
      <c r="M26" s="11">
        <v>95.190636833828876</v>
      </c>
      <c r="N26" s="11">
        <v>63.788604786751144</v>
      </c>
      <c r="O26" s="11">
        <v>120.68539498563828</v>
      </c>
      <c r="P26" s="11">
        <v>52.038026712385758</v>
      </c>
    </row>
    <row r="27" spans="3:16" x14ac:dyDescent="0.25">
      <c r="C27" s="17" t="s">
        <v>24</v>
      </c>
      <c r="D27" s="6">
        <v>64.434759443763653</v>
      </c>
      <c r="E27" s="6">
        <v>84.309395552186075</v>
      </c>
      <c r="F27" s="6">
        <v>48.21268560157791</v>
      </c>
      <c r="G27" s="6">
        <v>71.142565268045203</v>
      </c>
      <c r="H27" s="6">
        <v>38.540114965461456</v>
      </c>
      <c r="K27" s="21" t="s">
        <v>24</v>
      </c>
      <c r="L27" s="11">
        <v>48.991710555164232</v>
      </c>
      <c r="M27" s="11">
        <v>77.008155640850319</v>
      </c>
      <c r="N27" s="11">
        <v>63.654029671167287</v>
      </c>
      <c r="O27" s="11">
        <v>120.33659326602661</v>
      </c>
      <c r="P27" s="11">
        <v>52.353491818971129</v>
      </c>
    </row>
    <row r="28" spans="3:16" x14ac:dyDescent="0.25">
      <c r="C28" s="17" t="s">
        <v>25</v>
      </c>
      <c r="D28" s="6">
        <v>56.380414513293204</v>
      </c>
      <c r="E28" s="6">
        <v>77.082875933427275</v>
      </c>
      <c r="F28" s="6">
        <v>48.21268560157791</v>
      </c>
      <c r="G28" s="6">
        <v>69.894450087904062</v>
      </c>
      <c r="H28" s="6">
        <v>38.947946869857873</v>
      </c>
      <c r="K28" s="21" t="s">
        <v>25</v>
      </c>
      <c r="L28" s="11">
        <v>48.991710555164232</v>
      </c>
      <c r="M28" s="11">
        <v>84.495059661488568</v>
      </c>
      <c r="N28" s="11">
        <v>62.128845027883493</v>
      </c>
      <c r="O28" s="11">
        <v>109.87254167767647</v>
      </c>
      <c r="P28" s="11">
        <v>52.243764825376218</v>
      </c>
    </row>
    <row r="29" spans="3:16" x14ac:dyDescent="0.25">
      <c r="C29" s="17" t="s">
        <v>26</v>
      </c>
      <c r="D29" s="6">
        <v>60.407586978528435</v>
      </c>
      <c r="E29" s="6">
        <v>83.104975615726289</v>
      </c>
      <c r="F29" s="6">
        <v>47.838943852728463</v>
      </c>
      <c r="G29" s="6">
        <v>72.390680448186345</v>
      </c>
      <c r="H29" s="6">
        <v>36.50095544347937</v>
      </c>
      <c r="K29" s="21" t="s">
        <v>26</v>
      </c>
      <c r="L29" s="11">
        <v>53.584683419710871</v>
      </c>
      <c r="M29" s="11">
        <v>86.634175095956621</v>
      </c>
      <c r="N29" s="11">
        <v>63.743746414889856</v>
      </c>
      <c r="O29" s="11">
        <v>117.72058036893907</v>
      </c>
      <c r="P29" s="11">
        <v>52.202617202778129</v>
      </c>
    </row>
    <row r="30" spans="3:16" x14ac:dyDescent="0.25">
      <c r="C30" s="17" t="s">
        <v>27</v>
      </c>
      <c r="D30" s="6">
        <v>60.407586978528435</v>
      </c>
      <c r="E30" s="6">
        <v>83.104975615726289</v>
      </c>
      <c r="F30" s="6">
        <v>48.21268560157791</v>
      </c>
      <c r="G30" s="6">
        <v>68.646334907762906</v>
      </c>
      <c r="H30" s="6">
        <v>37.112703300074003</v>
      </c>
      <c r="K30" s="21" t="s">
        <v>27</v>
      </c>
      <c r="L30" s="11">
        <v>50.522701510013114</v>
      </c>
      <c r="M30" s="11">
        <v>85.564617378722588</v>
      </c>
      <c r="N30" s="11">
        <v>63.87832153047372</v>
      </c>
      <c r="O30" s="11">
        <v>118.59258466796825</v>
      </c>
      <c r="P30" s="11">
        <v>52.394639441569218</v>
      </c>
    </row>
    <row r="31" spans="3:16" x14ac:dyDescent="0.25">
      <c r="C31" s="17" t="s">
        <v>28</v>
      </c>
      <c r="D31" s="6">
        <v>60.407586978528435</v>
      </c>
      <c r="E31" s="6">
        <v>77.082875933427275</v>
      </c>
      <c r="F31" s="6">
        <v>48.21268560157791</v>
      </c>
      <c r="G31" s="6">
        <v>68.646334907762906</v>
      </c>
      <c r="H31" s="6">
        <v>37.724451156668628</v>
      </c>
      <c r="K31" s="21" t="s">
        <v>28</v>
      </c>
      <c r="L31" s="11">
        <v>59.708647239106398</v>
      </c>
      <c r="M31" s="11">
        <v>83.42550194425452</v>
      </c>
      <c r="N31" s="11">
        <v>64.506338736531745</v>
      </c>
      <c r="O31" s="11">
        <v>112.13975285515232</v>
      </c>
      <c r="P31" s="11">
        <v>52.504366435164123</v>
      </c>
    </row>
    <row r="32" spans="3:16" x14ac:dyDescent="0.25">
      <c r="C32" s="16" t="s">
        <v>50</v>
      </c>
      <c r="D32" s="34">
        <f>AVERAGE(D23:D31)</f>
        <v>61.749977800273513</v>
      </c>
      <c r="E32" s="34">
        <f t="shared" ref="E32:H32" si="3">AVERAGE(E23:E31)</f>
        <v>81.632906804497637</v>
      </c>
      <c r="F32" s="34">
        <f t="shared" si="3"/>
        <v>48.088105018628092</v>
      </c>
      <c r="G32" s="34">
        <f t="shared" si="3"/>
        <v>68.507655443302795</v>
      </c>
      <c r="H32" s="34">
        <f t="shared" si="3"/>
        <v>38.245569701175157</v>
      </c>
      <c r="K32" s="24" t="s">
        <v>50</v>
      </c>
      <c r="L32" s="9">
        <f>AVERAGE(L23:L31)</f>
        <v>52.564022783144956</v>
      </c>
      <c r="M32" s="9">
        <f t="shared" ref="M32:P32" si="4">AVERAGE(M23:M31)</f>
        <v>85.921136617800585</v>
      </c>
      <c r="N32" s="9">
        <f t="shared" si="4"/>
        <v>63.678950988867982</v>
      </c>
      <c r="O32" s="9">
        <f t="shared" si="4"/>
        <v>115.72465941782785</v>
      </c>
      <c r="P32" s="9">
        <f t="shared" si="4"/>
        <v>52.374827623281249</v>
      </c>
    </row>
    <row r="33" spans="3:16" x14ac:dyDescent="0.25">
      <c r="C33" s="16" t="s">
        <v>50</v>
      </c>
      <c r="D33" s="4">
        <f>AVERAGE(D23:D31)</f>
        <v>61.749977800273513</v>
      </c>
      <c r="E33" s="4">
        <f>AVERAGE(E23:E31)</f>
        <v>81.632906804497637</v>
      </c>
      <c r="F33" s="4">
        <f>AVERAGE(F23:F31)</f>
        <v>48.088105018628092</v>
      </c>
      <c r="G33" s="4">
        <f>AVERAGE(G23:G31)</f>
        <v>68.507655443302795</v>
      </c>
      <c r="H33" s="4">
        <f>AVERAGE(H23:H31)</f>
        <v>38.245569701175157</v>
      </c>
      <c r="K33" s="24" t="s">
        <v>50</v>
      </c>
      <c r="L33" s="9">
        <f>AVERAGE(L23:L31)</f>
        <v>52.564022783144956</v>
      </c>
      <c r="M33" s="9">
        <f>AVERAGE(M23:M31)</f>
        <v>85.921136617800585</v>
      </c>
      <c r="N33" s="9">
        <f>AVERAGE(N23:N31)</f>
        <v>63.678950988867982</v>
      </c>
      <c r="O33" s="9">
        <f>AVERAGE(O23:O31)</f>
        <v>115.72465941782785</v>
      </c>
      <c r="P33" s="9">
        <f>AVERAGE(P23:P31)</f>
        <v>52.374827623281249</v>
      </c>
    </row>
    <row r="34" spans="3:16" x14ac:dyDescent="0.25">
      <c r="C34" s="16" t="s">
        <v>58</v>
      </c>
      <c r="D34" s="4">
        <f>AVERAGE(D23:D25)</f>
        <v>63.092368622018576</v>
      </c>
      <c r="E34" s="4">
        <f>AVERAGE(E23:E25)</f>
        <v>81.900555679266475</v>
      </c>
      <c r="F34" s="4">
        <f>AVERAGE(F23:F25)</f>
        <v>48.088105018628092</v>
      </c>
      <c r="G34" s="4">
        <f>AVERAGE(G23:G25)</f>
        <v>65.318027760719872</v>
      </c>
      <c r="H34" s="4">
        <f>AVERAGE(H23:H25)</f>
        <v>39.015918853923942</v>
      </c>
      <c r="K34" s="24" t="s">
        <v>58</v>
      </c>
      <c r="L34" s="9">
        <f>AVERAGE(L23:L25)</f>
        <v>53.07435310142791</v>
      </c>
      <c r="M34" s="9">
        <f t="shared" ref="M34:P34" si="5">AVERAGE(M23:M25)</f>
        <v>86.990694335034618</v>
      </c>
      <c r="N34" s="9">
        <f t="shared" si="5"/>
        <v>63.803557577371556</v>
      </c>
      <c r="O34" s="9">
        <f t="shared" si="5"/>
        <v>114.05816231301652</v>
      </c>
      <c r="P34" s="9">
        <f t="shared" si="5"/>
        <v>52.545514057762226</v>
      </c>
    </row>
    <row r="35" spans="3:16" x14ac:dyDescent="0.25">
      <c r="C35" s="16" t="s">
        <v>59</v>
      </c>
      <c r="D35" s="4">
        <f>AVERAGE(D26:D28)</f>
        <v>61.749977800273506</v>
      </c>
      <c r="E35" s="4">
        <f>AVERAGE(E26:E28)</f>
        <v>81.900555679266475</v>
      </c>
      <c r="F35" s="4">
        <f>AVERAGE(F26:F28)</f>
        <v>48.088105018628092</v>
      </c>
      <c r="G35" s="4">
        <f>AVERAGE(G26:G28)</f>
        <v>70.310488481284452</v>
      </c>
      <c r="H35" s="4">
        <f>AVERAGE(H26:H28)</f>
        <v>38.608086949527525</v>
      </c>
      <c r="K35" s="24" t="s">
        <v>59</v>
      </c>
      <c r="L35" s="9">
        <f>AVERAGE(L26:L28)</f>
        <v>50.012371191730153</v>
      </c>
      <c r="M35" s="9">
        <f t="shared" ref="M35:P35" si="6">AVERAGE(M26:M28)</f>
        <v>85.564617378722573</v>
      </c>
      <c r="N35" s="9">
        <f t="shared" si="6"/>
        <v>63.190493161933972</v>
      </c>
      <c r="O35" s="9">
        <f t="shared" si="6"/>
        <v>116.96484330978045</v>
      </c>
      <c r="P35" s="9">
        <f t="shared" si="6"/>
        <v>52.211761118911035</v>
      </c>
    </row>
    <row r="36" spans="3:16" x14ac:dyDescent="0.25">
      <c r="C36" s="16" t="s">
        <v>60</v>
      </c>
      <c r="D36" s="4">
        <f>AVERAGE(D29:D31)</f>
        <v>60.407586978528435</v>
      </c>
      <c r="E36" s="4">
        <f>AVERAGE(E29:E31)</f>
        <v>81.097609054959946</v>
      </c>
      <c r="F36" s="4">
        <f>AVERAGE(F29:F31)</f>
        <v>48.088105018628092</v>
      </c>
      <c r="G36" s="4">
        <f>AVERAGE(G29:G31)</f>
        <v>69.894450087904048</v>
      </c>
      <c r="H36" s="4">
        <f>AVERAGE(H29:H31)</f>
        <v>37.112703300074003</v>
      </c>
      <c r="K36" s="24" t="s">
        <v>60</v>
      </c>
      <c r="L36" s="9">
        <f>AVERAGE(L29:L31)</f>
        <v>54.605344056276799</v>
      </c>
      <c r="M36" s="9">
        <f>AVERAGE(M29:M31)</f>
        <v>85.208098139644576</v>
      </c>
      <c r="N36" s="9">
        <f>AVERAGE(N29:N31)</f>
        <v>64.042802227298438</v>
      </c>
      <c r="O36" s="9">
        <f>AVERAGE(O29:O31)</f>
        <v>116.15097263068655</v>
      </c>
      <c r="P36" s="9">
        <f>AVERAGE(P29:P31)</f>
        <v>52.367207693170485</v>
      </c>
    </row>
    <row r="37" spans="3:16" x14ac:dyDescent="0.25">
      <c r="C37" s="18" t="s">
        <v>12</v>
      </c>
      <c r="D37" s="7">
        <v>56.380414513293204</v>
      </c>
      <c r="E37" s="7">
        <v>72.26519618758806</v>
      </c>
      <c r="F37" s="7">
        <v>44.849009861932942</v>
      </c>
      <c r="G37" s="7">
        <v>63.653874187198333</v>
      </c>
      <c r="H37" s="7">
        <v>35.685291634686529</v>
      </c>
      <c r="K37" s="22" t="s">
        <v>12</v>
      </c>
      <c r="L37" s="12">
        <v>47.46071960031535</v>
      </c>
      <c r="M37" s="12">
        <v>79.147271075318386</v>
      </c>
      <c r="N37" s="12">
        <v>65.986665007954244</v>
      </c>
      <c r="O37" s="12">
        <v>109.69814081787064</v>
      </c>
      <c r="P37" s="12">
        <v>49.157693130519391</v>
      </c>
    </row>
    <row r="38" spans="3:16" x14ac:dyDescent="0.25">
      <c r="C38" s="18" t="s">
        <v>13</v>
      </c>
      <c r="D38" s="7">
        <v>60.407586978528435</v>
      </c>
      <c r="E38" s="7">
        <v>69.856356314668474</v>
      </c>
      <c r="F38" s="7">
        <v>44.849009861932942</v>
      </c>
      <c r="G38" s="7">
        <v>63.653874187198333</v>
      </c>
      <c r="H38" s="7">
        <v>36.297039491281161</v>
      </c>
      <c r="K38" s="22" t="s">
        <v>13</v>
      </c>
      <c r="L38" s="12">
        <v>44.398737690617573</v>
      </c>
      <c r="M38" s="12">
        <v>80.21682879255242</v>
      </c>
      <c r="N38" s="12">
        <v>63.923179902335001</v>
      </c>
      <c r="O38" s="12">
        <v>112.488554574764</v>
      </c>
      <c r="P38" s="12">
        <v>50.227531318069765</v>
      </c>
    </row>
    <row r="39" spans="3:16" x14ac:dyDescent="0.25">
      <c r="C39" s="18" t="s">
        <v>14</v>
      </c>
      <c r="D39" s="7">
        <v>64.434759443763653</v>
      </c>
      <c r="E39" s="7">
        <v>71.06077625112826</v>
      </c>
      <c r="F39" s="7">
        <v>44.849009861932942</v>
      </c>
      <c r="G39" s="7">
        <v>63.653874187198333</v>
      </c>
      <c r="H39" s="7">
        <v>35.073543778091903</v>
      </c>
      <c r="K39" s="22" t="s">
        <v>14</v>
      </c>
      <c r="L39" s="12">
        <v>45.929728645466469</v>
      </c>
      <c r="M39" s="12">
        <v>82.355944227020487</v>
      </c>
      <c r="N39" s="12">
        <v>63.609171299305984</v>
      </c>
      <c r="O39" s="12">
        <v>112.66295543456984</v>
      </c>
      <c r="P39" s="12">
        <v>50.789882160243671</v>
      </c>
    </row>
    <row r="40" spans="3:16" x14ac:dyDescent="0.25">
      <c r="C40" s="18" t="s">
        <v>15</v>
      </c>
      <c r="D40" s="7">
        <v>60.407586978528435</v>
      </c>
      <c r="E40" s="7">
        <v>73.46961612404786</v>
      </c>
      <c r="F40" s="7">
        <v>50.08139434582511</v>
      </c>
      <c r="G40" s="7">
        <v>71.142565268045203</v>
      </c>
      <c r="H40" s="7">
        <v>39.967526630848923</v>
      </c>
      <c r="K40" s="22" t="s">
        <v>15</v>
      </c>
      <c r="L40" s="12">
        <v>56.646665329408634</v>
      </c>
      <c r="M40" s="12">
        <v>83.42550194425452</v>
      </c>
      <c r="N40" s="12">
        <v>64.910064083283331</v>
      </c>
      <c r="O40" s="12">
        <v>116.67417521010407</v>
      </c>
      <c r="P40" s="12">
        <v>52.010594963987039</v>
      </c>
    </row>
    <row r="41" spans="3:16" x14ac:dyDescent="0.25">
      <c r="C41" s="18" t="s">
        <v>16</v>
      </c>
      <c r="D41" s="7">
        <v>64.434759443763653</v>
      </c>
      <c r="E41" s="7">
        <v>72.26519618758806</v>
      </c>
      <c r="F41" s="7">
        <v>50.828877843523998</v>
      </c>
      <c r="G41" s="7">
        <v>69.894450087904062</v>
      </c>
      <c r="H41" s="7">
        <v>39.967526630848923</v>
      </c>
      <c r="K41" s="22" t="s">
        <v>16</v>
      </c>
      <c r="L41" s="12">
        <v>52.053692464861996</v>
      </c>
      <c r="M41" s="12">
        <v>81.286386509786468</v>
      </c>
      <c r="N41" s="12">
        <v>63.115729208831823</v>
      </c>
      <c r="O41" s="12">
        <v>119.98779154641494</v>
      </c>
      <c r="P41" s="12">
        <v>52.956990283743139</v>
      </c>
    </row>
    <row r="42" spans="3:16" x14ac:dyDescent="0.25">
      <c r="C42" s="18" t="s">
        <v>17</v>
      </c>
      <c r="D42" s="7">
        <v>64.434759443763653</v>
      </c>
      <c r="E42" s="7">
        <v>73.46961612404786</v>
      </c>
      <c r="F42" s="7">
        <v>50.08139434582511</v>
      </c>
      <c r="G42" s="7">
        <v>66.150104547480638</v>
      </c>
      <c r="H42" s="7">
        <v>39.355778774254297</v>
      </c>
      <c r="K42" s="22" t="s">
        <v>17</v>
      </c>
      <c r="L42" s="12">
        <v>53.584683419710871</v>
      </c>
      <c r="M42" s="12">
        <v>85.564617378722588</v>
      </c>
      <c r="N42" s="12">
        <v>63.340021068138256</v>
      </c>
      <c r="O42" s="12">
        <v>119.2901881071916</v>
      </c>
      <c r="P42" s="12">
        <v>53.135296648334858</v>
      </c>
    </row>
    <row r="43" spans="3:16" x14ac:dyDescent="0.25">
      <c r="C43" s="16" t="s">
        <v>51</v>
      </c>
      <c r="D43" s="4">
        <f>AVERAGE(D37:D42)</f>
        <v>61.749977800273506</v>
      </c>
      <c r="E43" s="4">
        <f>AVERAGE(E37:E42)</f>
        <v>72.064459531511432</v>
      </c>
      <c r="F43" s="4">
        <f>AVERAGE(F37:F42)</f>
        <v>47.58978268682884</v>
      </c>
      <c r="G43" s="4">
        <f>AVERAGE(G37:G42)</f>
        <v>66.358123744170811</v>
      </c>
      <c r="H43" s="4">
        <f>AVERAGE(H37:H42)</f>
        <v>37.724451156668628</v>
      </c>
      <c r="K43" s="24" t="s">
        <v>51</v>
      </c>
      <c r="L43" s="9">
        <f>AVERAGE(L37:L42)</f>
        <v>50.012371191730153</v>
      </c>
      <c r="M43" s="9">
        <f t="shared" ref="M43:P43" si="7">AVERAGE(M37:M42)</f>
        <v>81.999424987942476</v>
      </c>
      <c r="N43" s="9">
        <f t="shared" si="7"/>
        <v>64.147471761641427</v>
      </c>
      <c r="O43" s="9">
        <f t="shared" si="7"/>
        <v>115.13363428181918</v>
      </c>
      <c r="P43" s="9">
        <f t="shared" si="7"/>
        <v>51.379664750816318</v>
      </c>
    </row>
    <row r="44" spans="3:16" x14ac:dyDescent="0.25">
      <c r="C44" s="16" t="s">
        <v>54</v>
      </c>
      <c r="D44" s="4">
        <f>AVERAGE(D37:D39)</f>
        <v>60.407586978528428</v>
      </c>
      <c r="E44" s="4">
        <f>AVERAGE(E37:E39)</f>
        <v>71.06077625112826</v>
      </c>
      <c r="F44" s="4">
        <f>AVERAGE(F37:F39)</f>
        <v>44.849009861932949</v>
      </c>
      <c r="G44" s="4">
        <f>AVERAGE(G37:G39)</f>
        <v>63.653874187198333</v>
      </c>
      <c r="H44" s="4">
        <f>AVERAGE(H37:H39)</f>
        <v>35.685291634686529</v>
      </c>
      <c r="K44" s="24" t="s">
        <v>54</v>
      </c>
      <c r="L44" s="9">
        <f>AVERAGE(L37:L39)</f>
        <v>45.929728645466469</v>
      </c>
      <c r="M44" s="9">
        <f t="shared" ref="M44:P44" si="8">AVERAGE(M37:M39)</f>
        <v>80.573348031630431</v>
      </c>
      <c r="N44" s="9">
        <f t="shared" si="8"/>
        <v>64.506338736531745</v>
      </c>
      <c r="O44" s="9">
        <f t="shared" si="8"/>
        <v>111.61655027573482</v>
      </c>
      <c r="P44" s="9">
        <f t="shared" si="8"/>
        <v>50.058368869610945</v>
      </c>
    </row>
    <row r="45" spans="3:16" x14ac:dyDescent="0.25">
      <c r="C45" s="16" t="s">
        <v>55</v>
      </c>
      <c r="D45" s="4">
        <f>AVERAGE(D40:D42)</f>
        <v>63.092368622018576</v>
      </c>
      <c r="E45" s="4">
        <f>AVERAGE(E40:E42)</f>
        <v>73.068142811894589</v>
      </c>
      <c r="F45" s="4">
        <f>AVERAGE(F40:F42)</f>
        <v>50.330555511724747</v>
      </c>
      <c r="G45" s="4">
        <f>AVERAGE(G40:G42)</f>
        <v>69.062373301143296</v>
      </c>
      <c r="H45" s="4">
        <f>AVERAGE(H40:H42)</f>
        <v>39.763610678650714</v>
      </c>
      <c r="K45" s="24" t="s">
        <v>55</v>
      </c>
      <c r="L45" s="9">
        <f>AVERAGE(L40:L42)</f>
        <v>54.095013737993838</v>
      </c>
      <c r="M45" s="9">
        <f t="shared" ref="M45:P45" si="9">AVERAGE(M40:M42)</f>
        <v>83.42550194425452</v>
      </c>
      <c r="N45" s="9">
        <f t="shared" si="9"/>
        <v>63.788604786751137</v>
      </c>
      <c r="O45" s="9">
        <f t="shared" si="9"/>
        <v>118.65071828790353</v>
      </c>
      <c r="P45" s="9">
        <f t="shared" si="9"/>
        <v>52.700960632021669</v>
      </c>
    </row>
    <row r="46" spans="3:16" x14ac:dyDescent="0.25">
      <c r="C46" s="18" t="s">
        <v>18</v>
      </c>
      <c r="D46" s="7">
        <v>40.271724652352283</v>
      </c>
      <c r="E46" s="7">
        <v>61.42541675944986</v>
      </c>
      <c r="F46" s="7">
        <v>48.58642735042735</v>
      </c>
      <c r="G46" s="7">
        <v>64.901989367339482</v>
      </c>
      <c r="H46" s="7">
        <v>39.763610678650707</v>
      </c>
      <c r="K46" s="23" t="s">
        <v>18</v>
      </c>
      <c r="L46" s="13">
        <v>33.681801006675407</v>
      </c>
      <c r="M46" s="13">
        <v>66.312578468509997</v>
      </c>
      <c r="N46" s="13">
        <v>58.181308304090166</v>
      </c>
      <c r="O46" s="13">
        <v>99.58289094913215</v>
      </c>
      <c r="P46" s="13">
        <v>50.392121808462115</v>
      </c>
    </row>
    <row r="47" spans="3:16" x14ac:dyDescent="0.25">
      <c r="C47" s="18" t="s">
        <v>19</v>
      </c>
      <c r="D47" s="7">
        <v>56.380414513293204</v>
      </c>
      <c r="E47" s="7">
        <v>60.220996822990053</v>
      </c>
      <c r="F47" s="7">
        <v>57.182487573964494</v>
      </c>
      <c r="G47" s="7">
        <v>68.646334907762906</v>
      </c>
      <c r="H47" s="7">
        <v>36.297039491281161</v>
      </c>
      <c r="K47" s="23" t="s">
        <v>19</v>
      </c>
      <c r="L47" s="13">
        <v>39.805764826070934</v>
      </c>
      <c r="M47" s="13">
        <v>72.729924771914199</v>
      </c>
      <c r="N47" s="13">
        <v>60.155076665986833</v>
      </c>
      <c r="O47" s="13">
        <v>107.08212792078309</v>
      </c>
      <c r="P47" s="13">
        <v>52.764968044952035</v>
      </c>
    </row>
    <row r="48" spans="3:16" x14ac:dyDescent="0.25">
      <c r="C48" s="16" t="s">
        <v>52</v>
      </c>
      <c r="D48" s="4">
        <f>AVERAGE(D46:D47)</f>
        <v>48.32606958282274</v>
      </c>
      <c r="E48" s="4">
        <f t="shared" ref="E48:H48" si="10">AVERAGE(E46:E47)</f>
        <v>60.82320679121996</v>
      </c>
      <c r="F48" s="4">
        <f t="shared" si="10"/>
        <v>52.884457462195925</v>
      </c>
      <c r="G48" s="4">
        <f t="shared" si="10"/>
        <v>66.774162137551201</v>
      </c>
      <c r="H48" s="4">
        <f t="shared" si="10"/>
        <v>38.030325084965938</v>
      </c>
      <c r="K48" s="24" t="s">
        <v>52</v>
      </c>
      <c r="L48" s="9">
        <f>AVERAGE(L46:L47)</f>
        <v>36.743782916373171</v>
      </c>
      <c r="M48" s="9">
        <f t="shared" ref="M48:P48" si="11">AVERAGE(M46:M47)</f>
        <v>69.521251620212098</v>
      </c>
      <c r="N48" s="9">
        <f t="shared" si="11"/>
        <v>59.168192485038503</v>
      </c>
      <c r="O48" s="9">
        <f t="shared" si="11"/>
        <v>103.33250943495761</v>
      </c>
      <c r="P48" s="9">
        <f t="shared" si="11"/>
        <v>51.578544926707075</v>
      </c>
    </row>
    <row r="49" spans="3:16" x14ac:dyDescent="0.25">
      <c r="C49" s="19" t="s">
        <v>29</v>
      </c>
      <c r="D49" s="8">
        <v>52.353242048057965</v>
      </c>
      <c r="E49" s="8">
        <v>73.46961612404786</v>
      </c>
      <c r="F49" s="8">
        <v>48.58642735042735</v>
      </c>
      <c r="G49" s="8">
        <v>69.894450087904062</v>
      </c>
      <c r="H49" s="8">
        <v>38.132283061065039</v>
      </c>
      <c r="K49" s="16" t="s">
        <v>29</v>
      </c>
      <c r="L49" s="4">
        <v>47.46071960031535</v>
      </c>
      <c r="M49" s="4">
        <v>80.21682879255242</v>
      </c>
      <c r="N49" s="4">
        <v>61.814836424854477</v>
      </c>
      <c r="O49" s="4">
        <v>105.68692104233642</v>
      </c>
      <c r="P49" s="4">
        <v>50.460701179458944</v>
      </c>
    </row>
    <row r="50" spans="3:16" x14ac:dyDescent="0.25">
      <c r="C50" s="19" t="s">
        <v>30</v>
      </c>
      <c r="D50" s="8">
        <v>60.407586978528435</v>
      </c>
      <c r="E50" s="8">
        <v>72.26519618758806</v>
      </c>
      <c r="F50" s="8">
        <v>47.091460355029582</v>
      </c>
      <c r="G50" s="8">
        <v>63.653874187198333</v>
      </c>
      <c r="H50" s="8">
        <v>36.908787347875787</v>
      </c>
      <c r="K50" s="16" t="s">
        <v>30</v>
      </c>
      <c r="L50" s="4">
        <v>50.522701510013114</v>
      </c>
      <c r="M50" s="4">
        <v>84.495059661488568</v>
      </c>
      <c r="N50" s="4">
        <v>63.160587580693111</v>
      </c>
      <c r="O50" s="4">
        <v>110.74454597670565</v>
      </c>
      <c r="P50" s="4">
        <v>50.69387104084813</v>
      </c>
    </row>
    <row r="51" spans="3:16" x14ac:dyDescent="0.25">
      <c r="C51" s="19" t="s">
        <v>31</v>
      </c>
      <c r="D51" s="8">
        <v>60.407586978528435</v>
      </c>
      <c r="E51" s="8">
        <v>69.856356314668474</v>
      </c>
      <c r="F51" s="8">
        <v>46.343976857330702</v>
      </c>
      <c r="G51" s="8">
        <v>64.901989367339482</v>
      </c>
      <c r="H51" s="8">
        <v>35.073543778091903</v>
      </c>
      <c r="K51" s="16" t="s">
        <v>31</v>
      </c>
      <c r="L51" s="4">
        <v>50.522701510013114</v>
      </c>
      <c r="M51" s="4">
        <v>83.42550194425452</v>
      </c>
      <c r="N51" s="4">
        <v>64.012896646057584</v>
      </c>
      <c r="O51" s="4">
        <v>112.66295543456984</v>
      </c>
      <c r="P51" s="4">
        <v>50.652723418250034</v>
      </c>
    </row>
    <row r="52" spans="3:16" x14ac:dyDescent="0.25">
      <c r="C52" s="19" t="s">
        <v>32</v>
      </c>
      <c r="D52" s="8">
        <v>52.353242048057965</v>
      </c>
      <c r="E52" s="8">
        <v>59</v>
      </c>
      <c r="F52" s="8">
        <v>50.828877843523998</v>
      </c>
      <c r="G52" s="8">
        <v>72.390680448186345</v>
      </c>
      <c r="H52" s="8">
        <v>40.783190439641757</v>
      </c>
      <c r="K52" s="16" t="s">
        <v>32</v>
      </c>
      <c r="L52" s="4">
        <v>50.522701510013114</v>
      </c>
      <c r="M52" s="4">
        <v>88.773290530424688</v>
      </c>
      <c r="N52" s="4">
        <v>61.590544565548043</v>
      </c>
      <c r="O52" s="4">
        <v>113.36055887379318</v>
      </c>
      <c r="P52" s="4">
        <v>52.230048951176862</v>
      </c>
    </row>
    <row r="53" spans="3:16" x14ac:dyDescent="0.25">
      <c r="C53" s="19" t="s">
        <v>33</v>
      </c>
      <c r="D53" s="8">
        <v>64.434759443763653</v>
      </c>
      <c r="E53" s="8">
        <v>59</v>
      </c>
      <c r="F53" s="8">
        <v>50.08139434582511</v>
      </c>
      <c r="G53" s="8">
        <v>69.894450087904062</v>
      </c>
      <c r="H53" s="8">
        <v>39.967526630848923</v>
      </c>
      <c r="K53" s="16" t="s">
        <v>33</v>
      </c>
      <c r="L53" s="4">
        <v>52.053692464861996</v>
      </c>
      <c r="M53" s="4">
        <v>86.634175095956621</v>
      </c>
      <c r="N53" s="4">
        <v>62.263420143467364</v>
      </c>
      <c r="O53" s="4">
        <v>118.41818380816241</v>
      </c>
      <c r="P53" s="4">
        <v>52.764968044952035</v>
      </c>
    </row>
    <row r="54" spans="3:16" x14ac:dyDescent="0.25">
      <c r="C54" s="19" t="s">
        <v>34</v>
      </c>
      <c r="D54" s="8">
        <v>64.434759443763653</v>
      </c>
      <c r="E54" s="8">
        <v>72.26519618758806</v>
      </c>
      <c r="F54" s="8">
        <v>50.455136094674558</v>
      </c>
      <c r="G54" s="8">
        <v>69.894450087904062</v>
      </c>
      <c r="H54" s="8">
        <v>39.355778774254297</v>
      </c>
      <c r="K54" s="16" t="s">
        <v>34</v>
      </c>
      <c r="L54" s="4">
        <v>50.522701510013114</v>
      </c>
      <c r="M54" s="4">
        <v>84.495059661488568</v>
      </c>
      <c r="N54" s="4">
        <v>63.295162696276982</v>
      </c>
      <c r="O54" s="4">
        <v>120.51099412583245</v>
      </c>
      <c r="P54" s="4">
        <v>53.05300140313868</v>
      </c>
    </row>
    <row r="55" spans="3:16" x14ac:dyDescent="0.25">
      <c r="C55" s="19" t="s">
        <v>35</v>
      </c>
      <c r="D55" s="8">
        <v>56.380414513293204</v>
      </c>
      <c r="E55" s="8">
        <v>75.87845599696746</v>
      </c>
      <c r="F55" s="8">
        <v>48.58642735042735</v>
      </c>
      <c r="G55" s="8">
        <v>69.894450087904062</v>
      </c>
      <c r="H55" s="8">
        <v>37.92836710886683</v>
      </c>
      <c r="K55" s="16" t="s">
        <v>35</v>
      </c>
      <c r="L55" s="4">
        <v>47.46071960031535</v>
      </c>
      <c r="M55" s="4">
        <v>82.355944227020487</v>
      </c>
      <c r="N55" s="4">
        <v>62.442853630912509</v>
      </c>
      <c r="O55" s="4">
        <v>106.55892534136558</v>
      </c>
      <c r="P55" s="4">
        <v>50.542996424655122</v>
      </c>
    </row>
    <row r="56" spans="3:16" x14ac:dyDescent="0.25">
      <c r="C56" s="19" t="s">
        <v>37</v>
      </c>
      <c r="D56" s="8">
        <v>44.298897117587515</v>
      </c>
      <c r="E56" s="8">
        <v>79.491715806346861</v>
      </c>
      <c r="F56" s="8">
        <v>48.21268560157791</v>
      </c>
      <c r="G56" s="8">
        <v>63.653874187198333</v>
      </c>
      <c r="H56" s="8">
        <v>38.947946869857873</v>
      </c>
      <c r="K56" s="16" t="s">
        <v>37</v>
      </c>
      <c r="L56" s="4">
        <v>42.867746735768698</v>
      </c>
      <c r="M56" s="4">
        <v>85.564617378722588</v>
      </c>
      <c r="N56" s="4">
        <v>63.968038274196289</v>
      </c>
      <c r="O56" s="4">
        <v>108.47733479922978</v>
      </c>
      <c r="P56" s="4">
        <v>49.445726488706036</v>
      </c>
    </row>
    <row r="57" spans="3:16" x14ac:dyDescent="0.25">
      <c r="C57" s="19" t="s">
        <v>36</v>
      </c>
      <c r="D57" s="8">
        <v>40.271724652352283</v>
      </c>
      <c r="E57" s="8">
        <v>74.67403606050766</v>
      </c>
      <c r="F57" s="8">
        <v>47.838943852728463</v>
      </c>
      <c r="G57" s="8">
        <v>62.405759007057199</v>
      </c>
      <c r="H57" s="8">
        <v>37.92836710886683</v>
      </c>
      <c r="K57" s="16" t="s">
        <v>36</v>
      </c>
      <c r="L57" s="4">
        <v>44.398737690617573</v>
      </c>
      <c r="M57" s="4">
        <v>83.42550194425452</v>
      </c>
      <c r="N57" s="4">
        <v>65.313789430034916</v>
      </c>
      <c r="O57" s="4">
        <v>107.25652878058892</v>
      </c>
      <c r="P57" s="4">
        <v>48.485615294750573</v>
      </c>
    </row>
    <row r="58" spans="3:16" x14ac:dyDescent="0.25">
      <c r="C58" s="19" t="s">
        <v>39</v>
      </c>
      <c r="D58" s="8">
        <v>56.380414513293204</v>
      </c>
      <c r="E58" s="8">
        <v>75.87845599696746</v>
      </c>
      <c r="F58" s="8">
        <v>50.828877843523998</v>
      </c>
      <c r="G58" s="8">
        <v>69.894450087904062</v>
      </c>
      <c r="H58" s="8">
        <v>37.92836710886683</v>
      </c>
      <c r="K58" s="16" t="s">
        <v>39</v>
      </c>
      <c r="L58" s="4">
        <v>45.929728645466469</v>
      </c>
      <c r="M58" s="4">
        <v>86.634175095956621</v>
      </c>
      <c r="N58" s="4">
        <v>62.532570374635078</v>
      </c>
      <c r="O58" s="4">
        <v>110.04694253748231</v>
      </c>
      <c r="P58" s="4">
        <v>51.681413983202312</v>
      </c>
    </row>
    <row r="59" spans="3:16" x14ac:dyDescent="0.25">
      <c r="C59" s="19" t="s">
        <v>40</v>
      </c>
      <c r="D59" s="8">
        <v>48.32606958282274</v>
      </c>
      <c r="E59" s="8">
        <v>75.87845599696746</v>
      </c>
      <c r="F59" s="8">
        <v>50.08139434582511</v>
      </c>
      <c r="G59" s="8">
        <v>68.646334907762906</v>
      </c>
      <c r="H59" s="8">
        <v>39.559694726452499</v>
      </c>
      <c r="K59" s="16" t="s">
        <v>40</v>
      </c>
      <c r="L59" s="4">
        <v>47.46071960031535</v>
      </c>
      <c r="M59" s="4">
        <v>88.773290530424688</v>
      </c>
      <c r="N59" s="4">
        <v>63.564312927444703</v>
      </c>
      <c r="O59" s="4">
        <v>110.91894683651149</v>
      </c>
      <c r="P59" s="4">
        <v>50.83102978284176</v>
      </c>
    </row>
    <row r="60" spans="3:16" x14ac:dyDescent="0.25">
      <c r="C60" s="19" t="s">
        <v>41</v>
      </c>
      <c r="D60" s="8">
        <v>44.298897117587515</v>
      </c>
      <c r="E60" s="8">
        <v>72.26519618758806</v>
      </c>
      <c r="F60" s="8">
        <v>49.707652596975677</v>
      </c>
      <c r="G60" s="8">
        <v>64.901989367339482</v>
      </c>
      <c r="H60" s="8">
        <v>39.763610678650707</v>
      </c>
      <c r="K60" s="16" t="s">
        <v>41</v>
      </c>
      <c r="L60" s="4">
        <v>50.522701510013114</v>
      </c>
      <c r="M60" s="4">
        <v>86.634175095956621</v>
      </c>
      <c r="N60" s="4">
        <v>64.192330133502722</v>
      </c>
      <c r="O60" s="4">
        <v>111.61655027573481</v>
      </c>
      <c r="P60" s="4">
        <v>50.076656701876765</v>
      </c>
    </row>
    <row r="61" spans="3:16" x14ac:dyDescent="0.25">
      <c r="C61" s="19" t="s">
        <v>42</v>
      </c>
      <c r="D61" s="8">
        <v>44.298897117587515</v>
      </c>
      <c r="E61" s="8">
        <v>77.082875933427275</v>
      </c>
      <c r="F61" s="8">
        <v>48.21268560157791</v>
      </c>
      <c r="G61" s="8">
        <v>61.157643826916051</v>
      </c>
      <c r="H61" s="8">
        <v>37.92836710886683</v>
      </c>
      <c r="K61" s="16" t="s">
        <v>42</v>
      </c>
      <c r="L61" s="4">
        <v>45.929728645466469</v>
      </c>
      <c r="M61" s="4">
        <v>83.42550194425452</v>
      </c>
      <c r="N61" s="4">
        <v>64.640913852115602</v>
      </c>
      <c r="O61" s="4">
        <v>108.30293393942394</v>
      </c>
      <c r="P61" s="4">
        <v>48.52676291734867</v>
      </c>
    </row>
    <row r="62" spans="3:16" x14ac:dyDescent="0.25">
      <c r="C62" s="19" t="s">
        <v>43</v>
      </c>
      <c r="D62" s="8">
        <v>56.380414513293204</v>
      </c>
      <c r="E62" s="8">
        <v>73.46961612404786</v>
      </c>
      <c r="F62" s="8">
        <v>46.717718606180135</v>
      </c>
      <c r="G62" s="8">
        <v>59.909528646774909</v>
      </c>
      <c r="H62" s="8">
        <v>37.92836710886683</v>
      </c>
      <c r="K62" s="16" t="s">
        <v>43</v>
      </c>
      <c r="L62" s="4">
        <v>48.991710555164232</v>
      </c>
      <c r="M62" s="4">
        <v>79.147271075318386</v>
      </c>
      <c r="N62" s="4">
        <v>64.685772223976898</v>
      </c>
      <c r="O62" s="4">
        <v>109.52373995806479</v>
      </c>
      <c r="P62" s="4">
        <v>48.67763753354167</v>
      </c>
    </row>
    <row r="63" spans="3:16" x14ac:dyDescent="0.25">
      <c r="C63" s="19" t="s">
        <v>44</v>
      </c>
      <c r="D63" s="8">
        <v>56.380414513293204</v>
      </c>
      <c r="E63" s="8">
        <v>72.26519618758806</v>
      </c>
      <c r="F63" s="8">
        <v>45.596493359631815</v>
      </c>
      <c r="G63" s="8">
        <v>62.405759007057199</v>
      </c>
      <c r="H63" s="8">
        <v>36.908787347875787</v>
      </c>
      <c r="K63" s="16" t="s">
        <v>44</v>
      </c>
      <c r="L63" s="4">
        <v>48.991710555164232</v>
      </c>
      <c r="M63" s="4">
        <v>84.495059661488568</v>
      </c>
      <c r="N63" s="4">
        <v>65.134355942589764</v>
      </c>
      <c r="O63" s="4">
        <v>110.04694253748231</v>
      </c>
      <c r="P63" s="4">
        <v>49.075397885323213</v>
      </c>
    </row>
    <row r="64" spans="3:16" x14ac:dyDescent="0.25">
      <c r="C64" s="19" t="s">
        <v>38</v>
      </c>
      <c r="D64" s="8">
        <v>60.407586978528435</v>
      </c>
      <c r="E64" s="8">
        <v>75.87845599696746</v>
      </c>
      <c r="F64" s="8">
        <v>48.58642735042735</v>
      </c>
      <c r="G64" s="8">
        <v>71.142565268045203</v>
      </c>
      <c r="H64" s="8">
        <v>39.967526630848923</v>
      </c>
      <c r="K64" s="16" t="s">
        <v>38</v>
      </c>
      <c r="L64" s="4">
        <v>58.177656284257516</v>
      </c>
      <c r="M64" s="4">
        <v>82.355944227020487</v>
      </c>
      <c r="N64" s="4">
        <v>63.070870836970542</v>
      </c>
      <c r="O64" s="4">
        <v>112.13975285515232</v>
      </c>
      <c r="P64" s="4">
        <v>50.611575795651945</v>
      </c>
    </row>
    <row r="65" spans="3:16" x14ac:dyDescent="0.25">
      <c r="C65" s="19" t="s">
        <v>45</v>
      </c>
      <c r="D65" s="8">
        <v>60.407586978528435</v>
      </c>
      <c r="E65" s="8">
        <v>72.26519618758806</v>
      </c>
      <c r="F65" s="8">
        <v>49.707652596975677</v>
      </c>
      <c r="G65" s="8">
        <v>66.150104547480638</v>
      </c>
      <c r="H65" s="8">
        <v>38.947946869857873</v>
      </c>
      <c r="K65" s="16" t="s">
        <v>45</v>
      </c>
      <c r="L65" s="4">
        <v>50.522701510013114</v>
      </c>
      <c r="M65" s="4">
        <v>89.842848247658708</v>
      </c>
      <c r="N65" s="4">
        <v>64.461480364670464</v>
      </c>
      <c r="O65" s="4">
        <v>115.80217091107488</v>
      </c>
      <c r="P65" s="4">
        <v>51.544255241208667</v>
      </c>
    </row>
    <row r="66" spans="3:16" x14ac:dyDescent="0.25">
      <c r="C66" s="19" t="s">
        <v>46</v>
      </c>
      <c r="D66" s="8">
        <v>64.434759443763653</v>
      </c>
      <c r="E66" s="8">
        <v>72.26519618758806</v>
      </c>
      <c r="F66" s="8">
        <v>48.960169099276797</v>
      </c>
      <c r="G66" s="8">
        <v>67.398219727621765</v>
      </c>
      <c r="H66" s="8">
        <v>41.394938296236383</v>
      </c>
      <c r="K66" s="16" t="s">
        <v>46</v>
      </c>
      <c r="L66" s="4">
        <v>53.584683419710871</v>
      </c>
      <c r="M66" s="4">
        <v>83.42550194425452</v>
      </c>
      <c r="N66" s="4">
        <v>64.371763620947888</v>
      </c>
      <c r="O66" s="4">
        <v>114.93016661204571</v>
      </c>
      <c r="P66" s="4">
        <v>52.038026712385758</v>
      </c>
    </row>
    <row r="67" spans="3:16" x14ac:dyDescent="0.25">
      <c r="C67" s="16" t="s">
        <v>53</v>
      </c>
      <c r="D67" s="4">
        <f>AVERAGE(D49:D66)</f>
        <v>54.81429188792395</v>
      </c>
      <c r="E67" s="4">
        <f t="shared" ref="E67:H67" si="12">AVERAGE(E49:E66)</f>
        <v>72.397178748691346</v>
      </c>
      <c r="F67" s="4">
        <f t="shared" si="12"/>
        <v>48.69024450288552</v>
      </c>
      <c r="G67" s="4">
        <f t="shared" si="12"/>
        <v>66.566142940860999</v>
      </c>
      <c r="H67" s="4">
        <f t="shared" si="12"/>
        <v>38.630744277549553</v>
      </c>
      <c r="K67" s="24" t="s">
        <v>53</v>
      </c>
      <c r="L67" s="9">
        <f>AVERAGE(L49:L66)</f>
        <v>49.246875714305716</v>
      </c>
      <c r="M67" s="9">
        <f t="shared" ref="M67:P67" si="13">AVERAGE(M49:M66)</f>
        <v>84.673319281027574</v>
      </c>
      <c r="N67" s="9">
        <f t="shared" si="13"/>
        <v>63.584249981605275</v>
      </c>
      <c r="O67" s="9">
        <f t="shared" si="13"/>
        <v>111.50028303586424</v>
      </c>
      <c r="P67" s="9">
        <f t="shared" si="13"/>
        <v>50.632911599962071</v>
      </c>
    </row>
    <row r="68" spans="3:16" x14ac:dyDescent="0.25">
      <c r="C68" s="16" t="s">
        <v>56</v>
      </c>
      <c r="D68" s="4">
        <f>AVERAGE(D49:D51,D55:D57,D61:D63)</f>
        <v>52.353242048057979</v>
      </c>
      <c r="E68" s="4">
        <f t="shared" ref="E68:H68" si="14">AVERAGE(E49:E51,E55:E57,E61:E63)</f>
        <v>74.272562748354403</v>
      </c>
      <c r="F68" s="4">
        <f t="shared" si="14"/>
        <v>47.465202103879022</v>
      </c>
      <c r="G68" s="4">
        <f t="shared" si="14"/>
        <v>64.208592045038856</v>
      </c>
      <c r="H68" s="4">
        <f t="shared" si="14"/>
        <v>37.520535204470406</v>
      </c>
      <c r="K68" s="24" t="s">
        <v>56</v>
      </c>
      <c r="L68" s="9">
        <f>AVERAGE(L49:L51,L55:L57,L61:L63)</f>
        <v>47.460719600315343</v>
      </c>
      <c r="M68" s="9">
        <f t="shared" ref="M68:P68" si="15">AVERAGE(M49:M51,M55:M57,M61:M63)</f>
        <v>82.950142958817167</v>
      </c>
      <c r="N68" s="9">
        <f t="shared" si="15"/>
        <v>63.908227111714574</v>
      </c>
      <c r="O68" s="9">
        <f t="shared" si="15"/>
        <v>108.8067586455297</v>
      </c>
      <c r="P68" s="9">
        <f t="shared" si="15"/>
        <v>49.617936909209142</v>
      </c>
    </row>
    <row r="69" spans="3:16" x14ac:dyDescent="0.25">
      <c r="C69" s="16" t="s">
        <v>57</v>
      </c>
      <c r="D69" s="4">
        <f>AVERAGE(D52:D54,D58,D59,D60,D64:D66)</f>
        <v>57.275341727789915</v>
      </c>
      <c r="E69" s="4">
        <f t="shared" ref="E69:H69" si="16">AVERAGE(E52:E54,E58,E59,E60,E64:E66)</f>
        <v>70.521794749028302</v>
      </c>
      <c r="F69" s="4">
        <f t="shared" si="16"/>
        <v>49.915286901892031</v>
      </c>
      <c r="G69" s="4">
        <f t="shared" si="16"/>
        <v>68.923693836683171</v>
      </c>
      <c r="H69" s="4">
        <f t="shared" si="16"/>
        <v>39.740953350628686</v>
      </c>
      <c r="K69" s="24" t="s">
        <v>57</v>
      </c>
      <c r="L69" s="9">
        <f>AVERAGE(L52:L54,L58:L60,L64:L66)</f>
        <v>51.033031828296075</v>
      </c>
      <c r="M69" s="9">
        <f t="shared" ref="M69:P69" si="17">AVERAGE(M52:M54,M58:M60,M64:M66)</f>
        <v>86.396495603237952</v>
      </c>
      <c r="N69" s="9">
        <f t="shared" si="17"/>
        <v>63.260272851495969</v>
      </c>
      <c r="O69" s="9">
        <f t="shared" si="17"/>
        <v>114.19380742619884</v>
      </c>
      <c r="P69" s="9">
        <f t="shared" si="17"/>
        <v>51.647886290714972</v>
      </c>
    </row>
    <row r="70" spans="3:16" x14ac:dyDescent="0.25">
      <c r="C70" s="15" t="s">
        <v>61</v>
      </c>
      <c r="D70" s="5">
        <f>MAX(D8:D69)</f>
        <v>64.434759443763653</v>
      </c>
      <c r="E70" s="5">
        <f>MAX(E8:E69)</f>
        <v>84.309395552186075</v>
      </c>
      <c r="F70" s="5">
        <f>MAX(F8:F69)</f>
        <v>57.182487573964494</v>
      </c>
      <c r="G70" s="5">
        <f>MAX(G8:G69)</f>
        <v>72.390680448186345</v>
      </c>
      <c r="H70" s="5">
        <f>MAX(H8:H69)</f>
        <v>41.394938296236383</v>
      </c>
      <c r="K70" s="15" t="s">
        <v>65</v>
      </c>
      <c r="L70" s="5">
        <f>MAX(L7:L67)</f>
        <v>59.708647239106398</v>
      </c>
      <c r="M70" s="5">
        <f t="shared" ref="M70:P70" si="18">MAX(M7:M67)</f>
        <v>95.190636833828876</v>
      </c>
      <c r="N70" s="5">
        <f t="shared" si="18"/>
        <v>65.986665007954244</v>
      </c>
      <c r="O70" s="5">
        <f t="shared" si="18"/>
        <v>120.68539498563828</v>
      </c>
      <c r="P70" s="5">
        <f t="shared" si="18"/>
        <v>53.135296648334858</v>
      </c>
    </row>
    <row r="71" spans="3:16" x14ac:dyDescent="0.25">
      <c r="C71" s="16" t="s">
        <v>69</v>
      </c>
      <c r="D71" s="4">
        <f>AVERAGE(D12,D22)</f>
        <v>51.849845489903572</v>
      </c>
      <c r="E71" s="4">
        <f t="shared" ref="E71:H71" si="19">AVERAGE(E12,E22)</f>
        <v>63.549879702927555</v>
      </c>
      <c r="F71" s="4">
        <f t="shared" si="19"/>
        <v>45.430385915698736</v>
      </c>
      <c r="G71" s="4">
        <f t="shared" si="19"/>
        <v>58.574738801346179</v>
      </c>
      <c r="H71" s="4">
        <f t="shared" si="19"/>
        <v>32.92392978200246</v>
      </c>
      <c r="K71" s="24" t="s">
        <v>69</v>
      </c>
      <c r="L71" s="25">
        <f>AVERAGE(L12:L22)</f>
        <v>51.168346685416559</v>
      </c>
      <c r="M71" s="25">
        <f t="shared" ref="M71:P71" si="20">AVERAGE(M12:M22)</f>
        <v>87.487660547082754</v>
      </c>
      <c r="N71" s="25">
        <f t="shared" si="20"/>
        <v>62.797189457129953</v>
      </c>
      <c r="O71" s="25">
        <f t="shared" si="20"/>
        <v>114.70599985032558</v>
      </c>
      <c r="P71" s="25">
        <f t="shared" si="20"/>
        <v>51.119582681717773</v>
      </c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62"/>
  <sheetViews>
    <sheetView topLeftCell="A55" workbookViewId="0">
      <selection activeCell="G79" sqref="G79"/>
    </sheetView>
  </sheetViews>
  <sheetFormatPr defaultRowHeight="15" x14ac:dyDescent="0.25"/>
  <cols>
    <col min="3" max="3" width="33.28515625" bestFit="1" customWidth="1"/>
    <col min="10" max="10" width="13.7109375" bestFit="1" customWidth="1"/>
    <col min="11" max="11" width="33.28515625" bestFit="1" customWidth="1"/>
    <col min="18" max="18" width="13.7109375" bestFit="1" customWidth="1"/>
  </cols>
  <sheetData>
    <row r="4" spans="3:18" ht="21" x14ac:dyDescent="0.35">
      <c r="C4" s="53" t="s">
        <v>66</v>
      </c>
      <c r="D4" s="53"/>
      <c r="E4" s="53"/>
      <c r="F4" s="53"/>
      <c r="G4" s="53"/>
      <c r="H4" s="53"/>
      <c r="K4" s="53" t="s">
        <v>72</v>
      </c>
      <c r="L4" s="53"/>
      <c r="M4" s="53"/>
      <c r="N4" s="53"/>
      <c r="O4" s="53"/>
      <c r="P4" s="53"/>
    </row>
    <row r="6" spans="3:18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I6" s="14" t="s">
        <v>74</v>
      </c>
      <c r="J6" s="14" t="s">
        <v>76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  <c r="Q6" s="14" t="s">
        <v>74</v>
      </c>
      <c r="R6" s="14" t="s">
        <v>76</v>
      </c>
    </row>
    <row r="7" spans="3:18" x14ac:dyDescent="0.25">
      <c r="C7" s="14" t="s">
        <v>9</v>
      </c>
      <c r="D7" s="3">
        <v>0.18125049612362076</v>
      </c>
      <c r="E7" s="3">
        <v>0.1082496997376321</v>
      </c>
      <c r="F7" s="3">
        <v>0.13721253095198055</v>
      </c>
      <c r="G7" s="3">
        <v>0.11081716547163969</v>
      </c>
      <c r="H7" s="3">
        <v>0.23497753808392538</v>
      </c>
      <c r="I7" s="3">
        <f t="shared" ref="I7:I11" si="0">AVERAGE(D7:H7)</f>
        <v>0.15450148607375971</v>
      </c>
      <c r="J7">
        <f t="shared" ref="J7:J15" si="1">STDEVA(D7:H7)</f>
        <v>5.3708379375905828E-2</v>
      </c>
      <c r="K7" s="14" t="s">
        <v>9</v>
      </c>
      <c r="L7" s="3">
        <v>0.14107380628098368</v>
      </c>
      <c r="M7" s="3">
        <v>7.2309814841016284E-2</v>
      </c>
      <c r="N7" s="3">
        <v>0.27034177613169963</v>
      </c>
      <c r="O7" s="3">
        <v>7.6380933601495837E-2</v>
      </c>
      <c r="P7" s="3">
        <v>0.19514004047790037</v>
      </c>
      <c r="Q7" s="3">
        <f t="shared" ref="Q7:Q44" si="2">AVERAGE(L7:P7)</f>
        <v>0.15104927426661915</v>
      </c>
      <c r="R7">
        <f t="shared" ref="R7:R44" si="3">STDEVA(L7:P7)</f>
        <v>8.3739880278424661E-2</v>
      </c>
    </row>
    <row r="8" spans="3:18" x14ac:dyDescent="0.25">
      <c r="C8" s="15" t="s">
        <v>5</v>
      </c>
      <c r="D8" s="5">
        <v>56.380414513293204</v>
      </c>
      <c r="E8" s="5">
        <v>50.585637331311638</v>
      </c>
      <c r="F8" s="5">
        <v>49.33391084812623</v>
      </c>
      <c r="G8" s="5">
        <v>63.653874187198333</v>
      </c>
      <c r="H8" s="5">
        <v>37.92836710886683</v>
      </c>
      <c r="I8" s="3">
        <f t="shared" si="0"/>
        <v>51.576440797759247</v>
      </c>
      <c r="J8">
        <f t="shared" si="1"/>
        <v>9.5029351812669649</v>
      </c>
      <c r="K8" s="15" t="s">
        <v>5</v>
      </c>
      <c r="L8" s="5">
        <v>32.150810051826525</v>
      </c>
      <c r="M8" s="5">
        <v>77.008155640850319</v>
      </c>
      <c r="N8" s="5">
        <v>58.315883419674044</v>
      </c>
      <c r="O8" s="5">
        <v>101.50130040699635</v>
      </c>
      <c r="P8" s="5">
        <v>51.132779015227761</v>
      </c>
      <c r="Q8" s="3">
        <f t="shared" si="2"/>
        <v>64.021785706914997</v>
      </c>
      <c r="R8">
        <f t="shared" si="3"/>
        <v>26.399823530810654</v>
      </c>
    </row>
    <row r="9" spans="3:18" x14ac:dyDescent="0.25">
      <c r="C9" s="15" t="s">
        <v>6</v>
      </c>
      <c r="D9" s="5">
        <v>56.380414513293204</v>
      </c>
      <c r="E9" s="5">
        <v>62.629836695909653</v>
      </c>
      <c r="F9" s="5">
        <v>53.445070085470078</v>
      </c>
      <c r="G9" s="5">
        <v>66.150104547480638</v>
      </c>
      <c r="H9" s="5">
        <v>36.908787347875787</v>
      </c>
      <c r="I9" s="3">
        <f t="shared" si="0"/>
        <v>55.102842638005868</v>
      </c>
      <c r="J9">
        <f t="shared" si="1"/>
        <v>11.336905253165762</v>
      </c>
      <c r="K9" s="15" t="s">
        <v>6</v>
      </c>
      <c r="L9" s="5">
        <v>42.867746735768698</v>
      </c>
      <c r="M9" s="5">
        <v>75.9385979236163</v>
      </c>
      <c r="N9" s="5">
        <v>59.571917831790088</v>
      </c>
      <c r="O9" s="5">
        <v>111.09334769631732</v>
      </c>
      <c r="P9" s="5">
        <v>52.792399793350768</v>
      </c>
      <c r="Q9" s="3">
        <f t="shared" si="2"/>
        <v>68.452801996168631</v>
      </c>
      <c r="R9">
        <f t="shared" si="3"/>
        <v>26.706584542237465</v>
      </c>
    </row>
    <row r="10" spans="3:18" x14ac:dyDescent="0.25">
      <c r="C10" s="15" t="s">
        <v>7</v>
      </c>
      <c r="D10" s="5">
        <v>56.380414513293204</v>
      </c>
      <c r="E10" s="5">
        <v>66.243096505289046</v>
      </c>
      <c r="F10" s="5">
        <v>47.091460355029582</v>
      </c>
      <c r="G10" s="5">
        <v>58.661413466633768</v>
      </c>
      <c r="H10" s="5">
        <v>33.238300208308033</v>
      </c>
      <c r="I10" s="3">
        <f t="shared" si="0"/>
        <v>52.322937009710721</v>
      </c>
      <c r="J10">
        <f t="shared" si="1"/>
        <v>12.668878775362428</v>
      </c>
      <c r="K10" s="15" t="s">
        <v>7</v>
      </c>
      <c r="L10" s="5">
        <v>39.805764826070934</v>
      </c>
      <c r="M10" s="5">
        <v>58.825674447871783</v>
      </c>
      <c r="N10" s="5">
        <v>37.232448644868803</v>
      </c>
      <c r="O10" s="5">
        <v>84.235615286218632</v>
      </c>
      <c r="P10" s="5">
        <v>50.570428173053855</v>
      </c>
      <c r="Q10" s="3">
        <f t="shared" si="2"/>
        <v>54.133986275616806</v>
      </c>
      <c r="R10">
        <f t="shared" si="3"/>
        <v>18.91942690423484</v>
      </c>
    </row>
    <row r="11" spans="3:18" x14ac:dyDescent="0.25">
      <c r="C11" s="15" t="s">
        <v>8</v>
      </c>
      <c r="D11" s="5">
        <v>4.0271724652352283</v>
      </c>
      <c r="E11" s="5">
        <v>2.4088398729196023</v>
      </c>
      <c r="F11" s="5">
        <v>26.535664168310316</v>
      </c>
      <c r="G11" s="5">
        <v>4.9924607205645755</v>
      </c>
      <c r="H11" s="5">
        <v>5.5057307093516368</v>
      </c>
      <c r="I11" s="3">
        <f t="shared" si="0"/>
        <v>8.6939735872762718</v>
      </c>
      <c r="J11">
        <f t="shared" si="1"/>
        <v>10.043330516572363</v>
      </c>
      <c r="K11" s="15" t="s">
        <v>8</v>
      </c>
      <c r="L11" s="5">
        <v>0</v>
      </c>
      <c r="M11" s="5">
        <v>10.695577172340323</v>
      </c>
      <c r="N11" s="5">
        <v>51.228260665590575</v>
      </c>
      <c r="O11" s="5">
        <v>40.635400334759709</v>
      </c>
      <c r="P11" s="5">
        <v>12.33057090522794</v>
      </c>
      <c r="Q11" s="3">
        <f t="shared" si="2"/>
        <v>22.977961815583711</v>
      </c>
      <c r="R11">
        <f t="shared" si="3"/>
        <v>21.806393300441211</v>
      </c>
    </row>
    <row r="12" spans="3:18" s="48" customFormat="1" x14ac:dyDescent="0.25">
      <c r="C12" s="46" t="s">
        <v>79</v>
      </c>
      <c r="D12" s="47">
        <f>MAX(D8:D11)</f>
        <v>56.380414513293204</v>
      </c>
      <c r="E12" s="47">
        <f t="shared" ref="E12:H12" si="4">MAX(E8:E11)</f>
        <v>66.243096505289046</v>
      </c>
      <c r="F12" s="47">
        <f t="shared" si="4"/>
        <v>53.445070085470078</v>
      </c>
      <c r="G12" s="47">
        <f t="shared" si="4"/>
        <v>66.150104547480638</v>
      </c>
      <c r="H12" s="47">
        <f t="shared" si="4"/>
        <v>37.92836710886683</v>
      </c>
      <c r="I12" s="47"/>
      <c r="J12" s="47"/>
      <c r="K12" s="47"/>
      <c r="L12" s="47">
        <f t="shared" ref="L12" si="5">MAX(L8:L11)</f>
        <v>42.867746735768698</v>
      </c>
      <c r="M12" s="47">
        <f t="shared" ref="M12" si="6">MAX(M8:M11)</f>
        <v>77.008155640850319</v>
      </c>
      <c r="N12" s="47">
        <f t="shared" ref="N12" si="7">MAX(N8:N11)</f>
        <v>59.571917831790088</v>
      </c>
      <c r="O12" s="47">
        <f t="shared" ref="O12" si="8">MAX(O8:O11)</f>
        <v>111.09334769631732</v>
      </c>
      <c r="P12" s="47">
        <f t="shared" ref="P12" si="9">MAX(P8:P11)</f>
        <v>52.792399793350768</v>
      </c>
      <c r="Q12" s="47"/>
    </row>
    <row r="13" spans="3:18" x14ac:dyDescent="0.25">
      <c r="C13" s="15" t="s">
        <v>11</v>
      </c>
      <c r="D13" s="5">
        <v>56.380414513293204</v>
      </c>
      <c r="E13" s="5">
        <v>79.491715806346861</v>
      </c>
      <c r="F13" s="5">
        <v>46.717718606180135</v>
      </c>
      <c r="G13" s="5">
        <v>67.398219727621765</v>
      </c>
      <c r="H13" s="5">
        <v>37.520535204470413</v>
      </c>
      <c r="I13" s="3">
        <f t="shared" ref="I13:I15" si="10">AVERAGE(D13:H13)</f>
        <v>57.501720771582484</v>
      </c>
      <c r="J13">
        <f t="shared" si="1"/>
        <v>16.570307633772913</v>
      </c>
      <c r="K13" s="20" t="s">
        <v>63</v>
      </c>
      <c r="L13" s="10">
        <v>55.115674374559752</v>
      </c>
      <c r="M13" s="10">
        <v>93.051521399360809</v>
      </c>
      <c r="N13" s="10">
        <v>64.147471761641441</v>
      </c>
      <c r="O13" s="10">
        <v>116.84857606990991</v>
      </c>
      <c r="P13" s="10">
        <v>52.380923567369862</v>
      </c>
      <c r="Q13" s="3">
        <f t="shared" si="2"/>
        <v>76.308833434568356</v>
      </c>
      <c r="R13">
        <f t="shared" si="3"/>
        <v>27.809089847213038</v>
      </c>
    </row>
    <row r="14" spans="3:18" x14ac:dyDescent="0.25">
      <c r="C14" s="15" t="s">
        <v>10</v>
      </c>
      <c r="D14" s="5">
        <v>60.407586978528435</v>
      </c>
      <c r="E14" s="5">
        <v>83.104975615726289</v>
      </c>
      <c r="F14" s="5">
        <v>46.717718606180135</v>
      </c>
      <c r="G14" s="5">
        <v>67.398219727621765</v>
      </c>
      <c r="H14" s="5">
        <v>38.540114965461456</v>
      </c>
      <c r="I14" s="3">
        <f t="shared" si="10"/>
        <v>59.233723178703613</v>
      </c>
      <c r="J14">
        <f t="shared" si="1"/>
        <v>17.483917212487693</v>
      </c>
      <c r="K14" s="20" t="s">
        <v>64</v>
      </c>
      <c r="L14" s="10">
        <v>53.584683419710871</v>
      </c>
      <c r="M14" s="10">
        <v>93.051521399360809</v>
      </c>
      <c r="N14" s="10">
        <v>64.10261338978016</v>
      </c>
      <c r="O14" s="10">
        <v>119.46458896699743</v>
      </c>
      <c r="P14" s="10">
        <v>51.832288599395305</v>
      </c>
      <c r="Q14" s="3">
        <f t="shared" si="2"/>
        <v>76.407139155048924</v>
      </c>
      <c r="R14">
        <f t="shared" si="3"/>
        <v>29.185478257754976</v>
      </c>
    </row>
    <row r="15" spans="3:18" x14ac:dyDescent="0.25">
      <c r="C15" s="15" t="s">
        <v>47</v>
      </c>
      <c r="D15" s="5">
        <v>60.407586978528435</v>
      </c>
      <c r="E15" s="5">
        <v>80.696135742806661</v>
      </c>
      <c r="F15" s="5">
        <v>47.091460355029582</v>
      </c>
      <c r="G15" s="5">
        <v>69.894450087904062</v>
      </c>
      <c r="H15" s="5">
        <v>37.112703300074003</v>
      </c>
      <c r="I15" s="3">
        <f t="shared" si="10"/>
        <v>59.040467292868563</v>
      </c>
      <c r="J15">
        <f t="shared" si="1"/>
        <v>17.408701382410072</v>
      </c>
      <c r="K15" s="20" t="s">
        <v>47</v>
      </c>
      <c r="L15" s="10">
        <v>52.053692464861996</v>
      </c>
      <c r="M15" s="10">
        <v>87.703732813190655</v>
      </c>
      <c r="N15" s="10">
        <v>63.609171299305984</v>
      </c>
      <c r="O15" s="10">
        <v>117.72058036893907</v>
      </c>
      <c r="P15" s="10">
        <v>51.996879089787676</v>
      </c>
      <c r="Q15" s="3">
        <f t="shared" si="2"/>
        <v>74.616811207217083</v>
      </c>
      <c r="R15">
        <f t="shared" si="3"/>
        <v>28.156376834515083</v>
      </c>
    </row>
    <row r="16" spans="3:18" s="48" customFormat="1" x14ac:dyDescent="0.25">
      <c r="C16" s="46" t="s">
        <v>77</v>
      </c>
      <c r="D16" s="47">
        <f>MAX(D13:D15)</f>
        <v>60.407586978528435</v>
      </c>
      <c r="E16" s="47">
        <f t="shared" ref="E16:H16" si="11">MAX(E13:E15)</f>
        <v>83.104975615726289</v>
      </c>
      <c r="F16" s="47">
        <f t="shared" si="11"/>
        <v>47.091460355029582</v>
      </c>
      <c r="G16" s="47">
        <f t="shared" si="11"/>
        <v>69.894450087904062</v>
      </c>
      <c r="H16" s="47">
        <f t="shared" si="11"/>
        <v>38.540114965461456</v>
      </c>
      <c r="I16" s="47"/>
      <c r="J16" s="47"/>
      <c r="K16" s="47"/>
      <c r="L16" s="47">
        <f t="shared" ref="L16" si="12">MAX(L13:L15)</f>
        <v>55.115674374559752</v>
      </c>
      <c r="M16" s="47">
        <f t="shared" ref="M16" si="13">MAX(M13:M15)</f>
        <v>93.051521399360809</v>
      </c>
      <c r="N16" s="47">
        <f t="shared" ref="N16" si="14">MAX(N13:N15)</f>
        <v>64.147471761641441</v>
      </c>
      <c r="O16" s="47">
        <f t="shared" ref="O16" si="15">MAX(O13:O15)</f>
        <v>119.46458896699743</v>
      </c>
      <c r="P16" s="47">
        <f t="shared" ref="P16" si="16">MAX(P13:P15)</f>
        <v>52.380923567369862</v>
      </c>
      <c r="Q16" s="47"/>
    </row>
    <row r="17" spans="3:18" x14ac:dyDescent="0.25">
      <c r="C17" s="18" t="s">
        <v>12</v>
      </c>
      <c r="D17" s="7">
        <v>56.380414513293204</v>
      </c>
      <c r="E17" s="7">
        <v>72.26519618758806</v>
      </c>
      <c r="F17" s="7">
        <v>44.849009861932942</v>
      </c>
      <c r="G17" s="7">
        <v>63.653874187198333</v>
      </c>
      <c r="H17" s="7">
        <v>35.685291634686529</v>
      </c>
      <c r="I17" s="3">
        <f t="shared" ref="I17:I44" si="17">AVERAGE(D17:H17)</f>
        <v>54.566757276939811</v>
      </c>
      <c r="J17">
        <f t="shared" ref="J17:J44" si="18">STDEVA(D17:H17)</f>
        <v>14.57775827937115</v>
      </c>
      <c r="K17" s="22" t="s">
        <v>12</v>
      </c>
      <c r="L17" s="12">
        <v>47.46071960031535</v>
      </c>
      <c r="M17" s="12">
        <v>79.147271075318386</v>
      </c>
      <c r="N17" s="12">
        <v>65.986665007954244</v>
      </c>
      <c r="O17" s="12">
        <v>109.69814081787064</v>
      </c>
      <c r="P17" s="12">
        <v>49.157693130519391</v>
      </c>
      <c r="Q17" s="3">
        <f t="shared" si="2"/>
        <v>70.290097926395603</v>
      </c>
      <c r="R17">
        <f t="shared" si="3"/>
        <v>25.581838982088115</v>
      </c>
    </row>
    <row r="18" spans="3:18" x14ac:dyDescent="0.25">
      <c r="C18" s="18" t="s">
        <v>13</v>
      </c>
      <c r="D18" s="7">
        <v>60.407586978528435</v>
      </c>
      <c r="E18" s="7">
        <v>69.856356314668474</v>
      </c>
      <c r="F18" s="7">
        <v>44.849009861932942</v>
      </c>
      <c r="G18" s="7">
        <v>63.653874187198333</v>
      </c>
      <c r="H18" s="7">
        <v>36.297039491281161</v>
      </c>
      <c r="I18" s="3">
        <f t="shared" si="17"/>
        <v>55.012773366721866</v>
      </c>
      <c r="J18">
        <f t="shared" si="18"/>
        <v>13.943505433587585</v>
      </c>
      <c r="K18" s="22" t="s">
        <v>13</v>
      </c>
      <c r="L18" s="12">
        <v>44.398737690617573</v>
      </c>
      <c r="M18" s="12">
        <v>80.21682879255242</v>
      </c>
      <c r="N18" s="12">
        <v>63.923179902335001</v>
      </c>
      <c r="O18" s="12">
        <v>112.488554574764</v>
      </c>
      <c r="P18" s="12">
        <v>50.227531318069765</v>
      </c>
      <c r="Q18" s="3">
        <f t="shared" si="2"/>
        <v>70.250966455667751</v>
      </c>
      <c r="R18">
        <f t="shared" si="3"/>
        <v>27.35255395630714</v>
      </c>
    </row>
    <row r="19" spans="3:18" x14ac:dyDescent="0.25">
      <c r="C19" s="18" t="s">
        <v>14</v>
      </c>
      <c r="D19" s="7">
        <v>64.434759443763653</v>
      </c>
      <c r="E19" s="7">
        <v>71.06077625112826</v>
      </c>
      <c r="F19" s="7">
        <v>44.849009861932942</v>
      </c>
      <c r="G19" s="7">
        <v>63.653874187198333</v>
      </c>
      <c r="H19" s="7">
        <v>35.073543778091903</v>
      </c>
      <c r="I19" s="3">
        <f t="shared" si="17"/>
        <v>55.814392704423014</v>
      </c>
      <c r="J19">
        <f t="shared" si="18"/>
        <v>15.154560691092456</v>
      </c>
      <c r="K19" s="22" t="s">
        <v>14</v>
      </c>
      <c r="L19" s="12">
        <v>45.929728645466469</v>
      </c>
      <c r="M19" s="12">
        <v>82.355944227020487</v>
      </c>
      <c r="N19" s="12">
        <v>63.609171299305984</v>
      </c>
      <c r="O19" s="12">
        <v>112.66295543456984</v>
      </c>
      <c r="P19" s="12">
        <v>50.789882160243671</v>
      </c>
      <c r="Q19" s="3">
        <f t="shared" si="2"/>
        <v>71.069536353321297</v>
      </c>
      <c r="R19">
        <f t="shared" si="3"/>
        <v>27.186057391969165</v>
      </c>
    </row>
    <row r="20" spans="3:18" x14ac:dyDescent="0.25">
      <c r="C20" s="18" t="s">
        <v>15</v>
      </c>
      <c r="D20" s="7">
        <v>60.407586978528435</v>
      </c>
      <c r="E20" s="7">
        <v>73.46961612404786</v>
      </c>
      <c r="F20" s="7">
        <v>50.08139434582511</v>
      </c>
      <c r="G20" s="7">
        <v>71.142565268045203</v>
      </c>
      <c r="H20" s="7">
        <v>39.967526630848923</v>
      </c>
      <c r="I20" s="3">
        <f t="shared" si="17"/>
        <v>59.013737869459099</v>
      </c>
      <c r="J20">
        <f t="shared" si="18"/>
        <v>14.147160570985692</v>
      </c>
      <c r="K20" s="22" t="s">
        <v>15</v>
      </c>
      <c r="L20" s="12">
        <v>56.646665329408634</v>
      </c>
      <c r="M20" s="12">
        <v>83.42550194425452</v>
      </c>
      <c r="N20" s="12">
        <v>64.910064083283331</v>
      </c>
      <c r="O20" s="12">
        <v>116.67417521010407</v>
      </c>
      <c r="P20" s="12">
        <v>52.010594963987039</v>
      </c>
      <c r="Q20" s="3">
        <f t="shared" si="2"/>
        <v>74.733400306207528</v>
      </c>
      <c r="R20">
        <f t="shared" si="3"/>
        <v>26.336927638372497</v>
      </c>
    </row>
    <row r="21" spans="3:18" x14ac:dyDescent="0.25">
      <c r="C21" s="18" t="s">
        <v>16</v>
      </c>
      <c r="D21" s="7">
        <v>64.434759443763653</v>
      </c>
      <c r="E21" s="7">
        <v>72.26519618758806</v>
      </c>
      <c r="F21" s="7">
        <v>50.828877843523998</v>
      </c>
      <c r="G21" s="7">
        <v>69.894450087904062</v>
      </c>
      <c r="H21" s="7">
        <v>39.967526630848923</v>
      </c>
      <c r="I21" s="3">
        <f t="shared" si="17"/>
        <v>59.478162038725735</v>
      </c>
      <c r="J21">
        <f t="shared" si="18"/>
        <v>13.711766552779784</v>
      </c>
      <c r="K21" s="22" t="s">
        <v>16</v>
      </c>
      <c r="L21" s="12">
        <v>52.053692464861996</v>
      </c>
      <c r="M21" s="12">
        <v>81.286386509786468</v>
      </c>
      <c r="N21" s="12">
        <v>63.115729208831823</v>
      </c>
      <c r="O21" s="12">
        <v>119.98779154641494</v>
      </c>
      <c r="P21" s="12">
        <v>52.956990283743139</v>
      </c>
      <c r="Q21" s="3">
        <f t="shared" si="2"/>
        <v>73.880118002727684</v>
      </c>
      <c r="R21">
        <f t="shared" si="3"/>
        <v>28.332016184084793</v>
      </c>
    </row>
    <row r="22" spans="3:18" x14ac:dyDescent="0.25">
      <c r="C22" s="18" t="s">
        <v>17</v>
      </c>
      <c r="D22" s="7">
        <v>64.434759443763653</v>
      </c>
      <c r="E22" s="7">
        <v>73.46961612404786</v>
      </c>
      <c r="F22" s="7">
        <v>50.08139434582511</v>
      </c>
      <c r="G22" s="7">
        <v>66.150104547480638</v>
      </c>
      <c r="H22" s="7">
        <v>39.355778774254297</v>
      </c>
      <c r="I22" s="3">
        <f t="shared" si="17"/>
        <v>58.698330647074314</v>
      </c>
      <c r="J22">
        <f t="shared" si="18"/>
        <v>13.738743832834809</v>
      </c>
      <c r="K22" s="22" t="s">
        <v>17</v>
      </c>
      <c r="L22" s="12">
        <v>53.584683419710871</v>
      </c>
      <c r="M22" s="12">
        <v>85.564617378722588</v>
      </c>
      <c r="N22" s="12">
        <v>63.340021068138256</v>
      </c>
      <c r="O22" s="12">
        <v>119.2901881071916</v>
      </c>
      <c r="P22" s="12">
        <v>53.135296648334858</v>
      </c>
      <c r="Q22" s="3">
        <f t="shared" si="2"/>
        <v>74.982961324419634</v>
      </c>
      <c r="R22">
        <f t="shared" si="3"/>
        <v>28.04401271630304</v>
      </c>
    </row>
    <row r="23" spans="3:18" s="48" customFormat="1" x14ac:dyDescent="0.25">
      <c r="C23" s="46" t="s">
        <v>80</v>
      </c>
      <c r="D23" s="47">
        <f>MAX(D17:D22)</f>
        <v>64.434759443763653</v>
      </c>
      <c r="E23" s="47">
        <f t="shared" ref="E23:H23" si="19">MAX(E17:E22)</f>
        <v>73.46961612404786</v>
      </c>
      <c r="F23" s="47">
        <f t="shared" si="19"/>
        <v>50.828877843523998</v>
      </c>
      <c r="G23" s="47">
        <f t="shared" si="19"/>
        <v>71.142565268045203</v>
      </c>
      <c r="H23" s="47">
        <f t="shared" si="19"/>
        <v>39.967526630848923</v>
      </c>
      <c r="I23" s="47"/>
      <c r="J23" s="47"/>
      <c r="K23" s="47"/>
      <c r="L23" s="47">
        <f t="shared" ref="L23" si="20">MAX(L17:L22)</f>
        <v>56.646665329408634</v>
      </c>
      <c r="M23" s="47">
        <f t="shared" ref="M23" si="21">MAX(M17:M22)</f>
        <v>85.564617378722588</v>
      </c>
      <c r="N23" s="47">
        <f t="shared" ref="N23" si="22">MAX(N17:N22)</f>
        <v>65.986665007954244</v>
      </c>
      <c r="O23" s="47">
        <f t="shared" ref="O23" si="23">MAX(O17:O22)</f>
        <v>119.98779154641494</v>
      </c>
      <c r="P23" s="47">
        <f t="shared" ref="P23" si="24">MAX(P17:P22)</f>
        <v>53.135296648334858</v>
      </c>
      <c r="Q23" s="47"/>
    </row>
    <row r="24" spans="3:18" x14ac:dyDescent="0.25">
      <c r="C24" s="18" t="s">
        <v>18</v>
      </c>
      <c r="D24" s="7">
        <v>40.271724652352283</v>
      </c>
      <c r="E24" s="7">
        <v>61.42541675944986</v>
      </c>
      <c r="F24" s="7">
        <v>48.58642735042735</v>
      </c>
      <c r="G24" s="7">
        <v>64.901989367339482</v>
      </c>
      <c r="H24" s="7">
        <v>39.763610678650707</v>
      </c>
      <c r="I24" s="3">
        <f t="shared" si="17"/>
        <v>50.989833761643936</v>
      </c>
      <c r="J24">
        <f t="shared" si="18"/>
        <v>11.716780445865593</v>
      </c>
      <c r="K24" s="23" t="s">
        <v>18</v>
      </c>
      <c r="L24" s="13">
        <v>33.681801006675407</v>
      </c>
      <c r="M24" s="13">
        <v>66.312578468509997</v>
      </c>
      <c r="N24" s="13">
        <v>58.181308304090166</v>
      </c>
      <c r="O24" s="13">
        <v>99.58289094913215</v>
      </c>
      <c r="P24" s="13">
        <v>50.392121808462115</v>
      </c>
      <c r="Q24" s="3">
        <f t="shared" si="2"/>
        <v>61.630140107373961</v>
      </c>
      <c r="R24">
        <f t="shared" si="3"/>
        <v>24.400992193167419</v>
      </c>
    </row>
    <row r="25" spans="3:18" x14ac:dyDescent="0.25">
      <c r="C25" s="18" t="s">
        <v>19</v>
      </c>
      <c r="D25" s="7">
        <v>56.380414513293204</v>
      </c>
      <c r="E25" s="7">
        <v>60.220996822990053</v>
      </c>
      <c r="F25" s="7">
        <v>57.182487573964494</v>
      </c>
      <c r="G25" s="7">
        <v>68.646334907762906</v>
      </c>
      <c r="H25" s="7">
        <v>36.297039491281161</v>
      </c>
      <c r="I25" s="3">
        <f t="shared" si="17"/>
        <v>55.745454661858368</v>
      </c>
      <c r="J25">
        <f t="shared" si="18"/>
        <v>11.90768952196207</v>
      </c>
      <c r="K25" s="23" t="s">
        <v>19</v>
      </c>
      <c r="L25" s="13">
        <v>39.805764826070934</v>
      </c>
      <c r="M25" s="13">
        <v>72.729924771914199</v>
      </c>
      <c r="N25" s="13">
        <v>60.155076665986833</v>
      </c>
      <c r="O25" s="13">
        <v>107.08212792078309</v>
      </c>
      <c r="P25" s="13">
        <v>52.764968044952035</v>
      </c>
      <c r="Q25" s="3">
        <f t="shared" si="2"/>
        <v>66.507572445941406</v>
      </c>
      <c r="R25">
        <f t="shared" si="3"/>
        <v>25.628168725908601</v>
      </c>
    </row>
    <row r="26" spans="3:18" s="48" customFormat="1" x14ac:dyDescent="0.25">
      <c r="C26" s="46" t="s">
        <v>81</v>
      </c>
      <c r="D26" s="47">
        <f>MAX(D24:D25)</f>
        <v>56.380414513293204</v>
      </c>
      <c r="E26" s="47">
        <f t="shared" ref="E26:H26" si="25">MAX(E24:E25)</f>
        <v>61.42541675944986</v>
      </c>
      <c r="F26" s="47">
        <f t="shared" si="25"/>
        <v>57.182487573964494</v>
      </c>
      <c r="G26" s="47">
        <f t="shared" si="25"/>
        <v>68.646334907762906</v>
      </c>
      <c r="H26" s="47">
        <f t="shared" si="25"/>
        <v>39.763610678650707</v>
      </c>
      <c r="I26" s="47"/>
      <c r="J26" s="47"/>
      <c r="K26" s="47"/>
      <c r="L26" s="47">
        <f t="shared" ref="L26" si="26">MAX(L24:L25)</f>
        <v>39.805764826070934</v>
      </c>
      <c r="M26" s="47">
        <f t="shared" ref="M26" si="27">MAX(M24:M25)</f>
        <v>72.729924771914199</v>
      </c>
      <c r="N26" s="47">
        <f t="shared" ref="N26" si="28">MAX(N24:N25)</f>
        <v>60.155076665986833</v>
      </c>
      <c r="O26" s="47">
        <f t="shared" ref="O26" si="29">MAX(O24:O25)</f>
        <v>107.08212792078309</v>
      </c>
      <c r="P26" s="47">
        <f t="shared" ref="P26" si="30">MAX(P24:P25)</f>
        <v>52.764968044952035</v>
      </c>
      <c r="Q26" s="47"/>
    </row>
    <row r="27" spans="3:18" x14ac:dyDescent="0.25">
      <c r="C27" s="19" t="s">
        <v>29</v>
      </c>
      <c r="D27" s="8">
        <v>52.353242048057965</v>
      </c>
      <c r="E27" s="8">
        <v>73.46961612404786</v>
      </c>
      <c r="F27" s="8">
        <v>48.58642735042735</v>
      </c>
      <c r="G27" s="8">
        <v>69.894450087904062</v>
      </c>
      <c r="H27" s="8">
        <v>38.132283061065039</v>
      </c>
      <c r="I27" s="3">
        <f t="shared" si="17"/>
        <v>56.487203734300451</v>
      </c>
      <c r="J27">
        <f t="shared" si="18"/>
        <v>14.870874259552771</v>
      </c>
      <c r="K27" s="16" t="s">
        <v>29</v>
      </c>
      <c r="L27" s="4">
        <v>47.46071960031535</v>
      </c>
      <c r="M27" s="4">
        <v>80.21682879255242</v>
      </c>
      <c r="N27" s="4">
        <v>61.814836424854477</v>
      </c>
      <c r="O27" s="4">
        <v>105.68692104233642</v>
      </c>
      <c r="P27" s="4">
        <v>50.460701179458944</v>
      </c>
      <c r="Q27" s="3">
        <f t="shared" si="2"/>
        <v>69.128001407903525</v>
      </c>
      <c r="R27">
        <f t="shared" si="3"/>
        <v>24.139895807672218</v>
      </c>
    </row>
    <row r="28" spans="3:18" x14ac:dyDescent="0.25">
      <c r="C28" s="19" t="s">
        <v>30</v>
      </c>
      <c r="D28" s="8">
        <v>60.407586978528435</v>
      </c>
      <c r="E28" s="8">
        <v>72.26519618758806</v>
      </c>
      <c r="F28" s="8">
        <v>47.091460355029582</v>
      </c>
      <c r="G28" s="8">
        <v>63.653874187198333</v>
      </c>
      <c r="H28" s="8">
        <v>36.908787347875787</v>
      </c>
      <c r="I28" s="3">
        <f t="shared" si="17"/>
        <v>56.065381011244042</v>
      </c>
      <c r="J28">
        <f t="shared" si="18"/>
        <v>14.021236801892384</v>
      </c>
      <c r="K28" s="16" t="s">
        <v>30</v>
      </c>
      <c r="L28" s="4">
        <v>50.522701510013114</v>
      </c>
      <c r="M28" s="4">
        <v>84.495059661488568</v>
      </c>
      <c r="N28" s="4">
        <v>63.160587580693111</v>
      </c>
      <c r="O28" s="4">
        <v>110.74454597670565</v>
      </c>
      <c r="P28" s="4">
        <v>50.69387104084813</v>
      </c>
      <c r="Q28" s="3">
        <f t="shared" si="2"/>
        <v>71.923353153949719</v>
      </c>
      <c r="R28">
        <f t="shared" si="3"/>
        <v>25.741977773477142</v>
      </c>
    </row>
    <row r="29" spans="3:18" x14ac:dyDescent="0.25">
      <c r="C29" s="19" t="s">
        <v>31</v>
      </c>
      <c r="D29" s="8">
        <v>60.407586978528435</v>
      </c>
      <c r="E29" s="8">
        <v>69.856356314668474</v>
      </c>
      <c r="F29" s="8">
        <v>46.343976857330702</v>
      </c>
      <c r="G29" s="8">
        <v>64.901989367339482</v>
      </c>
      <c r="H29" s="8">
        <v>35.073543778091903</v>
      </c>
      <c r="I29" s="3">
        <f t="shared" si="17"/>
        <v>55.316690659191792</v>
      </c>
      <c r="J29">
        <f t="shared" si="18"/>
        <v>14.313382223042161</v>
      </c>
      <c r="K29" s="16" t="s">
        <v>31</v>
      </c>
      <c r="L29" s="4">
        <v>50.522701510013114</v>
      </c>
      <c r="M29" s="4">
        <v>83.42550194425452</v>
      </c>
      <c r="N29" s="4">
        <v>64.012896646057584</v>
      </c>
      <c r="O29" s="4">
        <v>112.66295543456984</v>
      </c>
      <c r="P29" s="4">
        <v>50.652723418250034</v>
      </c>
      <c r="Q29" s="3">
        <f t="shared" si="2"/>
        <v>72.255355790629011</v>
      </c>
      <c r="R29">
        <f t="shared" si="3"/>
        <v>26.289096572178074</v>
      </c>
    </row>
    <row r="30" spans="3:18" x14ac:dyDescent="0.25">
      <c r="C30" s="19" t="s">
        <v>32</v>
      </c>
      <c r="D30" s="8">
        <v>52.353242048057965</v>
      </c>
      <c r="E30" s="8">
        <v>59</v>
      </c>
      <c r="F30" s="8">
        <v>50.828877843523998</v>
      </c>
      <c r="G30" s="8">
        <v>72.390680448186345</v>
      </c>
      <c r="H30" s="8">
        <v>40.783190439641757</v>
      </c>
      <c r="I30" s="3">
        <f t="shared" si="17"/>
        <v>55.071198155882016</v>
      </c>
      <c r="J30">
        <f t="shared" si="18"/>
        <v>11.671885905240755</v>
      </c>
      <c r="K30" s="16" t="s">
        <v>32</v>
      </c>
      <c r="L30" s="4">
        <v>50.522701510013114</v>
      </c>
      <c r="M30" s="4">
        <v>88.773290530424688</v>
      </c>
      <c r="N30" s="4">
        <v>61.590544565548043</v>
      </c>
      <c r="O30" s="4">
        <v>113.36055887379318</v>
      </c>
      <c r="P30" s="4">
        <v>52.230048951176862</v>
      </c>
      <c r="Q30" s="3">
        <f t="shared" si="2"/>
        <v>73.295428886191175</v>
      </c>
      <c r="R30">
        <f t="shared" si="3"/>
        <v>27.129921226006871</v>
      </c>
    </row>
    <row r="31" spans="3:18" x14ac:dyDescent="0.25">
      <c r="C31" s="19" t="s">
        <v>33</v>
      </c>
      <c r="D31" s="8">
        <v>64.434759443763653</v>
      </c>
      <c r="E31" s="8">
        <v>59</v>
      </c>
      <c r="F31" s="8">
        <v>50.08139434582511</v>
      </c>
      <c r="G31" s="8">
        <v>69.894450087904062</v>
      </c>
      <c r="H31" s="8">
        <v>39.967526630848923</v>
      </c>
      <c r="I31" s="3">
        <f t="shared" si="17"/>
        <v>56.675626101668357</v>
      </c>
      <c r="J31">
        <f t="shared" si="18"/>
        <v>11.863690953865357</v>
      </c>
      <c r="K31" s="16" t="s">
        <v>33</v>
      </c>
      <c r="L31" s="4">
        <v>52.053692464861996</v>
      </c>
      <c r="M31" s="4">
        <v>86.634175095956621</v>
      </c>
      <c r="N31" s="4">
        <v>62.263420143467364</v>
      </c>
      <c r="O31" s="4">
        <v>118.41818380816241</v>
      </c>
      <c r="P31" s="4">
        <v>52.764968044952035</v>
      </c>
      <c r="Q31" s="3">
        <f t="shared" si="2"/>
        <v>74.42688791148008</v>
      </c>
      <c r="R31">
        <f t="shared" si="3"/>
        <v>28.293111219931653</v>
      </c>
    </row>
    <row r="32" spans="3:18" x14ac:dyDescent="0.25">
      <c r="C32" s="19" t="s">
        <v>34</v>
      </c>
      <c r="D32" s="8">
        <v>64.434759443763653</v>
      </c>
      <c r="E32" s="8">
        <v>72.26519618758806</v>
      </c>
      <c r="F32" s="8">
        <v>50.455136094674558</v>
      </c>
      <c r="G32" s="8">
        <v>69.894450087904062</v>
      </c>
      <c r="H32" s="8">
        <v>39.355778774254297</v>
      </c>
      <c r="I32" s="3">
        <f t="shared" si="17"/>
        <v>59.281064117636923</v>
      </c>
      <c r="J32">
        <f t="shared" si="18"/>
        <v>13.988443662181174</v>
      </c>
      <c r="K32" s="16" t="s">
        <v>34</v>
      </c>
      <c r="L32" s="4">
        <v>50.522701510013114</v>
      </c>
      <c r="M32" s="4">
        <v>84.495059661488568</v>
      </c>
      <c r="N32" s="4">
        <v>63.295162696276982</v>
      </c>
      <c r="O32" s="4">
        <v>120.51099412583245</v>
      </c>
      <c r="P32" s="4">
        <v>53.05300140313868</v>
      </c>
      <c r="Q32" s="3">
        <f t="shared" si="2"/>
        <v>74.375383879349968</v>
      </c>
      <c r="R32">
        <f t="shared" si="3"/>
        <v>29.057133904133909</v>
      </c>
    </row>
    <row r="33" spans="3:18" x14ac:dyDescent="0.25">
      <c r="C33" s="19" t="s">
        <v>35</v>
      </c>
      <c r="D33" s="8">
        <v>56.380414513293204</v>
      </c>
      <c r="E33" s="8">
        <v>75.87845599696746</v>
      </c>
      <c r="F33" s="8">
        <v>48.58642735042735</v>
      </c>
      <c r="G33" s="8">
        <v>69.894450087904062</v>
      </c>
      <c r="H33" s="8">
        <v>37.92836710886683</v>
      </c>
      <c r="I33" s="3">
        <f t="shared" si="17"/>
        <v>57.733623011491787</v>
      </c>
      <c r="J33">
        <f t="shared" si="18"/>
        <v>15.450495156491412</v>
      </c>
      <c r="K33" s="16" t="s">
        <v>35</v>
      </c>
      <c r="L33" s="4">
        <v>47.46071960031535</v>
      </c>
      <c r="M33" s="4">
        <v>82.355944227020487</v>
      </c>
      <c r="N33" s="4">
        <v>62.442853630912509</v>
      </c>
      <c r="O33" s="4">
        <v>106.55892534136558</v>
      </c>
      <c r="P33" s="4">
        <v>50.542996424655122</v>
      </c>
      <c r="Q33" s="3">
        <f t="shared" si="2"/>
        <v>69.872287844853815</v>
      </c>
      <c r="R33">
        <f t="shared" si="3"/>
        <v>24.661951657332004</v>
      </c>
    </row>
    <row r="34" spans="3:18" x14ac:dyDescent="0.25">
      <c r="C34" s="19" t="s">
        <v>37</v>
      </c>
      <c r="D34" s="8">
        <v>44.298897117587515</v>
      </c>
      <c r="E34" s="8">
        <v>79.491715806346861</v>
      </c>
      <c r="F34" s="8">
        <v>48.21268560157791</v>
      </c>
      <c r="G34" s="8">
        <v>63.653874187198333</v>
      </c>
      <c r="H34" s="8">
        <v>38.947946869857873</v>
      </c>
      <c r="I34" s="3">
        <f t="shared" si="17"/>
        <v>54.921023916513697</v>
      </c>
      <c r="J34">
        <f t="shared" si="18"/>
        <v>16.529913375558074</v>
      </c>
      <c r="K34" s="16" t="s">
        <v>37</v>
      </c>
      <c r="L34" s="4">
        <v>42.867746735768698</v>
      </c>
      <c r="M34" s="4">
        <v>85.564617378722588</v>
      </c>
      <c r="N34" s="4">
        <v>63.968038274196289</v>
      </c>
      <c r="O34" s="4">
        <v>108.47733479922978</v>
      </c>
      <c r="P34" s="4">
        <v>49.445726488706036</v>
      </c>
      <c r="Q34" s="3">
        <f t="shared" si="2"/>
        <v>70.064692735324684</v>
      </c>
      <c r="R34">
        <f t="shared" si="3"/>
        <v>27.00816344497094</v>
      </c>
    </row>
    <row r="35" spans="3:18" x14ac:dyDescent="0.25">
      <c r="C35" s="19" t="s">
        <v>36</v>
      </c>
      <c r="D35" s="8">
        <v>40.271724652352283</v>
      </c>
      <c r="E35" s="8">
        <v>74.67403606050766</v>
      </c>
      <c r="F35" s="8">
        <v>47.838943852728463</v>
      </c>
      <c r="G35" s="8">
        <v>62.405759007057199</v>
      </c>
      <c r="H35" s="8">
        <v>37.92836710886683</v>
      </c>
      <c r="I35" s="3">
        <f t="shared" si="17"/>
        <v>52.623766136302493</v>
      </c>
      <c r="J35">
        <f t="shared" si="18"/>
        <v>15.599070436535422</v>
      </c>
      <c r="K35" s="16" t="s">
        <v>36</v>
      </c>
      <c r="L35" s="4">
        <v>44.398737690617573</v>
      </c>
      <c r="M35" s="4">
        <v>83.42550194425452</v>
      </c>
      <c r="N35" s="4">
        <v>65.313789430034916</v>
      </c>
      <c r="O35" s="4">
        <v>107.25652878058892</v>
      </c>
      <c r="P35" s="4">
        <v>48.485615294750573</v>
      </c>
      <c r="Q35" s="3">
        <f t="shared" si="2"/>
        <v>69.776034628049302</v>
      </c>
      <c r="R35">
        <f t="shared" si="3"/>
        <v>26.020646549327889</v>
      </c>
    </row>
    <row r="36" spans="3:18" x14ac:dyDescent="0.25">
      <c r="C36" s="19" t="s">
        <v>39</v>
      </c>
      <c r="D36" s="8">
        <v>56.380414513293204</v>
      </c>
      <c r="E36" s="8">
        <v>75.87845599696746</v>
      </c>
      <c r="F36" s="8">
        <v>50.828877843523998</v>
      </c>
      <c r="G36" s="8">
        <v>69.894450087904062</v>
      </c>
      <c r="H36" s="8">
        <v>37.92836710886683</v>
      </c>
      <c r="I36" s="3">
        <f t="shared" si="17"/>
        <v>58.182113110111104</v>
      </c>
      <c r="J36">
        <f t="shared" si="18"/>
        <v>15.148183082906719</v>
      </c>
      <c r="K36" s="16" t="s">
        <v>39</v>
      </c>
      <c r="L36" s="4">
        <v>45.929728645466469</v>
      </c>
      <c r="M36" s="4">
        <v>86.634175095956621</v>
      </c>
      <c r="N36" s="4">
        <v>62.532570374635078</v>
      </c>
      <c r="O36" s="4">
        <v>110.04694253748231</v>
      </c>
      <c r="P36" s="4">
        <v>51.681413983202312</v>
      </c>
      <c r="Q36" s="3">
        <f t="shared" si="2"/>
        <v>71.364966127348552</v>
      </c>
      <c r="R36">
        <f t="shared" si="3"/>
        <v>26.654496745506115</v>
      </c>
    </row>
    <row r="37" spans="3:18" x14ac:dyDescent="0.25">
      <c r="C37" s="19" t="s">
        <v>40</v>
      </c>
      <c r="D37" s="8">
        <v>48.32606958282274</v>
      </c>
      <c r="E37" s="8">
        <v>75.87845599696746</v>
      </c>
      <c r="F37" s="8">
        <v>50.08139434582511</v>
      </c>
      <c r="G37" s="8">
        <v>68.646334907762906</v>
      </c>
      <c r="H37" s="8">
        <v>39.559694726452499</v>
      </c>
      <c r="I37" s="3">
        <f t="shared" si="17"/>
        <v>56.498389911966136</v>
      </c>
      <c r="J37">
        <f t="shared" si="18"/>
        <v>15.149616953290172</v>
      </c>
      <c r="K37" s="16" t="s">
        <v>40</v>
      </c>
      <c r="L37" s="4">
        <v>47.46071960031535</v>
      </c>
      <c r="M37" s="4">
        <v>88.773290530424688</v>
      </c>
      <c r="N37" s="4">
        <v>63.564312927444703</v>
      </c>
      <c r="O37" s="4">
        <v>110.91894683651149</v>
      </c>
      <c r="P37" s="4">
        <v>50.83102978284176</v>
      </c>
      <c r="Q37" s="3">
        <f t="shared" si="2"/>
        <v>72.309659935507597</v>
      </c>
      <c r="R37">
        <f t="shared" si="3"/>
        <v>27.004678532979714</v>
      </c>
    </row>
    <row r="38" spans="3:18" x14ac:dyDescent="0.25">
      <c r="C38" s="19" t="s">
        <v>41</v>
      </c>
      <c r="D38" s="8">
        <v>44.298897117587515</v>
      </c>
      <c r="E38" s="8">
        <v>72.26519618758806</v>
      </c>
      <c r="F38" s="8">
        <v>49.707652596975677</v>
      </c>
      <c r="G38" s="8">
        <v>64.901989367339482</v>
      </c>
      <c r="H38" s="8">
        <v>39.763610678650707</v>
      </c>
      <c r="I38" s="3">
        <f t="shared" si="17"/>
        <v>54.187469189628288</v>
      </c>
      <c r="J38">
        <f t="shared" si="18"/>
        <v>13.851944490971206</v>
      </c>
      <c r="K38" s="16" t="s">
        <v>41</v>
      </c>
      <c r="L38" s="4">
        <v>50.522701510013114</v>
      </c>
      <c r="M38" s="4">
        <v>86.634175095956621</v>
      </c>
      <c r="N38" s="4">
        <v>64.192330133502722</v>
      </c>
      <c r="O38" s="4">
        <v>111.61655027573481</v>
      </c>
      <c r="P38" s="4">
        <v>50.076656701876765</v>
      </c>
      <c r="Q38" s="3">
        <f t="shared" si="2"/>
        <v>72.608482743416801</v>
      </c>
      <c r="R38">
        <f t="shared" si="3"/>
        <v>26.384872184565022</v>
      </c>
    </row>
    <row r="39" spans="3:18" x14ac:dyDescent="0.25">
      <c r="C39" s="19" t="s">
        <v>42</v>
      </c>
      <c r="D39" s="8">
        <v>44.298897117587515</v>
      </c>
      <c r="E39" s="8">
        <v>77.082875933427275</v>
      </c>
      <c r="F39" s="8">
        <v>48.21268560157791</v>
      </c>
      <c r="G39" s="8">
        <v>61.157643826916051</v>
      </c>
      <c r="H39" s="8">
        <v>37.92836710886683</v>
      </c>
      <c r="I39" s="3">
        <f t="shared" si="17"/>
        <v>53.736093917675113</v>
      </c>
      <c r="J39">
        <f t="shared" si="18"/>
        <v>15.569237162416119</v>
      </c>
      <c r="K39" s="16" t="s">
        <v>42</v>
      </c>
      <c r="L39" s="4">
        <v>45.929728645466469</v>
      </c>
      <c r="M39" s="4">
        <v>83.42550194425452</v>
      </c>
      <c r="N39" s="4">
        <v>64.640913852115602</v>
      </c>
      <c r="O39" s="4">
        <v>108.30293393942394</v>
      </c>
      <c r="P39" s="4">
        <v>48.52676291734867</v>
      </c>
      <c r="Q39" s="3">
        <f t="shared" si="2"/>
        <v>70.165168259721838</v>
      </c>
      <c r="R39">
        <f t="shared" si="3"/>
        <v>26.059643734527718</v>
      </c>
    </row>
    <row r="40" spans="3:18" x14ac:dyDescent="0.25">
      <c r="C40" s="19" t="s">
        <v>43</v>
      </c>
      <c r="D40" s="8">
        <v>56.380414513293204</v>
      </c>
      <c r="E40" s="8">
        <v>73.46961612404786</v>
      </c>
      <c r="F40" s="8">
        <v>46.717718606180135</v>
      </c>
      <c r="G40" s="8">
        <v>59.909528646774909</v>
      </c>
      <c r="H40" s="8">
        <v>37.92836710886683</v>
      </c>
      <c r="I40" s="3">
        <f t="shared" si="17"/>
        <v>54.881128999832583</v>
      </c>
      <c r="J40">
        <f t="shared" si="18"/>
        <v>13.482413717639144</v>
      </c>
      <c r="K40" s="16" t="s">
        <v>43</v>
      </c>
      <c r="L40" s="4">
        <v>48.991710555164232</v>
      </c>
      <c r="M40" s="4">
        <v>79.147271075318386</v>
      </c>
      <c r="N40" s="4">
        <v>64.685772223976898</v>
      </c>
      <c r="O40" s="4">
        <v>109.52373995806479</v>
      </c>
      <c r="P40" s="4">
        <v>48.67763753354167</v>
      </c>
      <c r="Q40" s="3">
        <f t="shared" si="2"/>
        <v>70.205226269213199</v>
      </c>
      <c r="R40">
        <f t="shared" si="3"/>
        <v>25.346697924457004</v>
      </c>
    </row>
    <row r="41" spans="3:18" x14ac:dyDescent="0.25">
      <c r="C41" s="19" t="s">
        <v>44</v>
      </c>
      <c r="D41" s="8">
        <v>56.380414513293204</v>
      </c>
      <c r="E41" s="8">
        <v>72.26519618758806</v>
      </c>
      <c r="F41" s="8">
        <v>45.596493359631815</v>
      </c>
      <c r="G41" s="8">
        <v>62.405759007057199</v>
      </c>
      <c r="H41" s="8">
        <v>36.908787347875787</v>
      </c>
      <c r="I41" s="3">
        <f t="shared" si="17"/>
        <v>54.711330083089209</v>
      </c>
      <c r="J41">
        <f t="shared" si="18"/>
        <v>13.875689810332039</v>
      </c>
      <c r="K41" s="16" t="s">
        <v>44</v>
      </c>
      <c r="L41" s="4">
        <v>48.991710555164232</v>
      </c>
      <c r="M41" s="4">
        <v>84.495059661488568</v>
      </c>
      <c r="N41" s="4">
        <v>65.134355942589764</v>
      </c>
      <c r="O41" s="4">
        <v>110.04694253748231</v>
      </c>
      <c r="P41" s="4">
        <v>49.075397885323213</v>
      </c>
      <c r="Q41" s="3">
        <f t="shared" si="2"/>
        <v>71.548693316409611</v>
      </c>
      <c r="R41">
        <f t="shared" si="3"/>
        <v>26.003527632794412</v>
      </c>
    </row>
    <row r="42" spans="3:18" x14ac:dyDescent="0.25">
      <c r="C42" s="19" t="s">
        <v>38</v>
      </c>
      <c r="D42" s="8">
        <v>60.407586978528435</v>
      </c>
      <c r="E42" s="8">
        <v>75.87845599696746</v>
      </c>
      <c r="F42" s="8">
        <v>48.58642735042735</v>
      </c>
      <c r="G42" s="8">
        <v>71.142565268045203</v>
      </c>
      <c r="H42" s="8">
        <v>39.967526630848923</v>
      </c>
      <c r="I42" s="3">
        <f t="shared" si="17"/>
        <v>59.196512444963467</v>
      </c>
      <c r="J42">
        <f t="shared" si="18"/>
        <v>15.039863042949198</v>
      </c>
      <c r="K42" s="16" t="s">
        <v>38</v>
      </c>
      <c r="L42" s="4">
        <v>58.177656284257516</v>
      </c>
      <c r="M42" s="4">
        <v>82.355944227020487</v>
      </c>
      <c r="N42" s="4">
        <v>63.070870836970542</v>
      </c>
      <c r="O42" s="4">
        <v>112.13975285515232</v>
      </c>
      <c r="P42" s="4">
        <v>50.611575795651945</v>
      </c>
      <c r="Q42" s="3">
        <f t="shared" si="2"/>
        <v>73.271159999810564</v>
      </c>
      <c r="R42">
        <f t="shared" si="3"/>
        <v>24.691179218152012</v>
      </c>
    </row>
    <row r="43" spans="3:18" x14ac:dyDescent="0.25">
      <c r="C43" s="19" t="s">
        <v>45</v>
      </c>
      <c r="D43" s="8">
        <v>60.407586978528435</v>
      </c>
      <c r="E43" s="8">
        <v>72.26519618758806</v>
      </c>
      <c r="F43" s="8">
        <v>49.707652596975677</v>
      </c>
      <c r="G43" s="8">
        <v>66.150104547480638</v>
      </c>
      <c r="H43" s="8">
        <v>38.947946869857873</v>
      </c>
      <c r="I43" s="3">
        <f t="shared" si="17"/>
        <v>57.495697436086132</v>
      </c>
      <c r="J43">
        <f t="shared" si="18"/>
        <v>13.287105121232948</v>
      </c>
      <c r="K43" s="16" t="s">
        <v>45</v>
      </c>
      <c r="L43" s="4">
        <v>50.522701510013114</v>
      </c>
      <c r="M43" s="4">
        <v>89.842848247658708</v>
      </c>
      <c r="N43" s="4">
        <v>64.461480364670464</v>
      </c>
      <c r="O43" s="4">
        <v>115.80217091107488</v>
      </c>
      <c r="P43" s="4">
        <v>51.544255241208667</v>
      </c>
      <c r="Q43" s="3">
        <f t="shared" si="2"/>
        <v>74.43469125492517</v>
      </c>
      <c r="R43">
        <f t="shared" si="3"/>
        <v>28.035245339282358</v>
      </c>
    </row>
    <row r="44" spans="3:18" x14ac:dyDescent="0.25">
      <c r="C44" s="19" t="s">
        <v>46</v>
      </c>
      <c r="D44" s="8">
        <v>64.434759443763653</v>
      </c>
      <c r="E44" s="8">
        <v>72.26519618758806</v>
      </c>
      <c r="F44" s="8">
        <v>48.960169099276797</v>
      </c>
      <c r="G44" s="8">
        <v>67.398219727621765</v>
      </c>
      <c r="H44" s="8">
        <v>41.394938296236383</v>
      </c>
      <c r="I44" s="3">
        <f t="shared" si="17"/>
        <v>58.890656550897333</v>
      </c>
      <c r="J44">
        <f t="shared" si="18"/>
        <v>13.102564222885185</v>
      </c>
      <c r="K44" s="16" t="s">
        <v>46</v>
      </c>
      <c r="L44" s="4">
        <v>53.584683419710871</v>
      </c>
      <c r="M44" s="4">
        <v>83.42550194425452</v>
      </c>
      <c r="N44" s="4">
        <v>64.371763620947888</v>
      </c>
      <c r="O44" s="4">
        <v>114.93016661204571</v>
      </c>
      <c r="P44" s="4">
        <v>52.038026712385758</v>
      </c>
      <c r="Q44" s="3">
        <f t="shared" si="2"/>
        <v>73.670028461868952</v>
      </c>
      <c r="R44">
        <f t="shared" si="3"/>
        <v>26.245907191604665</v>
      </c>
    </row>
    <row r="45" spans="3:18" s="48" customFormat="1" x14ac:dyDescent="0.25">
      <c r="C45" s="46" t="s">
        <v>82</v>
      </c>
      <c r="D45" s="47">
        <f>MAX(D27:D44)</f>
        <v>64.434759443763653</v>
      </c>
      <c r="E45" s="47">
        <f t="shared" ref="E45:P45" si="31">MAX(E27:E44)</f>
        <v>79.491715806346861</v>
      </c>
      <c r="F45" s="47">
        <f t="shared" si="31"/>
        <v>50.828877843523998</v>
      </c>
      <c r="G45" s="47">
        <f t="shared" si="31"/>
        <v>72.390680448186345</v>
      </c>
      <c r="H45" s="47">
        <f t="shared" si="31"/>
        <v>41.394938296236383</v>
      </c>
      <c r="I45" s="47"/>
      <c r="J45" s="47"/>
      <c r="K45" s="47"/>
      <c r="L45" s="47">
        <f t="shared" si="31"/>
        <v>58.177656284257516</v>
      </c>
      <c r="M45" s="47">
        <f t="shared" si="31"/>
        <v>89.842848247658708</v>
      </c>
      <c r="N45" s="47">
        <f t="shared" si="31"/>
        <v>65.313789430034916</v>
      </c>
      <c r="O45" s="47">
        <f t="shared" si="31"/>
        <v>120.51099412583245</v>
      </c>
      <c r="P45" s="47">
        <f t="shared" si="31"/>
        <v>53.05300140313868</v>
      </c>
      <c r="Q45" s="47"/>
    </row>
    <row r="46" spans="3:18" s="48" customFormat="1" x14ac:dyDescent="0.25">
      <c r="C46" s="46"/>
      <c r="D46" s="47"/>
      <c r="E46" s="47"/>
      <c r="F46" s="47"/>
      <c r="G46" s="47"/>
      <c r="H46" s="47"/>
      <c r="I46" s="47"/>
      <c r="K46" s="46"/>
      <c r="L46" s="47"/>
      <c r="M46" s="47"/>
      <c r="N46" s="47"/>
      <c r="O46" s="47"/>
      <c r="P46" s="47"/>
      <c r="Q46" s="47"/>
    </row>
    <row r="47" spans="3:18" s="48" customFormat="1" x14ac:dyDescent="0.25">
      <c r="C47" s="46"/>
      <c r="D47" s="47"/>
      <c r="E47" s="47"/>
      <c r="F47" s="47"/>
      <c r="G47" s="47"/>
      <c r="H47" s="47"/>
      <c r="I47" s="47"/>
      <c r="K47" s="46"/>
      <c r="L47" s="47"/>
      <c r="M47" s="47"/>
      <c r="N47" s="47"/>
      <c r="O47" s="47"/>
      <c r="P47" s="47"/>
      <c r="Q47" s="47"/>
    </row>
    <row r="48" spans="3:18" s="48" customFormat="1" x14ac:dyDescent="0.25">
      <c r="C48" s="46"/>
      <c r="D48" s="47"/>
      <c r="E48" s="47"/>
      <c r="F48" s="47"/>
      <c r="G48" s="47"/>
      <c r="H48" s="47"/>
      <c r="I48" s="47"/>
      <c r="K48" s="46"/>
      <c r="L48" s="47"/>
      <c r="M48" s="47"/>
      <c r="N48" s="47"/>
      <c r="O48" s="47"/>
      <c r="P48" s="47"/>
      <c r="Q48" s="47"/>
    </row>
    <row r="49" spans="3:17" s="48" customFormat="1" x14ac:dyDescent="0.25">
      <c r="C49" s="46"/>
      <c r="D49" s="47"/>
      <c r="E49" s="47"/>
      <c r="F49" s="47"/>
      <c r="G49" s="47"/>
      <c r="H49" s="47"/>
      <c r="I49" s="47"/>
      <c r="K49" s="46"/>
      <c r="L49" s="49"/>
      <c r="M49" s="49"/>
      <c r="N49" s="49"/>
      <c r="O49" s="49"/>
      <c r="P49" s="49"/>
      <c r="Q49" s="47"/>
    </row>
    <row r="52" spans="3:17" x14ac:dyDescent="0.25">
      <c r="C52" t="s">
        <v>74</v>
      </c>
      <c r="D52" s="3">
        <f>AVERAGE(D8:D49)</f>
        <v>55.426610508369059</v>
      </c>
      <c r="E52" s="3">
        <f>AVERAGE(E8:E49)</f>
        <v>69.63361701655586</v>
      </c>
      <c r="F52" s="3">
        <f>AVERAGE(F8:F49)</f>
        <v>48.527415495345863</v>
      </c>
      <c r="G52" s="3">
        <f>AVERAGE(G8:G49)</f>
        <v>65.164750457895494</v>
      </c>
      <c r="H52" s="3">
        <f>AVERAGE(H8:H49)</f>
        <v>37.423943437639672</v>
      </c>
      <c r="K52" t="s">
        <v>74</v>
      </c>
      <c r="L52" s="3">
        <f>AVERAGE(L8:L49)</f>
        <v>47.057827243776153</v>
      </c>
      <c r="M52" s="3">
        <f>AVERAGE(M8:M49)</f>
        <v>80.779753906886143</v>
      </c>
      <c r="N52" s="3">
        <f>AVERAGE(N8:N49)</f>
        <v>62.134747445233664</v>
      </c>
      <c r="O52" s="3">
        <f>AVERAGE(O8:O49)</f>
        <v>109.84500469981238</v>
      </c>
      <c r="P52" s="3">
        <f>AVERAGE(P8:P49)</f>
        <v>50.262903835741803</v>
      </c>
    </row>
    <row r="53" spans="3:17" x14ac:dyDescent="0.25">
      <c r="C53" t="s">
        <v>76</v>
      </c>
      <c r="D53">
        <f>STDEVA(D8:D49)</f>
        <v>10.936440782716756</v>
      </c>
      <c r="E53">
        <f>STDEVA(E8:E49)</f>
        <v>13.303542160238322</v>
      </c>
      <c r="F53">
        <f>STDEVA(F8:F49)</f>
        <v>4.644135301682832</v>
      </c>
      <c r="G53">
        <f>STDEVA(G8:G49)</f>
        <v>10.630914033494207</v>
      </c>
      <c r="H53">
        <f>STDEVA(H8:H49)</f>
        <v>5.6157216978779596</v>
      </c>
      <c r="K53" t="s">
        <v>76</v>
      </c>
      <c r="L53">
        <f>STDEVA(L8:L49)</f>
        <v>9.9835955193781718</v>
      </c>
      <c r="M53">
        <f t="shared" ref="M53:P53" si="32">STDEVA(M8:M49)</f>
        <v>13.594467476064864</v>
      </c>
      <c r="N53">
        <f t="shared" si="32"/>
        <v>4.984035586408317</v>
      </c>
      <c r="O53">
        <f t="shared" si="32"/>
        <v>13.480799942301873</v>
      </c>
      <c r="P53">
        <f t="shared" si="32"/>
        <v>6.4765809152946385</v>
      </c>
    </row>
    <row r="57" spans="3:17" x14ac:dyDescent="0.25">
      <c r="C57" t="s">
        <v>78</v>
      </c>
      <c r="D57" t="s">
        <v>0</v>
      </c>
      <c r="E57" t="s">
        <v>1</v>
      </c>
      <c r="F57" t="s">
        <v>2</v>
      </c>
      <c r="G57" t="s">
        <v>3</v>
      </c>
      <c r="H57" t="s">
        <v>4</v>
      </c>
      <c r="I57" t="s">
        <v>75</v>
      </c>
      <c r="J57" t="s">
        <v>83</v>
      </c>
      <c r="K57" t="s">
        <v>84</v>
      </c>
      <c r="L57" t="s">
        <v>74</v>
      </c>
    </row>
    <row r="58" spans="3:17" x14ac:dyDescent="0.25">
      <c r="C58" t="s">
        <v>85</v>
      </c>
      <c r="D58" s="3">
        <f>AVERAGE(D12,L12)</f>
        <v>49.624080624530947</v>
      </c>
      <c r="E58" s="3">
        <f t="shared" ref="E58:H58" si="33">AVERAGE(E12,M12)</f>
        <v>71.625626073069682</v>
      </c>
      <c r="F58" s="3">
        <f t="shared" si="33"/>
        <v>56.508493958630083</v>
      </c>
      <c r="G58" s="3">
        <f t="shared" si="33"/>
        <v>88.621726121898973</v>
      </c>
      <c r="H58" s="3">
        <f t="shared" si="33"/>
        <v>45.360383451108802</v>
      </c>
      <c r="I58">
        <f>STDEVA(D58:H58)</f>
        <v>17.755000006715022</v>
      </c>
      <c r="J58" s="3">
        <f>L58-I58</f>
        <v>44.593062039132676</v>
      </c>
      <c r="K58" s="3">
        <f>L58+I58</f>
        <v>80.10306205256272</v>
      </c>
      <c r="L58" s="3">
        <f>AVERAGE(D58:H58)</f>
        <v>62.348062045847698</v>
      </c>
    </row>
    <row r="59" spans="3:17" x14ac:dyDescent="0.25">
      <c r="C59" t="s">
        <v>49</v>
      </c>
      <c r="D59" s="3">
        <f>AVERAGE(D16,L16)</f>
        <v>57.761630676544094</v>
      </c>
      <c r="E59" s="3">
        <f t="shared" ref="E59:H59" si="34">AVERAGE(E16,M16)</f>
        <v>88.078248507543549</v>
      </c>
      <c r="F59" s="3">
        <f t="shared" si="34"/>
        <v>55.619466058335512</v>
      </c>
      <c r="G59" s="3">
        <f t="shared" si="34"/>
        <v>94.679519527450736</v>
      </c>
      <c r="H59" s="3">
        <f t="shared" si="34"/>
        <v>45.460519266415659</v>
      </c>
      <c r="I59">
        <f>STDEVA(D59:H59)</f>
        <v>21.682661496637163</v>
      </c>
      <c r="J59" s="3">
        <f t="shared" ref="J59:J62" si="35">L59-I59</f>
        <v>46.637215310620732</v>
      </c>
      <c r="K59" s="3">
        <f t="shared" ref="K59:K62" si="36">L59+I59</f>
        <v>90.002538303895065</v>
      </c>
      <c r="L59" s="3">
        <f>AVERAGE(D59:H59)</f>
        <v>68.319876807257899</v>
      </c>
    </row>
    <row r="60" spans="3:17" x14ac:dyDescent="0.25">
      <c r="C60" t="s">
        <v>86</v>
      </c>
      <c r="D60" s="3">
        <f>AVERAGE(D23,L23)</f>
        <v>60.540712386586144</v>
      </c>
      <c r="E60" s="3">
        <f t="shared" ref="E60:H60" si="37">AVERAGE(E23,M23)</f>
        <v>79.517116751385231</v>
      </c>
      <c r="F60" s="3">
        <f t="shared" si="37"/>
        <v>58.407771425739121</v>
      </c>
      <c r="G60" s="3">
        <f t="shared" si="37"/>
        <v>95.565178407230064</v>
      </c>
      <c r="H60" s="3">
        <f t="shared" si="37"/>
        <v>46.55141163959189</v>
      </c>
      <c r="I60">
        <f>STDEVA(D60:H60)</f>
        <v>19.365620394663278</v>
      </c>
      <c r="J60" s="3">
        <f t="shared" si="35"/>
        <v>48.750817727443206</v>
      </c>
      <c r="K60" s="3">
        <f t="shared" si="36"/>
        <v>87.482058516769769</v>
      </c>
      <c r="L60" s="3">
        <f>AVERAGE(D60:H60)</f>
        <v>68.116438122106487</v>
      </c>
    </row>
    <row r="61" spans="3:17" x14ac:dyDescent="0.25">
      <c r="C61" t="s">
        <v>87</v>
      </c>
      <c r="D61" s="3">
        <f>AVERAGE(D26,L26)</f>
        <v>48.093089669682072</v>
      </c>
      <c r="E61" s="3">
        <f t="shared" ref="E61:H61" si="38">AVERAGE(E26,M26)</f>
        <v>67.077670765682029</v>
      </c>
      <c r="F61" s="3">
        <f t="shared" si="38"/>
        <v>58.66878211997566</v>
      </c>
      <c r="G61" s="3">
        <f t="shared" si="38"/>
        <v>87.864231414273007</v>
      </c>
      <c r="H61" s="3">
        <f t="shared" si="38"/>
        <v>46.264289361801374</v>
      </c>
      <c r="I61">
        <f>STDEVA(D61:H61)</f>
        <v>16.926511827009065</v>
      </c>
      <c r="J61" s="3">
        <f t="shared" si="35"/>
        <v>44.667100839273765</v>
      </c>
      <c r="K61" s="3">
        <f t="shared" si="36"/>
        <v>78.520124493291888</v>
      </c>
      <c r="L61" s="3">
        <f>AVERAGE(D61:H61)</f>
        <v>61.59361266628283</v>
      </c>
    </row>
    <row r="62" spans="3:17" x14ac:dyDescent="0.25">
      <c r="C62" t="s">
        <v>88</v>
      </c>
      <c r="D62" s="3">
        <f>AVERAGE(D45,L45)</f>
        <v>61.306207864010588</v>
      </c>
      <c r="E62" s="3">
        <f t="shared" ref="E62:H62" si="39">AVERAGE(E45,M45)</f>
        <v>84.667282027002784</v>
      </c>
      <c r="F62" s="3">
        <f t="shared" si="39"/>
        <v>58.071333636779457</v>
      </c>
      <c r="G62" s="3">
        <f t="shared" si="39"/>
        <v>96.450837287009392</v>
      </c>
      <c r="H62" s="3">
        <f t="shared" si="39"/>
        <v>47.223969849687535</v>
      </c>
      <c r="I62">
        <f>STDEVA(D62:H62)</f>
        <v>20.31230286488324</v>
      </c>
      <c r="J62" s="3">
        <f t="shared" si="35"/>
        <v>49.231623268014715</v>
      </c>
      <c r="K62" s="3">
        <f t="shared" si="36"/>
        <v>89.856228997781187</v>
      </c>
      <c r="L62" s="3">
        <f>AVERAGE(D62:H62)</f>
        <v>69.543926132897951</v>
      </c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H45"/>
  <sheetViews>
    <sheetView topLeftCell="A22" workbookViewId="0">
      <selection activeCell="D9" sqref="D9"/>
    </sheetView>
  </sheetViews>
  <sheetFormatPr defaultRowHeight="15" x14ac:dyDescent="0.25"/>
  <cols>
    <col min="2" max="2" width="9.140625" customWidth="1"/>
    <col min="3" max="3" width="43.140625" bestFit="1" customWidth="1"/>
    <col min="19" max="19" width="9.5703125" customWidth="1"/>
  </cols>
  <sheetData>
    <row r="2" spans="3:34" ht="28.5" x14ac:dyDescent="0.45">
      <c r="C2" s="55" t="s">
        <v>66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S2" s="55" t="s">
        <v>67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3:34" ht="28.5" x14ac:dyDescent="0.4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</row>
    <row r="4" spans="3:34" x14ac:dyDescent="0.25">
      <c r="D4" s="56">
        <v>137</v>
      </c>
      <c r="E4" s="56"/>
      <c r="F4" s="56"/>
      <c r="G4" s="56">
        <v>767</v>
      </c>
      <c r="H4" s="56"/>
      <c r="I4" s="56"/>
      <c r="J4" s="56">
        <v>1950</v>
      </c>
      <c r="K4" s="56"/>
      <c r="L4" s="56"/>
      <c r="M4" s="56">
        <v>723</v>
      </c>
      <c r="N4" s="56"/>
      <c r="O4" s="56"/>
      <c r="P4" s="56">
        <v>2087</v>
      </c>
      <c r="Q4" s="56"/>
      <c r="R4" s="56"/>
      <c r="T4" s="56">
        <v>463</v>
      </c>
      <c r="U4" s="56"/>
      <c r="V4" s="56"/>
      <c r="W4" s="56">
        <v>1293</v>
      </c>
      <c r="X4" s="56"/>
      <c r="Y4" s="56"/>
      <c r="Z4" s="56">
        <v>8246</v>
      </c>
      <c r="AA4" s="56"/>
      <c r="AB4" s="56"/>
      <c r="AC4" s="56">
        <v>7507</v>
      </c>
      <c r="AD4" s="56"/>
      <c r="AE4" s="56"/>
      <c r="AF4" s="56">
        <v>37362</v>
      </c>
      <c r="AG4" s="56"/>
      <c r="AH4" s="56"/>
    </row>
    <row r="5" spans="3:34" x14ac:dyDescent="0.25">
      <c r="D5" s="54" t="s">
        <v>0</v>
      </c>
      <c r="E5" s="54"/>
      <c r="F5" s="54"/>
      <c r="G5" s="54" t="s">
        <v>1</v>
      </c>
      <c r="H5" s="54"/>
      <c r="I5" s="54"/>
      <c r="J5" s="54" t="s">
        <v>2</v>
      </c>
      <c r="K5" s="54"/>
      <c r="L5" s="54"/>
      <c r="M5" s="54" t="s">
        <v>3</v>
      </c>
      <c r="N5" s="54"/>
      <c r="O5" s="54"/>
      <c r="P5" s="54" t="s">
        <v>4</v>
      </c>
      <c r="Q5" s="54"/>
      <c r="R5" s="54"/>
      <c r="T5" s="54" t="s">
        <v>0</v>
      </c>
      <c r="U5" s="54"/>
      <c r="V5" s="54"/>
      <c r="W5" s="54" t="s">
        <v>1</v>
      </c>
      <c r="X5" s="54"/>
      <c r="Y5" s="54"/>
      <c r="Z5" s="54" t="s">
        <v>2</v>
      </c>
      <c r="AA5" s="54"/>
      <c r="AB5" s="54"/>
      <c r="AC5" s="54" t="s">
        <v>3</v>
      </c>
      <c r="AD5" s="54"/>
      <c r="AE5" s="54"/>
      <c r="AF5" s="54" t="s">
        <v>4</v>
      </c>
      <c r="AG5" s="54"/>
      <c r="AH5" s="54"/>
    </row>
    <row r="6" spans="3:34" x14ac:dyDescent="0.25">
      <c r="C6" s="14" t="s">
        <v>62</v>
      </c>
      <c r="D6" s="45" t="s">
        <v>89</v>
      </c>
      <c r="E6" s="45" t="s">
        <v>90</v>
      </c>
      <c r="F6" s="45" t="s">
        <v>91</v>
      </c>
      <c r="G6" s="45" t="s">
        <v>89</v>
      </c>
      <c r="H6" s="45" t="s">
        <v>90</v>
      </c>
      <c r="I6" s="45" t="s">
        <v>91</v>
      </c>
      <c r="J6" s="45" t="s">
        <v>89</v>
      </c>
      <c r="K6" s="45" t="s">
        <v>90</v>
      </c>
      <c r="L6" s="45" t="s">
        <v>91</v>
      </c>
      <c r="M6" s="45" t="s">
        <v>89</v>
      </c>
      <c r="N6" s="45" t="s">
        <v>90</v>
      </c>
      <c r="O6" s="45" t="s">
        <v>91</v>
      </c>
      <c r="P6" s="45" t="s">
        <v>89</v>
      </c>
      <c r="Q6" s="45" t="s">
        <v>90</v>
      </c>
      <c r="R6" s="45" t="s">
        <v>91</v>
      </c>
      <c r="T6" s="45" t="s">
        <v>89</v>
      </c>
      <c r="U6" s="45" t="s">
        <v>90</v>
      </c>
      <c r="V6" s="45" t="s">
        <v>91</v>
      </c>
      <c r="W6" s="45" t="s">
        <v>89</v>
      </c>
      <c r="X6" s="45" t="s">
        <v>90</v>
      </c>
      <c r="Y6" s="45" t="s">
        <v>91</v>
      </c>
      <c r="Z6" s="45" t="s">
        <v>89</v>
      </c>
      <c r="AA6" s="45" t="s">
        <v>90</v>
      </c>
      <c r="AB6" s="45" t="s">
        <v>91</v>
      </c>
      <c r="AC6" s="45" t="s">
        <v>89</v>
      </c>
      <c r="AD6" s="45" t="s">
        <v>90</v>
      </c>
      <c r="AE6" s="45" t="s">
        <v>91</v>
      </c>
      <c r="AF6" s="45" t="s">
        <v>89</v>
      </c>
      <c r="AG6" s="45" t="s">
        <v>90</v>
      </c>
      <c r="AH6" s="45" t="s">
        <v>91</v>
      </c>
    </row>
    <row r="7" spans="3:34" x14ac:dyDescent="0.25">
      <c r="E7" s="14"/>
      <c r="F7" s="14"/>
      <c r="H7" s="14"/>
      <c r="I7" s="14"/>
      <c r="K7" s="14"/>
      <c r="L7" s="14"/>
      <c r="N7" s="14"/>
      <c r="O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3:34" x14ac:dyDescent="0.25">
      <c r="C8" s="14" t="s">
        <v>5</v>
      </c>
      <c r="D8">
        <v>14</v>
      </c>
      <c r="E8">
        <f>D4-D8</f>
        <v>123</v>
      </c>
      <c r="F8">
        <f>D8/(D8+E8)</f>
        <v>0.10218978102189781</v>
      </c>
      <c r="G8">
        <v>42</v>
      </c>
      <c r="H8">
        <f>G4-G8</f>
        <v>725</v>
      </c>
      <c r="I8">
        <f>G8/(G8+H8)</f>
        <v>5.4758800521512385E-2</v>
      </c>
      <c r="J8">
        <v>132</v>
      </c>
      <c r="K8">
        <f>$J$4-J8</f>
        <v>1818</v>
      </c>
      <c r="L8">
        <f>J8/(J8+K8)</f>
        <v>6.7692307692307691E-2</v>
      </c>
      <c r="M8">
        <v>51</v>
      </c>
      <c r="N8">
        <f>$M$4-M8</f>
        <v>672</v>
      </c>
      <c r="O8">
        <f>M8/(M8+N8)</f>
        <v>7.0539419087136929E-2</v>
      </c>
      <c r="P8">
        <v>186</v>
      </c>
      <c r="Q8">
        <f>$P$4-P8</f>
        <v>1901</v>
      </c>
      <c r="R8">
        <f>P8/(P8+Q8)</f>
        <v>8.9123143267848592E-2</v>
      </c>
      <c r="S8" s="14"/>
      <c r="T8">
        <v>21</v>
      </c>
      <c r="U8">
        <f>$T$4-T8</f>
        <v>442</v>
      </c>
      <c r="V8">
        <f>T8/(T8+U8)</f>
        <v>4.5356371490280781E-2</v>
      </c>
      <c r="W8">
        <v>72</v>
      </c>
      <c r="X8">
        <f>$W$4-W8</f>
        <v>1221</v>
      </c>
      <c r="Y8">
        <f>W8/(W8+X8)</f>
        <v>5.5684454756380508E-2</v>
      </c>
      <c r="Z8">
        <v>1300</v>
      </c>
      <c r="AA8">
        <f>$Z$4-Z8</f>
        <v>6946</v>
      </c>
      <c r="AB8">
        <f>Z8/(Z8+AA8)</f>
        <v>0.15765219500363814</v>
      </c>
      <c r="AC8">
        <v>582</v>
      </c>
      <c r="AD8">
        <f>$AC$4-AC8</f>
        <v>6925</v>
      </c>
      <c r="AE8">
        <f>AC8/(AC8+AD8)</f>
        <v>7.7527640868522707E-2</v>
      </c>
      <c r="AF8">
        <v>3728</v>
      </c>
      <c r="AG8">
        <f>$AF$4-AF8</f>
        <v>33634</v>
      </c>
      <c r="AH8">
        <f>AF8/(AF8+AG8)</f>
        <v>9.9780525667790804E-2</v>
      </c>
    </row>
    <row r="9" spans="3:34" x14ac:dyDescent="0.25">
      <c r="C9" s="14" t="s">
        <v>6</v>
      </c>
      <c r="D9">
        <v>14</v>
      </c>
      <c r="E9">
        <f>D4-D9</f>
        <v>123</v>
      </c>
      <c r="F9">
        <f t="shared" ref="F9:F44" si="0">D9/(D9+E9)</f>
        <v>0.10218978102189781</v>
      </c>
      <c r="G9">
        <v>52</v>
      </c>
      <c r="H9">
        <f>G4-G9</f>
        <v>715</v>
      </c>
      <c r="I9">
        <f t="shared" ref="I9:I44" si="1">G9/(G9+H9)</f>
        <v>6.7796610169491525E-2</v>
      </c>
      <c r="J9">
        <v>143</v>
      </c>
      <c r="K9">
        <f t="shared" ref="K9:K44" si="2">$J$4-J9</f>
        <v>1807</v>
      </c>
      <c r="L9">
        <f t="shared" ref="L9:L44" si="3">J9/(J9+K9)</f>
        <v>7.3333333333333334E-2</v>
      </c>
      <c r="M9">
        <v>53</v>
      </c>
      <c r="N9">
        <f t="shared" ref="N9:N44" si="4">$M$4-M9</f>
        <v>670</v>
      </c>
      <c r="O9">
        <f t="shared" ref="O9:O44" si="5">M9/(M9+N9)</f>
        <v>7.3305670816044263E-2</v>
      </c>
      <c r="P9">
        <v>181</v>
      </c>
      <c r="Q9">
        <f>$P$4-P9</f>
        <v>1906</v>
      </c>
      <c r="R9">
        <f t="shared" ref="R9:R44" si="6">P9/(P9+Q9)</f>
        <v>8.6727359846669863E-2</v>
      </c>
      <c r="S9" s="14"/>
      <c r="T9">
        <v>28</v>
      </c>
      <c r="U9">
        <f t="shared" ref="U9:U44" si="7">$T$4-T9</f>
        <v>435</v>
      </c>
      <c r="V9">
        <f t="shared" ref="V9:V44" si="8">T9/(T9+U9)</f>
        <v>6.0475161987041039E-2</v>
      </c>
      <c r="W9">
        <v>71</v>
      </c>
      <c r="X9">
        <f t="shared" ref="X9:X44" si="9">$W$4-W9</f>
        <v>1222</v>
      </c>
      <c r="Y9">
        <f t="shared" ref="Y9:Y44" si="10">W9/(W9+X9)</f>
        <v>5.4911059551430781E-2</v>
      </c>
      <c r="Z9">
        <v>1328</v>
      </c>
      <c r="AA9">
        <f t="shared" ref="AA9:AA44" si="11">$Z$4-Z9</f>
        <v>6918</v>
      </c>
      <c r="AB9">
        <f t="shared" ref="AB9:AB44" si="12">Z9/(Z9+AA9)</f>
        <v>0.16104778074217801</v>
      </c>
      <c r="AC9">
        <v>637</v>
      </c>
      <c r="AD9">
        <f t="shared" ref="AD9:AD44" si="13">$AC$4-AC9</f>
        <v>6870</v>
      </c>
      <c r="AE9">
        <f t="shared" ref="AE9:AE44" si="14">AC9/(AC9+AD9)</f>
        <v>8.4854136139603034E-2</v>
      </c>
      <c r="AF9">
        <v>3849</v>
      </c>
      <c r="AG9">
        <f t="shared" ref="AG9:AG44" si="15">$AF$4-AF9</f>
        <v>33513</v>
      </c>
      <c r="AH9">
        <f t="shared" ref="AH9:AH44" si="16">AF9/(AF9+AG9)</f>
        <v>0.10301911032599968</v>
      </c>
    </row>
    <row r="10" spans="3:34" x14ac:dyDescent="0.25">
      <c r="C10" s="14" t="s">
        <v>7</v>
      </c>
      <c r="D10">
        <v>14</v>
      </c>
      <c r="E10">
        <f>D4-D10</f>
        <v>123</v>
      </c>
      <c r="F10">
        <f t="shared" si="0"/>
        <v>0.10218978102189781</v>
      </c>
      <c r="G10">
        <v>55</v>
      </c>
      <c r="H10">
        <f>G4-G10</f>
        <v>712</v>
      </c>
      <c r="I10">
        <f t="shared" si="1"/>
        <v>7.1707953063885263E-2</v>
      </c>
      <c r="J10">
        <v>126</v>
      </c>
      <c r="K10">
        <f t="shared" si="2"/>
        <v>1824</v>
      </c>
      <c r="L10">
        <f t="shared" si="3"/>
        <v>6.4615384615384616E-2</v>
      </c>
      <c r="M10">
        <v>47</v>
      </c>
      <c r="N10">
        <f t="shared" si="4"/>
        <v>676</v>
      </c>
      <c r="O10">
        <f t="shared" si="5"/>
        <v>6.5006915629322273E-2</v>
      </c>
      <c r="P10">
        <v>163</v>
      </c>
      <c r="Q10">
        <f t="shared" ref="Q10:Q44" si="17">$P$4-P10</f>
        <v>1924</v>
      </c>
      <c r="R10">
        <f t="shared" si="6"/>
        <v>7.8102539530426451E-2</v>
      </c>
      <c r="S10" s="14"/>
      <c r="T10">
        <v>26</v>
      </c>
      <c r="U10">
        <f t="shared" si="7"/>
        <v>437</v>
      </c>
      <c r="V10">
        <f t="shared" si="8"/>
        <v>5.6155507559395246E-2</v>
      </c>
      <c r="W10">
        <v>55</v>
      </c>
      <c r="X10">
        <f t="shared" si="9"/>
        <v>1238</v>
      </c>
      <c r="Y10">
        <f t="shared" si="10"/>
        <v>4.2536736272235115E-2</v>
      </c>
      <c r="Z10">
        <v>830</v>
      </c>
      <c r="AA10">
        <f t="shared" si="11"/>
        <v>7416</v>
      </c>
      <c r="AB10">
        <f t="shared" si="12"/>
        <v>0.10065486296386127</v>
      </c>
      <c r="AC10">
        <v>483</v>
      </c>
      <c r="AD10">
        <f t="shared" si="13"/>
        <v>7024</v>
      </c>
      <c r="AE10">
        <f t="shared" si="14"/>
        <v>6.4339949380578132E-2</v>
      </c>
      <c r="AF10">
        <v>3687</v>
      </c>
      <c r="AG10">
        <f t="shared" si="15"/>
        <v>33675</v>
      </c>
      <c r="AH10">
        <f t="shared" si="16"/>
        <v>9.8683154006744822E-2</v>
      </c>
    </row>
    <row r="11" spans="3:34" x14ac:dyDescent="0.25">
      <c r="C11" s="14" t="s">
        <v>8</v>
      </c>
      <c r="D11">
        <v>1</v>
      </c>
      <c r="E11">
        <f>D4-D11</f>
        <v>136</v>
      </c>
      <c r="F11">
        <f t="shared" si="0"/>
        <v>7.2992700729927005E-3</v>
      </c>
      <c r="G11">
        <v>2</v>
      </c>
      <c r="H11">
        <f>G4-G11</f>
        <v>765</v>
      </c>
      <c r="I11">
        <f t="shared" si="1"/>
        <v>2.6075619295958278E-3</v>
      </c>
      <c r="J11">
        <v>71</v>
      </c>
      <c r="K11">
        <f t="shared" si="2"/>
        <v>1879</v>
      </c>
      <c r="L11">
        <f t="shared" si="3"/>
        <v>3.6410256410256407E-2</v>
      </c>
      <c r="M11">
        <v>4</v>
      </c>
      <c r="N11">
        <f t="shared" si="4"/>
        <v>719</v>
      </c>
      <c r="O11">
        <f t="shared" si="5"/>
        <v>5.5325034578146614E-3</v>
      </c>
      <c r="P11">
        <v>27</v>
      </c>
      <c r="Q11">
        <f t="shared" si="17"/>
        <v>2060</v>
      </c>
      <c r="R11">
        <f t="shared" si="6"/>
        <v>1.2937230474365118E-2</v>
      </c>
      <c r="S11" s="14"/>
      <c r="T11">
        <v>0</v>
      </c>
      <c r="U11">
        <f t="shared" si="7"/>
        <v>463</v>
      </c>
      <c r="V11">
        <f t="shared" si="8"/>
        <v>0</v>
      </c>
      <c r="W11">
        <v>10</v>
      </c>
      <c r="X11">
        <f t="shared" si="9"/>
        <v>1283</v>
      </c>
      <c r="Y11">
        <f t="shared" si="10"/>
        <v>7.7339520494972931E-3</v>
      </c>
      <c r="Z11">
        <v>1142</v>
      </c>
      <c r="AA11">
        <f t="shared" si="11"/>
        <v>7104</v>
      </c>
      <c r="AB11">
        <f t="shared" si="12"/>
        <v>0.13849138976473441</v>
      </c>
      <c r="AC11">
        <v>233</v>
      </c>
      <c r="AD11">
        <f t="shared" si="13"/>
        <v>7274</v>
      </c>
      <c r="AE11">
        <f t="shared" si="14"/>
        <v>3.103769814839483E-2</v>
      </c>
      <c r="AF11">
        <v>899</v>
      </c>
      <c r="AG11">
        <f t="shared" si="15"/>
        <v>36463</v>
      </c>
      <c r="AH11">
        <f t="shared" si="16"/>
        <v>2.4061881055618007E-2</v>
      </c>
    </row>
    <row r="12" spans="3:34" s="52" customFormat="1" x14ac:dyDescent="0.25">
      <c r="C12" s="15"/>
      <c r="F12" s="52">
        <f>MAX(F8:F11)</f>
        <v>0.10218978102189781</v>
      </c>
      <c r="I12" s="52">
        <f t="shared" ref="I12:AH12" si="18">MAX(I8:I11)</f>
        <v>7.1707953063885263E-2</v>
      </c>
      <c r="L12" s="52">
        <f t="shared" si="18"/>
        <v>7.3333333333333334E-2</v>
      </c>
      <c r="O12" s="52">
        <f t="shared" si="18"/>
        <v>7.3305670816044263E-2</v>
      </c>
      <c r="R12" s="52">
        <f t="shared" si="18"/>
        <v>8.9123143267848592E-2</v>
      </c>
      <c r="V12" s="52">
        <f t="shared" si="18"/>
        <v>6.0475161987041039E-2</v>
      </c>
      <c r="Y12" s="52">
        <f t="shared" si="18"/>
        <v>5.5684454756380508E-2</v>
      </c>
      <c r="AB12" s="52">
        <f t="shared" si="18"/>
        <v>0.16104778074217801</v>
      </c>
      <c r="AE12" s="52">
        <f t="shared" si="18"/>
        <v>8.4854136139603034E-2</v>
      </c>
      <c r="AH12" s="52">
        <f t="shared" si="18"/>
        <v>0.10301911032599968</v>
      </c>
    </row>
    <row r="13" spans="3:34" x14ac:dyDescent="0.25">
      <c r="C13" s="14" t="s">
        <v>11</v>
      </c>
      <c r="D13">
        <v>14</v>
      </c>
      <c r="E13">
        <f>D4-D13</f>
        <v>123</v>
      </c>
      <c r="F13">
        <f t="shared" si="0"/>
        <v>0.10218978102189781</v>
      </c>
      <c r="G13">
        <v>66</v>
      </c>
      <c r="H13">
        <f>G4-G13</f>
        <v>701</v>
      </c>
      <c r="I13">
        <f t="shared" si="1"/>
        <v>8.6049543676662316E-2</v>
      </c>
      <c r="J13">
        <v>125</v>
      </c>
      <c r="K13">
        <f t="shared" si="2"/>
        <v>1825</v>
      </c>
      <c r="L13">
        <f t="shared" si="3"/>
        <v>6.4102564102564097E-2</v>
      </c>
      <c r="M13">
        <v>54</v>
      </c>
      <c r="N13">
        <f t="shared" si="4"/>
        <v>669</v>
      </c>
      <c r="O13">
        <f t="shared" si="5"/>
        <v>7.4688796680497924E-2</v>
      </c>
      <c r="P13">
        <v>184</v>
      </c>
      <c r="Q13">
        <f t="shared" si="17"/>
        <v>1903</v>
      </c>
      <c r="R13">
        <f t="shared" si="6"/>
        <v>8.8164829899377101E-2</v>
      </c>
      <c r="S13" s="14"/>
      <c r="T13">
        <v>36</v>
      </c>
      <c r="U13">
        <f t="shared" si="7"/>
        <v>427</v>
      </c>
      <c r="V13">
        <f t="shared" si="8"/>
        <v>7.775377969762419E-2</v>
      </c>
      <c r="W13">
        <v>87</v>
      </c>
      <c r="X13">
        <f t="shared" si="9"/>
        <v>1206</v>
      </c>
      <c r="Y13">
        <f t="shared" si="10"/>
        <v>6.7285382830626447E-2</v>
      </c>
      <c r="Z13">
        <v>1430</v>
      </c>
      <c r="AA13">
        <f t="shared" si="11"/>
        <v>6816</v>
      </c>
      <c r="AB13">
        <f t="shared" si="12"/>
        <v>0.17341741450400194</v>
      </c>
      <c r="AC13">
        <v>670</v>
      </c>
      <c r="AD13">
        <f t="shared" si="13"/>
        <v>6837</v>
      </c>
      <c r="AE13">
        <f t="shared" si="14"/>
        <v>8.925003330225123E-2</v>
      </c>
      <c r="AF13">
        <v>3819</v>
      </c>
      <c r="AG13">
        <f t="shared" si="15"/>
        <v>33543</v>
      </c>
      <c r="AH13">
        <f t="shared" si="16"/>
        <v>0.1022161554520636</v>
      </c>
    </row>
    <row r="14" spans="3:34" x14ac:dyDescent="0.25">
      <c r="C14" s="14" t="s">
        <v>10</v>
      </c>
      <c r="D14">
        <v>15</v>
      </c>
      <c r="E14">
        <f>D4-D14</f>
        <v>122</v>
      </c>
      <c r="F14">
        <f t="shared" si="0"/>
        <v>0.10948905109489052</v>
      </c>
      <c r="G14">
        <v>69</v>
      </c>
      <c r="H14">
        <f>G4-G14</f>
        <v>698</v>
      </c>
      <c r="I14">
        <f t="shared" si="1"/>
        <v>8.9960886571056067E-2</v>
      </c>
      <c r="J14">
        <v>125</v>
      </c>
      <c r="K14">
        <f t="shared" si="2"/>
        <v>1825</v>
      </c>
      <c r="L14">
        <f t="shared" si="3"/>
        <v>6.4102564102564097E-2</v>
      </c>
      <c r="M14">
        <v>54</v>
      </c>
      <c r="N14">
        <f t="shared" si="4"/>
        <v>669</v>
      </c>
      <c r="O14">
        <f t="shared" si="5"/>
        <v>7.4688796680497924E-2</v>
      </c>
      <c r="P14">
        <v>189</v>
      </c>
      <c r="Q14">
        <f t="shared" si="17"/>
        <v>1898</v>
      </c>
      <c r="R14">
        <f t="shared" si="6"/>
        <v>9.0560613320555816E-2</v>
      </c>
      <c r="S14" s="14"/>
      <c r="T14">
        <v>35</v>
      </c>
      <c r="U14">
        <f t="shared" si="7"/>
        <v>428</v>
      </c>
      <c r="V14">
        <f t="shared" si="8"/>
        <v>7.5593952483801297E-2</v>
      </c>
      <c r="W14">
        <v>87</v>
      </c>
      <c r="X14">
        <f t="shared" si="9"/>
        <v>1206</v>
      </c>
      <c r="Y14">
        <f t="shared" si="10"/>
        <v>6.7285382830626447E-2</v>
      </c>
      <c r="Z14">
        <v>1429</v>
      </c>
      <c r="AA14">
        <f t="shared" si="11"/>
        <v>6817</v>
      </c>
      <c r="AB14">
        <f t="shared" si="12"/>
        <v>0.17329614358476839</v>
      </c>
      <c r="AC14">
        <v>685</v>
      </c>
      <c r="AD14">
        <f t="shared" si="13"/>
        <v>6822</v>
      </c>
      <c r="AE14">
        <f t="shared" si="14"/>
        <v>9.1248168376182229E-2</v>
      </c>
      <c r="AF14">
        <v>3779</v>
      </c>
      <c r="AG14">
        <f t="shared" si="15"/>
        <v>33583</v>
      </c>
      <c r="AH14">
        <f t="shared" si="16"/>
        <v>0.10114554895348214</v>
      </c>
    </row>
    <row r="15" spans="3:34" x14ac:dyDescent="0.25">
      <c r="C15" s="14" t="s">
        <v>47</v>
      </c>
      <c r="D15">
        <v>15</v>
      </c>
      <c r="E15">
        <f>D4-D15</f>
        <v>122</v>
      </c>
      <c r="F15">
        <f t="shared" si="0"/>
        <v>0.10948905109489052</v>
      </c>
      <c r="G15">
        <v>67</v>
      </c>
      <c r="H15">
        <f>G4-G15</f>
        <v>700</v>
      </c>
      <c r="I15">
        <f t="shared" si="1"/>
        <v>8.7353324641460228E-2</v>
      </c>
      <c r="J15">
        <v>126</v>
      </c>
      <c r="K15">
        <f t="shared" si="2"/>
        <v>1824</v>
      </c>
      <c r="L15">
        <f t="shared" si="3"/>
        <v>6.4615384615384616E-2</v>
      </c>
      <c r="M15">
        <v>56</v>
      </c>
      <c r="N15">
        <f t="shared" si="4"/>
        <v>667</v>
      </c>
      <c r="O15">
        <f t="shared" si="5"/>
        <v>7.7455048409405258E-2</v>
      </c>
      <c r="P15">
        <v>182</v>
      </c>
      <c r="Q15">
        <f t="shared" si="17"/>
        <v>1905</v>
      </c>
      <c r="R15">
        <f t="shared" si="6"/>
        <v>8.7206516530905609E-2</v>
      </c>
      <c r="S15" s="14"/>
      <c r="T15">
        <v>34</v>
      </c>
      <c r="U15">
        <f t="shared" si="7"/>
        <v>429</v>
      </c>
      <c r="V15">
        <f t="shared" si="8"/>
        <v>7.3434125269978404E-2</v>
      </c>
      <c r="W15">
        <v>82</v>
      </c>
      <c r="X15">
        <f t="shared" si="9"/>
        <v>1211</v>
      </c>
      <c r="Y15">
        <f t="shared" si="10"/>
        <v>6.3418406805877806E-2</v>
      </c>
      <c r="Z15">
        <v>1418</v>
      </c>
      <c r="AA15">
        <f t="shared" si="11"/>
        <v>6828</v>
      </c>
      <c r="AB15">
        <f t="shared" si="12"/>
        <v>0.17196216347319912</v>
      </c>
      <c r="AC15">
        <v>675</v>
      </c>
      <c r="AD15">
        <f t="shared" si="13"/>
        <v>6832</v>
      </c>
      <c r="AE15">
        <f t="shared" si="14"/>
        <v>8.9916078326894897E-2</v>
      </c>
      <c r="AF15">
        <v>3791</v>
      </c>
      <c r="AG15">
        <f t="shared" si="15"/>
        <v>33571</v>
      </c>
      <c r="AH15">
        <f t="shared" si="16"/>
        <v>0.10146673090305658</v>
      </c>
    </row>
    <row r="16" spans="3:34" s="52" customFormat="1" x14ac:dyDescent="0.25">
      <c r="C16" s="15"/>
      <c r="F16" s="52">
        <f>MAX(F13:F15)</f>
        <v>0.10948905109489052</v>
      </c>
      <c r="I16" s="52">
        <f>MAX(I13:I15)</f>
        <v>8.9960886571056067E-2</v>
      </c>
      <c r="L16" s="52">
        <f>MAX(L13:L15)</f>
        <v>6.4615384615384616E-2</v>
      </c>
      <c r="O16" s="52">
        <f>MAX(O13:O15)</f>
        <v>7.7455048409405258E-2</v>
      </c>
      <c r="R16" s="52">
        <f>MAX(R13:R15)</f>
        <v>9.0560613320555816E-2</v>
      </c>
      <c r="S16" s="15"/>
      <c r="V16" s="52">
        <f>MAX(V13:V15)</f>
        <v>7.775377969762419E-2</v>
      </c>
      <c r="Y16" s="52">
        <f>MAX(Y13:Y15)</f>
        <v>6.7285382830626447E-2</v>
      </c>
      <c r="AB16" s="52">
        <f>MAX(AB13:AB15)</f>
        <v>0.17341741450400194</v>
      </c>
      <c r="AE16" s="52">
        <f>MAX(AE13:AE15)</f>
        <v>9.1248168376182229E-2</v>
      </c>
      <c r="AH16" s="52">
        <f>MAX(AH13:AH15)</f>
        <v>0.1022161554520636</v>
      </c>
    </row>
    <row r="17" spans="3:34" x14ac:dyDescent="0.25">
      <c r="C17" s="14" t="s">
        <v>12</v>
      </c>
      <c r="D17">
        <v>14</v>
      </c>
      <c r="E17">
        <f>D4-D17</f>
        <v>123</v>
      </c>
      <c r="F17">
        <f t="shared" si="0"/>
        <v>0.10218978102189781</v>
      </c>
      <c r="G17">
        <v>60</v>
      </c>
      <c r="H17">
        <f>G4-G17</f>
        <v>707</v>
      </c>
      <c r="I17">
        <f t="shared" si="1"/>
        <v>7.822685788787484E-2</v>
      </c>
      <c r="J17">
        <v>120</v>
      </c>
      <c r="K17">
        <f t="shared" si="2"/>
        <v>1830</v>
      </c>
      <c r="L17">
        <f t="shared" si="3"/>
        <v>6.1538461538461542E-2</v>
      </c>
      <c r="M17">
        <v>51</v>
      </c>
      <c r="N17">
        <f t="shared" si="4"/>
        <v>672</v>
      </c>
      <c r="O17">
        <f t="shared" si="5"/>
        <v>7.0539419087136929E-2</v>
      </c>
      <c r="P17">
        <v>175</v>
      </c>
      <c r="Q17">
        <f t="shared" si="17"/>
        <v>1912</v>
      </c>
      <c r="R17">
        <f t="shared" si="6"/>
        <v>8.3852419741255388E-2</v>
      </c>
      <c r="S17" s="14"/>
      <c r="T17">
        <v>31</v>
      </c>
      <c r="U17">
        <f t="shared" si="7"/>
        <v>432</v>
      </c>
      <c r="V17">
        <f t="shared" si="8"/>
        <v>6.6954643628509725E-2</v>
      </c>
      <c r="W17">
        <v>74</v>
      </c>
      <c r="X17">
        <f t="shared" si="9"/>
        <v>1219</v>
      </c>
      <c r="Y17">
        <f t="shared" si="10"/>
        <v>5.7231245166279969E-2</v>
      </c>
      <c r="Z17">
        <v>1471</v>
      </c>
      <c r="AA17">
        <f t="shared" si="11"/>
        <v>6775</v>
      </c>
      <c r="AB17">
        <f t="shared" si="12"/>
        <v>0.17838952219257823</v>
      </c>
      <c r="AC17">
        <v>629</v>
      </c>
      <c r="AD17">
        <f t="shared" si="13"/>
        <v>6878</v>
      </c>
      <c r="AE17">
        <f t="shared" si="14"/>
        <v>8.3788464100173168E-2</v>
      </c>
      <c r="AF17">
        <v>3584</v>
      </c>
      <c r="AG17">
        <f t="shared" si="15"/>
        <v>33778</v>
      </c>
      <c r="AH17">
        <f t="shared" si="16"/>
        <v>9.5926342272897591E-2</v>
      </c>
    </row>
    <row r="18" spans="3:34" x14ac:dyDescent="0.25">
      <c r="C18" s="14" t="s">
        <v>13</v>
      </c>
      <c r="D18">
        <v>15</v>
      </c>
      <c r="E18">
        <f>D4-D18</f>
        <v>122</v>
      </c>
      <c r="F18">
        <f t="shared" si="0"/>
        <v>0.10948905109489052</v>
      </c>
      <c r="G18">
        <v>58</v>
      </c>
      <c r="H18">
        <f>G4-G18</f>
        <v>709</v>
      </c>
      <c r="I18">
        <f t="shared" si="1"/>
        <v>7.5619295958279015E-2</v>
      </c>
      <c r="J18">
        <v>120</v>
      </c>
      <c r="K18">
        <f t="shared" si="2"/>
        <v>1830</v>
      </c>
      <c r="L18">
        <f t="shared" si="3"/>
        <v>6.1538461538461542E-2</v>
      </c>
      <c r="M18">
        <v>51</v>
      </c>
      <c r="N18">
        <f t="shared" si="4"/>
        <v>672</v>
      </c>
      <c r="O18">
        <f t="shared" si="5"/>
        <v>7.0539419087136929E-2</v>
      </c>
      <c r="P18">
        <v>178</v>
      </c>
      <c r="Q18">
        <f t="shared" si="17"/>
        <v>1909</v>
      </c>
      <c r="R18">
        <f t="shared" si="6"/>
        <v>8.5289889793962625E-2</v>
      </c>
      <c r="S18" s="14"/>
      <c r="T18">
        <v>29</v>
      </c>
      <c r="U18">
        <f t="shared" si="7"/>
        <v>434</v>
      </c>
      <c r="V18">
        <f t="shared" si="8"/>
        <v>6.2634989200863925E-2</v>
      </c>
      <c r="W18">
        <v>75</v>
      </c>
      <c r="X18">
        <f t="shared" si="9"/>
        <v>1218</v>
      </c>
      <c r="Y18">
        <f t="shared" si="10"/>
        <v>5.8004640371229696E-2</v>
      </c>
      <c r="Z18">
        <v>1425</v>
      </c>
      <c r="AA18">
        <f t="shared" si="11"/>
        <v>6821</v>
      </c>
      <c r="AB18">
        <f t="shared" si="12"/>
        <v>0.1728110599078341</v>
      </c>
      <c r="AC18">
        <v>645</v>
      </c>
      <c r="AD18">
        <f t="shared" si="13"/>
        <v>6862</v>
      </c>
      <c r="AE18">
        <f t="shared" si="14"/>
        <v>8.59198081790329E-2</v>
      </c>
      <c r="AF18">
        <v>3662</v>
      </c>
      <c r="AG18">
        <f t="shared" si="15"/>
        <v>33700</v>
      </c>
      <c r="AH18">
        <f t="shared" si="16"/>
        <v>9.8014024945131423E-2</v>
      </c>
    </row>
    <row r="19" spans="3:34" x14ac:dyDescent="0.25">
      <c r="C19" s="14" t="s">
        <v>14</v>
      </c>
      <c r="D19">
        <v>16</v>
      </c>
      <c r="E19">
        <f>D4-D19</f>
        <v>121</v>
      </c>
      <c r="F19">
        <f t="shared" si="0"/>
        <v>0.11678832116788321</v>
      </c>
      <c r="G19">
        <v>59</v>
      </c>
      <c r="H19">
        <f>G4-G19</f>
        <v>708</v>
      </c>
      <c r="I19">
        <f t="shared" si="1"/>
        <v>7.6923076923076927E-2</v>
      </c>
      <c r="J19">
        <v>120</v>
      </c>
      <c r="K19">
        <f t="shared" si="2"/>
        <v>1830</v>
      </c>
      <c r="L19">
        <f t="shared" si="3"/>
        <v>6.1538461538461542E-2</v>
      </c>
      <c r="M19">
        <v>51</v>
      </c>
      <c r="N19">
        <f t="shared" si="4"/>
        <v>672</v>
      </c>
      <c r="O19">
        <f t="shared" si="5"/>
        <v>7.0539419087136929E-2</v>
      </c>
      <c r="P19">
        <v>172</v>
      </c>
      <c r="Q19">
        <f t="shared" si="17"/>
        <v>1915</v>
      </c>
      <c r="R19">
        <f t="shared" si="6"/>
        <v>8.241494968854815E-2</v>
      </c>
      <c r="S19" s="14"/>
      <c r="T19">
        <v>30</v>
      </c>
      <c r="U19">
        <f t="shared" si="7"/>
        <v>433</v>
      </c>
      <c r="V19">
        <f t="shared" si="8"/>
        <v>6.4794816414686832E-2</v>
      </c>
      <c r="W19">
        <v>77</v>
      </c>
      <c r="X19">
        <f t="shared" si="9"/>
        <v>1216</v>
      </c>
      <c r="Y19">
        <f t="shared" si="10"/>
        <v>5.9551430781129157E-2</v>
      </c>
      <c r="Z19">
        <v>1418</v>
      </c>
      <c r="AA19">
        <f t="shared" si="11"/>
        <v>6828</v>
      </c>
      <c r="AB19">
        <f t="shared" si="12"/>
        <v>0.17196216347319912</v>
      </c>
      <c r="AC19">
        <v>646</v>
      </c>
      <c r="AD19">
        <f t="shared" si="13"/>
        <v>6861</v>
      </c>
      <c r="AE19">
        <f t="shared" si="14"/>
        <v>8.6053017183961633E-2</v>
      </c>
      <c r="AF19">
        <v>3703</v>
      </c>
      <c r="AG19">
        <f t="shared" si="15"/>
        <v>33659</v>
      </c>
      <c r="AH19">
        <f t="shared" si="16"/>
        <v>9.9111396606177404E-2</v>
      </c>
    </row>
    <row r="20" spans="3:34" x14ac:dyDescent="0.25">
      <c r="C20" s="14" t="s">
        <v>15</v>
      </c>
      <c r="D20">
        <v>15</v>
      </c>
      <c r="E20">
        <f>D4-D20</f>
        <v>122</v>
      </c>
      <c r="F20">
        <f t="shared" si="0"/>
        <v>0.10948905109489052</v>
      </c>
      <c r="G20">
        <v>61</v>
      </c>
      <c r="H20">
        <f>G4-G20</f>
        <v>706</v>
      </c>
      <c r="I20">
        <f t="shared" si="1"/>
        <v>7.9530638852672753E-2</v>
      </c>
      <c r="J20">
        <v>134</v>
      </c>
      <c r="K20">
        <f t="shared" si="2"/>
        <v>1816</v>
      </c>
      <c r="L20">
        <f t="shared" si="3"/>
        <v>6.8717948717948715E-2</v>
      </c>
      <c r="M20">
        <v>57</v>
      </c>
      <c r="N20">
        <f t="shared" si="4"/>
        <v>666</v>
      </c>
      <c r="O20">
        <f t="shared" si="5"/>
        <v>7.8838174273858919E-2</v>
      </c>
      <c r="P20">
        <v>196</v>
      </c>
      <c r="Q20">
        <f t="shared" si="17"/>
        <v>1891</v>
      </c>
      <c r="R20">
        <f t="shared" si="6"/>
        <v>9.3914710110206037E-2</v>
      </c>
      <c r="S20" s="14"/>
      <c r="T20">
        <v>37</v>
      </c>
      <c r="U20">
        <f t="shared" si="7"/>
        <v>426</v>
      </c>
      <c r="V20">
        <f t="shared" si="8"/>
        <v>7.9913606911447083E-2</v>
      </c>
      <c r="W20">
        <v>78</v>
      </c>
      <c r="X20">
        <f t="shared" si="9"/>
        <v>1215</v>
      </c>
      <c r="Y20">
        <f t="shared" si="10"/>
        <v>6.0324825986078884E-2</v>
      </c>
      <c r="Z20">
        <v>1447</v>
      </c>
      <c r="AA20">
        <f t="shared" si="11"/>
        <v>6799</v>
      </c>
      <c r="AB20">
        <f t="shared" si="12"/>
        <v>0.17547902013097258</v>
      </c>
      <c r="AC20">
        <v>669</v>
      </c>
      <c r="AD20">
        <f t="shared" si="13"/>
        <v>6838</v>
      </c>
      <c r="AE20">
        <f t="shared" si="14"/>
        <v>8.9116824297322497E-2</v>
      </c>
      <c r="AF20">
        <v>3792</v>
      </c>
      <c r="AG20">
        <f t="shared" si="15"/>
        <v>33570</v>
      </c>
      <c r="AH20">
        <f t="shared" si="16"/>
        <v>0.10149349606552112</v>
      </c>
    </row>
    <row r="21" spans="3:34" x14ac:dyDescent="0.25">
      <c r="C21" s="14" t="s">
        <v>16</v>
      </c>
      <c r="D21">
        <v>16</v>
      </c>
      <c r="E21">
        <f>D4-D21</f>
        <v>121</v>
      </c>
      <c r="F21">
        <f t="shared" si="0"/>
        <v>0.11678832116788321</v>
      </c>
      <c r="G21">
        <v>60</v>
      </c>
      <c r="H21">
        <f>G4-G21</f>
        <v>707</v>
      </c>
      <c r="I21">
        <f t="shared" si="1"/>
        <v>7.822685788787484E-2</v>
      </c>
      <c r="J21">
        <v>136</v>
      </c>
      <c r="K21">
        <f t="shared" si="2"/>
        <v>1814</v>
      </c>
      <c r="L21">
        <f t="shared" si="3"/>
        <v>6.974358974358974E-2</v>
      </c>
      <c r="M21">
        <v>56</v>
      </c>
      <c r="N21">
        <f t="shared" si="4"/>
        <v>667</v>
      </c>
      <c r="O21">
        <f t="shared" si="5"/>
        <v>7.7455048409405258E-2</v>
      </c>
      <c r="P21">
        <v>196</v>
      </c>
      <c r="Q21">
        <f t="shared" si="17"/>
        <v>1891</v>
      </c>
      <c r="R21">
        <f t="shared" si="6"/>
        <v>9.3914710110206037E-2</v>
      </c>
      <c r="S21" s="14"/>
      <c r="T21">
        <v>34</v>
      </c>
      <c r="U21">
        <f t="shared" si="7"/>
        <v>429</v>
      </c>
      <c r="V21">
        <f t="shared" si="8"/>
        <v>7.3434125269978404E-2</v>
      </c>
      <c r="W21">
        <v>76</v>
      </c>
      <c r="X21">
        <f t="shared" si="9"/>
        <v>1217</v>
      </c>
      <c r="Y21">
        <f t="shared" si="10"/>
        <v>5.877803557617943E-2</v>
      </c>
      <c r="Z21">
        <v>1407</v>
      </c>
      <c r="AA21">
        <f t="shared" si="11"/>
        <v>6839</v>
      </c>
      <c r="AB21">
        <f t="shared" si="12"/>
        <v>0.17062818336162988</v>
      </c>
      <c r="AC21">
        <v>688</v>
      </c>
      <c r="AD21">
        <f t="shared" si="13"/>
        <v>6819</v>
      </c>
      <c r="AE21">
        <f t="shared" si="14"/>
        <v>9.1647795390968428E-2</v>
      </c>
      <c r="AF21">
        <v>3861</v>
      </c>
      <c r="AG21">
        <f t="shared" si="15"/>
        <v>33501</v>
      </c>
      <c r="AH21">
        <f t="shared" si="16"/>
        <v>0.10334029227557412</v>
      </c>
    </row>
    <row r="22" spans="3:34" x14ac:dyDescent="0.25">
      <c r="C22" s="14" t="s">
        <v>17</v>
      </c>
      <c r="D22">
        <v>16</v>
      </c>
      <c r="E22">
        <f>D4-D22</f>
        <v>121</v>
      </c>
      <c r="F22">
        <f t="shared" si="0"/>
        <v>0.11678832116788321</v>
      </c>
      <c r="G22">
        <v>61</v>
      </c>
      <c r="H22">
        <f>G4-G22</f>
        <v>706</v>
      </c>
      <c r="I22">
        <f t="shared" si="1"/>
        <v>7.9530638852672753E-2</v>
      </c>
      <c r="J22">
        <v>134</v>
      </c>
      <c r="K22">
        <f t="shared" si="2"/>
        <v>1816</v>
      </c>
      <c r="L22">
        <f t="shared" si="3"/>
        <v>6.8717948717948715E-2</v>
      </c>
      <c r="M22">
        <v>53</v>
      </c>
      <c r="N22">
        <f t="shared" si="4"/>
        <v>670</v>
      </c>
      <c r="O22">
        <f t="shared" si="5"/>
        <v>7.3305670816044263E-2</v>
      </c>
      <c r="P22">
        <v>193</v>
      </c>
      <c r="Q22">
        <f t="shared" si="17"/>
        <v>1894</v>
      </c>
      <c r="R22">
        <f t="shared" si="6"/>
        <v>9.24772400574988E-2</v>
      </c>
      <c r="S22" s="14"/>
      <c r="T22">
        <v>35</v>
      </c>
      <c r="U22">
        <f t="shared" si="7"/>
        <v>428</v>
      </c>
      <c r="V22">
        <f t="shared" si="8"/>
        <v>7.5593952483801297E-2</v>
      </c>
      <c r="W22">
        <v>80</v>
      </c>
      <c r="X22">
        <f t="shared" si="9"/>
        <v>1213</v>
      </c>
      <c r="Y22">
        <f t="shared" si="10"/>
        <v>6.1871616395978345E-2</v>
      </c>
      <c r="Z22">
        <v>1412</v>
      </c>
      <c r="AA22">
        <f t="shared" si="11"/>
        <v>6834</v>
      </c>
      <c r="AB22">
        <f t="shared" si="12"/>
        <v>0.17123453795779772</v>
      </c>
      <c r="AC22">
        <v>684</v>
      </c>
      <c r="AD22">
        <f t="shared" si="13"/>
        <v>6823</v>
      </c>
      <c r="AE22">
        <f t="shared" si="14"/>
        <v>9.1114959371253496E-2</v>
      </c>
      <c r="AF22">
        <v>3874</v>
      </c>
      <c r="AG22">
        <f t="shared" si="15"/>
        <v>33488</v>
      </c>
      <c r="AH22">
        <f t="shared" si="16"/>
        <v>0.10368823938761308</v>
      </c>
    </row>
    <row r="23" spans="3:34" s="52" customFormat="1" x14ac:dyDescent="0.25">
      <c r="C23" s="15"/>
      <c r="F23" s="52">
        <f>MAX(F17:F22)</f>
        <v>0.11678832116788321</v>
      </c>
      <c r="I23" s="52">
        <f>MAX(I17:I22)</f>
        <v>7.9530638852672753E-2</v>
      </c>
      <c r="L23" s="52">
        <f>MAX(L17:L22)</f>
        <v>6.974358974358974E-2</v>
      </c>
      <c r="O23" s="52">
        <f>MAX(O17:O22)</f>
        <v>7.8838174273858919E-2</v>
      </c>
      <c r="R23" s="52">
        <f>MAX(R17:R22)</f>
        <v>9.3914710110206037E-2</v>
      </c>
      <c r="S23" s="15"/>
      <c r="V23" s="52">
        <f>MAX(V17:V22)</f>
        <v>7.9913606911447083E-2</v>
      </c>
      <c r="Y23" s="52">
        <f>MAX(Y17:Y22)</f>
        <v>6.1871616395978345E-2</v>
      </c>
      <c r="AB23" s="52">
        <f>MAX(AB17:AB22)</f>
        <v>0.17838952219257823</v>
      </c>
      <c r="AE23" s="52">
        <f>MAX(AE17:AE22)</f>
        <v>9.1647795390968428E-2</v>
      </c>
      <c r="AH23" s="52">
        <f>MAX(AH17:AH22)</f>
        <v>0.10368823938761308</v>
      </c>
    </row>
    <row r="24" spans="3:34" x14ac:dyDescent="0.25">
      <c r="C24" s="14" t="s">
        <v>18</v>
      </c>
      <c r="D24">
        <v>10</v>
      </c>
      <c r="E24">
        <f>D4-D24</f>
        <v>127</v>
      </c>
      <c r="F24">
        <f t="shared" si="0"/>
        <v>7.2992700729927001E-2</v>
      </c>
      <c r="G24">
        <v>51</v>
      </c>
      <c r="H24">
        <f>G4-G24</f>
        <v>716</v>
      </c>
      <c r="I24">
        <f t="shared" si="1"/>
        <v>6.6492829204693613E-2</v>
      </c>
      <c r="J24">
        <v>130</v>
      </c>
      <c r="K24">
        <f t="shared" si="2"/>
        <v>1820</v>
      </c>
      <c r="L24">
        <f t="shared" si="3"/>
        <v>6.6666666666666666E-2</v>
      </c>
      <c r="M24">
        <v>52</v>
      </c>
      <c r="N24">
        <f t="shared" si="4"/>
        <v>671</v>
      </c>
      <c r="O24">
        <f t="shared" si="5"/>
        <v>7.1922544951590589E-2</v>
      </c>
      <c r="P24">
        <v>195</v>
      </c>
      <c r="Q24">
        <f t="shared" si="17"/>
        <v>1892</v>
      </c>
      <c r="R24">
        <f t="shared" si="6"/>
        <v>9.3435553425970291E-2</v>
      </c>
      <c r="S24" s="14"/>
      <c r="T24">
        <v>22</v>
      </c>
      <c r="U24">
        <f t="shared" si="7"/>
        <v>441</v>
      </c>
      <c r="V24">
        <f t="shared" si="8"/>
        <v>4.7516198704103674E-2</v>
      </c>
      <c r="W24">
        <v>62</v>
      </c>
      <c r="X24">
        <f t="shared" si="9"/>
        <v>1231</v>
      </c>
      <c r="Y24">
        <f t="shared" si="10"/>
        <v>4.7950502706883218E-2</v>
      </c>
      <c r="Z24">
        <v>1297</v>
      </c>
      <c r="AA24">
        <f t="shared" si="11"/>
        <v>6949</v>
      </c>
      <c r="AB24">
        <f t="shared" si="12"/>
        <v>0.15728838224593741</v>
      </c>
      <c r="AC24">
        <v>571</v>
      </c>
      <c r="AD24">
        <f t="shared" si="13"/>
        <v>6936</v>
      </c>
      <c r="AE24">
        <f t="shared" si="14"/>
        <v>7.6062341814306642E-2</v>
      </c>
      <c r="AF24">
        <v>3674</v>
      </c>
      <c r="AG24">
        <f t="shared" si="15"/>
        <v>33688</v>
      </c>
      <c r="AH24">
        <f t="shared" si="16"/>
        <v>9.8335206894705846E-2</v>
      </c>
    </row>
    <row r="25" spans="3:34" x14ac:dyDescent="0.25">
      <c r="C25" s="14" t="s">
        <v>19</v>
      </c>
      <c r="D25">
        <v>14</v>
      </c>
      <c r="E25">
        <f>D4-D25</f>
        <v>123</v>
      </c>
      <c r="F25">
        <f t="shared" si="0"/>
        <v>0.10218978102189781</v>
      </c>
      <c r="G25">
        <v>50</v>
      </c>
      <c r="H25">
        <f>G4-G25</f>
        <v>717</v>
      </c>
      <c r="I25">
        <f t="shared" si="1"/>
        <v>6.51890482398957E-2</v>
      </c>
      <c r="J25">
        <v>153</v>
      </c>
      <c r="K25">
        <f t="shared" si="2"/>
        <v>1797</v>
      </c>
      <c r="L25">
        <f t="shared" si="3"/>
        <v>7.8461538461538458E-2</v>
      </c>
      <c r="M25">
        <v>55</v>
      </c>
      <c r="N25">
        <f t="shared" si="4"/>
        <v>668</v>
      </c>
      <c r="O25">
        <f t="shared" si="5"/>
        <v>7.6071922544951584E-2</v>
      </c>
      <c r="P25">
        <v>178</v>
      </c>
      <c r="Q25">
        <f t="shared" si="17"/>
        <v>1909</v>
      </c>
      <c r="R25">
        <f t="shared" si="6"/>
        <v>8.5289889793962625E-2</v>
      </c>
      <c r="S25" s="14"/>
      <c r="T25">
        <v>26</v>
      </c>
      <c r="U25">
        <f t="shared" si="7"/>
        <v>437</v>
      </c>
      <c r="V25">
        <f t="shared" si="8"/>
        <v>5.6155507559395246E-2</v>
      </c>
      <c r="W25">
        <v>68</v>
      </c>
      <c r="X25">
        <f t="shared" si="9"/>
        <v>1225</v>
      </c>
      <c r="Y25">
        <f t="shared" si="10"/>
        <v>5.2590873936581593E-2</v>
      </c>
      <c r="Z25">
        <v>1341</v>
      </c>
      <c r="AA25">
        <f t="shared" si="11"/>
        <v>6905</v>
      </c>
      <c r="AB25">
        <f t="shared" si="12"/>
        <v>0.1626243026922144</v>
      </c>
      <c r="AC25">
        <v>614</v>
      </c>
      <c r="AD25">
        <f t="shared" si="13"/>
        <v>6893</v>
      </c>
      <c r="AE25">
        <f t="shared" si="14"/>
        <v>8.179032902624217E-2</v>
      </c>
      <c r="AF25">
        <v>3847</v>
      </c>
      <c r="AG25">
        <f t="shared" si="15"/>
        <v>33515</v>
      </c>
      <c r="AH25">
        <f t="shared" si="16"/>
        <v>0.1029655800010706</v>
      </c>
    </row>
    <row r="26" spans="3:34" s="52" customFormat="1" x14ac:dyDescent="0.25">
      <c r="C26" s="15"/>
      <c r="F26" s="52">
        <f>MAX(F24:F25)</f>
        <v>0.10218978102189781</v>
      </c>
      <c r="I26" s="52">
        <f>MAX(I24:I25)</f>
        <v>6.6492829204693613E-2</v>
      </c>
      <c r="L26" s="52">
        <f>MAX(L24:L25)</f>
        <v>7.8461538461538458E-2</v>
      </c>
      <c r="O26" s="52">
        <f>MAX(O24:O25)</f>
        <v>7.6071922544951584E-2</v>
      </c>
      <c r="R26" s="52">
        <f>MAX(R24:R25)</f>
        <v>9.3435553425970291E-2</v>
      </c>
      <c r="S26" s="15"/>
      <c r="V26" s="52">
        <f>MAX(V24:V25)</f>
        <v>5.6155507559395246E-2</v>
      </c>
      <c r="Y26" s="52">
        <f>MAX(Y24:Y25)</f>
        <v>5.2590873936581593E-2</v>
      </c>
      <c r="AB26" s="52">
        <f>MAX(AB24:AB25)</f>
        <v>0.1626243026922144</v>
      </c>
      <c r="AE26" s="52">
        <f>MAX(AE24:AE25)</f>
        <v>8.179032902624217E-2</v>
      </c>
      <c r="AH26" s="52">
        <f>MAX(AH24:AH25)</f>
        <v>0.1029655800010706</v>
      </c>
    </row>
    <row r="27" spans="3:34" x14ac:dyDescent="0.25">
      <c r="C27" s="14" t="s">
        <v>29</v>
      </c>
      <c r="D27">
        <v>13</v>
      </c>
      <c r="E27">
        <f>D4-D27</f>
        <v>124</v>
      </c>
      <c r="F27">
        <f t="shared" si="0"/>
        <v>9.4890510948905105E-2</v>
      </c>
      <c r="G27">
        <v>61</v>
      </c>
      <c r="H27">
        <f>G4-G27</f>
        <v>706</v>
      </c>
      <c r="I27">
        <f t="shared" si="1"/>
        <v>7.9530638852672753E-2</v>
      </c>
      <c r="J27">
        <v>130</v>
      </c>
      <c r="K27">
        <f t="shared" si="2"/>
        <v>1820</v>
      </c>
      <c r="L27">
        <f t="shared" si="3"/>
        <v>6.6666666666666666E-2</v>
      </c>
      <c r="M27">
        <v>56</v>
      </c>
      <c r="N27">
        <f t="shared" si="4"/>
        <v>667</v>
      </c>
      <c r="O27">
        <f t="shared" si="5"/>
        <v>7.7455048409405258E-2</v>
      </c>
      <c r="P27">
        <v>187</v>
      </c>
      <c r="Q27">
        <f t="shared" si="17"/>
        <v>1900</v>
      </c>
      <c r="R27">
        <f t="shared" si="6"/>
        <v>8.9602299952084338E-2</v>
      </c>
      <c r="S27" s="14"/>
      <c r="T27">
        <v>31</v>
      </c>
      <c r="U27">
        <f t="shared" si="7"/>
        <v>432</v>
      </c>
      <c r="V27">
        <f t="shared" si="8"/>
        <v>6.6954643628509725E-2</v>
      </c>
      <c r="W27">
        <v>75</v>
      </c>
      <c r="X27">
        <f t="shared" si="9"/>
        <v>1218</v>
      </c>
      <c r="Y27">
        <f t="shared" si="10"/>
        <v>5.8004640371229696E-2</v>
      </c>
      <c r="Z27">
        <v>1378</v>
      </c>
      <c r="AA27">
        <f t="shared" si="11"/>
        <v>6868</v>
      </c>
      <c r="AB27">
        <f t="shared" si="12"/>
        <v>0.16711132670385642</v>
      </c>
      <c r="AC27">
        <v>606</v>
      </c>
      <c r="AD27">
        <f t="shared" si="13"/>
        <v>6901</v>
      </c>
      <c r="AE27">
        <f t="shared" si="14"/>
        <v>8.0724656986812304E-2</v>
      </c>
      <c r="AF27">
        <v>3679</v>
      </c>
      <c r="AG27">
        <f t="shared" si="15"/>
        <v>33683</v>
      </c>
      <c r="AH27">
        <f t="shared" si="16"/>
        <v>9.8469032707028531E-2</v>
      </c>
    </row>
    <row r="28" spans="3:34" x14ac:dyDescent="0.25">
      <c r="C28" s="14" t="s">
        <v>30</v>
      </c>
      <c r="D28">
        <v>15</v>
      </c>
      <c r="E28">
        <f>D4-D28</f>
        <v>122</v>
      </c>
      <c r="F28">
        <f t="shared" si="0"/>
        <v>0.10948905109489052</v>
      </c>
      <c r="G28">
        <v>60</v>
      </c>
      <c r="H28">
        <f>G4-G28</f>
        <v>707</v>
      </c>
      <c r="I28">
        <f t="shared" si="1"/>
        <v>7.822685788787484E-2</v>
      </c>
      <c r="J28">
        <v>126</v>
      </c>
      <c r="K28">
        <f t="shared" si="2"/>
        <v>1824</v>
      </c>
      <c r="L28">
        <f t="shared" si="3"/>
        <v>6.4615384615384616E-2</v>
      </c>
      <c r="M28">
        <v>51</v>
      </c>
      <c r="N28">
        <f t="shared" si="4"/>
        <v>672</v>
      </c>
      <c r="O28">
        <f t="shared" si="5"/>
        <v>7.0539419087136929E-2</v>
      </c>
      <c r="P28">
        <v>181</v>
      </c>
      <c r="Q28">
        <f t="shared" si="17"/>
        <v>1906</v>
      </c>
      <c r="R28">
        <f t="shared" si="6"/>
        <v>8.6727359846669863E-2</v>
      </c>
      <c r="S28" s="14"/>
      <c r="T28">
        <v>33</v>
      </c>
      <c r="U28">
        <f t="shared" si="7"/>
        <v>430</v>
      </c>
      <c r="V28">
        <f t="shared" si="8"/>
        <v>7.1274298056155511E-2</v>
      </c>
      <c r="W28">
        <v>79</v>
      </c>
      <c r="X28">
        <f t="shared" si="9"/>
        <v>1214</v>
      </c>
      <c r="Y28">
        <f t="shared" si="10"/>
        <v>6.1098221191028618E-2</v>
      </c>
      <c r="Z28">
        <v>1408</v>
      </c>
      <c r="AA28">
        <f t="shared" si="11"/>
        <v>6838</v>
      </c>
      <c r="AB28">
        <f t="shared" si="12"/>
        <v>0.17074945428086344</v>
      </c>
      <c r="AC28">
        <v>635</v>
      </c>
      <c r="AD28">
        <f t="shared" si="13"/>
        <v>6872</v>
      </c>
      <c r="AE28">
        <f t="shared" si="14"/>
        <v>8.4587718129745568E-2</v>
      </c>
      <c r="AF28">
        <v>3696</v>
      </c>
      <c r="AG28">
        <f t="shared" si="15"/>
        <v>33666</v>
      </c>
      <c r="AH28">
        <f t="shared" si="16"/>
        <v>9.8924040468925653E-2</v>
      </c>
    </row>
    <row r="29" spans="3:34" x14ac:dyDescent="0.25">
      <c r="C29" s="14" t="s">
        <v>31</v>
      </c>
      <c r="D29">
        <v>15</v>
      </c>
      <c r="E29">
        <f>D4-D29</f>
        <v>122</v>
      </c>
      <c r="F29">
        <f t="shared" si="0"/>
        <v>0.10948905109489052</v>
      </c>
      <c r="G29">
        <v>58</v>
      </c>
      <c r="H29">
        <f>G4-G29</f>
        <v>709</v>
      </c>
      <c r="I29">
        <f t="shared" si="1"/>
        <v>7.5619295958279015E-2</v>
      </c>
      <c r="J29">
        <v>124</v>
      </c>
      <c r="K29">
        <f t="shared" si="2"/>
        <v>1826</v>
      </c>
      <c r="L29">
        <f t="shared" si="3"/>
        <v>6.3589743589743591E-2</v>
      </c>
      <c r="M29">
        <v>52</v>
      </c>
      <c r="N29">
        <f t="shared" si="4"/>
        <v>671</v>
      </c>
      <c r="O29">
        <f t="shared" si="5"/>
        <v>7.1922544951590589E-2</v>
      </c>
      <c r="P29">
        <v>172</v>
      </c>
      <c r="Q29">
        <f t="shared" si="17"/>
        <v>1915</v>
      </c>
      <c r="R29">
        <f t="shared" si="6"/>
        <v>8.241494968854815E-2</v>
      </c>
      <c r="S29" s="14"/>
      <c r="T29">
        <v>33</v>
      </c>
      <c r="U29">
        <f t="shared" si="7"/>
        <v>430</v>
      </c>
      <c r="V29">
        <f t="shared" si="8"/>
        <v>7.1274298056155511E-2</v>
      </c>
      <c r="W29">
        <v>78</v>
      </c>
      <c r="X29">
        <f t="shared" si="9"/>
        <v>1215</v>
      </c>
      <c r="Y29">
        <f t="shared" si="10"/>
        <v>6.0324825986078884E-2</v>
      </c>
      <c r="Z29">
        <v>1427</v>
      </c>
      <c r="AA29">
        <f t="shared" si="11"/>
        <v>6819</v>
      </c>
      <c r="AB29">
        <f t="shared" si="12"/>
        <v>0.17305360174630124</v>
      </c>
      <c r="AC29">
        <v>646</v>
      </c>
      <c r="AD29">
        <f t="shared" si="13"/>
        <v>6861</v>
      </c>
      <c r="AE29">
        <f t="shared" si="14"/>
        <v>8.6053017183961633E-2</v>
      </c>
      <c r="AF29">
        <v>3693</v>
      </c>
      <c r="AG29">
        <f t="shared" si="15"/>
        <v>33669</v>
      </c>
      <c r="AH29">
        <f t="shared" si="16"/>
        <v>9.8843744981532033E-2</v>
      </c>
    </row>
    <row r="30" spans="3:34" x14ac:dyDescent="0.25">
      <c r="C30" s="14" t="s">
        <v>32</v>
      </c>
      <c r="D30">
        <v>13</v>
      </c>
      <c r="E30">
        <f>D4-D30</f>
        <v>124</v>
      </c>
      <c r="F30">
        <f t="shared" si="0"/>
        <v>9.4890510948905105E-2</v>
      </c>
      <c r="G30">
        <v>61</v>
      </c>
      <c r="H30">
        <f>G4-G30</f>
        <v>706</v>
      </c>
      <c r="I30">
        <f t="shared" si="1"/>
        <v>7.9530638852672753E-2</v>
      </c>
      <c r="J30">
        <v>136</v>
      </c>
      <c r="K30">
        <f t="shared" si="2"/>
        <v>1814</v>
      </c>
      <c r="L30">
        <f t="shared" si="3"/>
        <v>6.974358974358974E-2</v>
      </c>
      <c r="M30">
        <v>58</v>
      </c>
      <c r="N30">
        <f t="shared" si="4"/>
        <v>665</v>
      </c>
      <c r="O30">
        <f t="shared" si="5"/>
        <v>8.0221300138312593E-2</v>
      </c>
      <c r="P30">
        <v>200</v>
      </c>
      <c r="Q30">
        <f t="shared" si="17"/>
        <v>1887</v>
      </c>
      <c r="R30">
        <f t="shared" si="6"/>
        <v>9.5831336847149021E-2</v>
      </c>
      <c r="S30" s="14"/>
      <c r="T30">
        <v>33</v>
      </c>
      <c r="U30">
        <f t="shared" si="7"/>
        <v>430</v>
      </c>
      <c r="V30">
        <f t="shared" si="8"/>
        <v>7.1274298056155511E-2</v>
      </c>
      <c r="W30">
        <v>83</v>
      </c>
      <c r="X30">
        <f t="shared" si="9"/>
        <v>1210</v>
      </c>
      <c r="Y30">
        <f t="shared" si="10"/>
        <v>6.4191802010827539E-2</v>
      </c>
      <c r="Z30">
        <v>1373</v>
      </c>
      <c r="AA30">
        <f t="shared" si="11"/>
        <v>6873</v>
      </c>
      <c r="AB30">
        <f t="shared" si="12"/>
        <v>0.16650497210768858</v>
      </c>
      <c r="AC30">
        <v>650</v>
      </c>
      <c r="AD30">
        <f t="shared" si="13"/>
        <v>6857</v>
      </c>
      <c r="AE30">
        <f t="shared" si="14"/>
        <v>8.6585853203676566E-2</v>
      </c>
      <c r="AF30">
        <v>3808</v>
      </c>
      <c r="AG30">
        <f t="shared" si="15"/>
        <v>33554</v>
      </c>
      <c r="AH30">
        <f t="shared" si="16"/>
        <v>0.1019217386649537</v>
      </c>
    </row>
    <row r="31" spans="3:34" x14ac:dyDescent="0.25">
      <c r="C31" s="14" t="s">
        <v>33</v>
      </c>
      <c r="D31">
        <v>16</v>
      </c>
      <c r="E31">
        <f>D4-D31</f>
        <v>121</v>
      </c>
      <c r="F31">
        <f t="shared" si="0"/>
        <v>0.11678832116788321</v>
      </c>
      <c r="G31">
        <v>63</v>
      </c>
      <c r="H31">
        <f>G4-G31</f>
        <v>704</v>
      </c>
      <c r="I31">
        <f t="shared" si="1"/>
        <v>8.2138200782268578E-2</v>
      </c>
      <c r="J31">
        <v>134</v>
      </c>
      <c r="K31">
        <f t="shared" si="2"/>
        <v>1816</v>
      </c>
      <c r="L31">
        <f t="shared" si="3"/>
        <v>6.8717948717948715E-2</v>
      </c>
      <c r="M31">
        <v>56</v>
      </c>
      <c r="N31">
        <f t="shared" si="4"/>
        <v>667</v>
      </c>
      <c r="O31">
        <f t="shared" si="5"/>
        <v>7.7455048409405258E-2</v>
      </c>
      <c r="P31">
        <v>196</v>
      </c>
      <c r="Q31">
        <f t="shared" si="17"/>
        <v>1891</v>
      </c>
      <c r="R31">
        <f t="shared" si="6"/>
        <v>9.3914710110206037E-2</v>
      </c>
      <c r="S31" s="14"/>
      <c r="T31">
        <v>34</v>
      </c>
      <c r="U31">
        <f t="shared" si="7"/>
        <v>429</v>
      </c>
      <c r="V31">
        <f t="shared" si="8"/>
        <v>7.3434125269978404E-2</v>
      </c>
      <c r="W31">
        <v>81</v>
      </c>
      <c r="X31">
        <f t="shared" si="9"/>
        <v>1212</v>
      </c>
      <c r="Y31">
        <f t="shared" si="10"/>
        <v>6.2645011600928072E-2</v>
      </c>
      <c r="Z31">
        <v>1388</v>
      </c>
      <c r="AA31">
        <f t="shared" si="11"/>
        <v>6858</v>
      </c>
      <c r="AB31">
        <f t="shared" si="12"/>
        <v>0.1683240358961921</v>
      </c>
      <c r="AC31">
        <v>679</v>
      </c>
      <c r="AD31">
        <f t="shared" si="13"/>
        <v>6828</v>
      </c>
      <c r="AE31">
        <f t="shared" si="14"/>
        <v>9.0448914346609829E-2</v>
      </c>
      <c r="AF31">
        <v>3847</v>
      </c>
      <c r="AG31">
        <f t="shared" si="15"/>
        <v>33515</v>
      </c>
      <c r="AH31">
        <f t="shared" si="16"/>
        <v>0.1029655800010706</v>
      </c>
    </row>
    <row r="32" spans="3:34" x14ac:dyDescent="0.25">
      <c r="C32" s="14" t="s">
        <v>34</v>
      </c>
      <c r="D32">
        <v>16</v>
      </c>
      <c r="E32">
        <f>D4-D32</f>
        <v>121</v>
      </c>
      <c r="F32">
        <f t="shared" si="0"/>
        <v>0.11678832116788321</v>
      </c>
      <c r="G32">
        <v>60</v>
      </c>
      <c r="H32">
        <f>G4-G32</f>
        <v>707</v>
      </c>
      <c r="I32">
        <f t="shared" si="1"/>
        <v>7.822685788787484E-2</v>
      </c>
      <c r="J32">
        <v>135</v>
      </c>
      <c r="K32">
        <f t="shared" si="2"/>
        <v>1815</v>
      </c>
      <c r="L32">
        <f t="shared" si="3"/>
        <v>6.9230769230769235E-2</v>
      </c>
      <c r="M32">
        <v>56</v>
      </c>
      <c r="N32">
        <f t="shared" si="4"/>
        <v>667</v>
      </c>
      <c r="O32">
        <f t="shared" si="5"/>
        <v>7.7455048409405258E-2</v>
      </c>
      <c r="P32">
        <v>193</v>
      </c>
      <c r="Q32">
        <f t="shared" si="17"/>
        <v>1894</v>
      </c>
      <c r="R32">
        <f t="shared" si="6"/>
        <v>9.24772400574988E-2</v>
      </c>
      <c r="S32" s="14"/>
      <c r="T32">
        <v>33</v>
      </c>
      <c r="U32">
        <f t="shared" si="7"/>
        <v>430</v>
      </c>
      <c r="V32">
        <f t="shared" si="8"/>
        <v>7.1274298056155511E-2</v>
      </c>
      <c r="W32">
        <v>79</v>
      </c>
      <c r="X32">
        <f t="shared" si="9"/>
        <v>1214</v>
      </c>
      <c r="Y32">
        <f t="shared" si="10"/>
        <v>6.1098221191028618E-2</v>
      </c>
      <c r="Z32">
        <v>1411</v>
      </c>
      <c r="AA32">
        <f t="shared" si="11"/>
        <v>6835</v>
      </c>
      <c r="AB32">
        <f t="shared" si="12"/>
        <v>0.17111326703856417</v>
      </c>
      <c r="AC32">
        <v>691</v>
      </c>
      <c r="AD32">
        <f t="shared" si="13"/>
        <v>6816</v>
      </c>
      <c r="AE32">
        <f t="shared" si="14"/>
        <v>9.2047422405754628E-2</v>
      </c>
      <c r="AF32">
        <v>3868</v>
      </c>
      <c r="AG32">
        <f t="shared" si="15"/>
        <v>33494</v>
      </c>
      <c r="AH32">
        <f t="shared" si="16"/>
        <v>0.10352764841282587</v>
      </c>
    </row>
    <row r="33" spans="3:34" x14ac:dyDescent="0.25">
      <c r="C33" s="14" t="s">
        <v>35</v>
      </c>
      <c r="D33">
        <v>14</v>
      </c>
      <c r="E33">
        <f>D4-D33</f>
        <v>123</v>
      </c>
      <c r="F33">
        <f t="shared" si="0"/>
        <v>0.10218978102189781</v>
      </c>
      <c r="G33">
        <v>63</v>
      </c>
      <c r="H33">
        <f>G4-G33</f>
        <v>704</v>
      </c>
      <c r="I33">
        <f t="shared" si="1"/>
        <v>8.2138200782268578E-2</v>
      </c>
      <c r="J33">
        <v>130</v>
      </c>
      <c r="K33">
        <f t="shared" si="2"/>
        <v>1820</v>
      </c>
      <c r="L33">
        <f t="shared" si="3"/>
        <v>6.6666666666666666E-2</v>
      </c>
      <c r="M33">
        <v>56</v>
      </c>
      <c r="N33">
        <f t="shared" si="4"/>
        <v>667</v>
      </c>
      <c r="O33">
        <f t="shared" si="5"/>
        <v>7.7455048409405258E-2</v>
      </c>
      <c r="P33">
        <v>186</v>
      </c>
      <c r="Q33">
        <f t="shared" si="17"/>
        <v>1901</v>
      </c>
      <c r="R33">
        <f t="shared" si="6"/>
        <v>8.9123143267848592E-2</v>
      </c>
      <c r="S33" s="14"/>
      <c r="T33">
        <v>31</v>
      </c>
      <c r="U33">
        <f t="shared" si="7"/>
        <v>432</v>
      </c>
      <c r="V33">
        <f t="shared" si="8"/>
        <v>6.6954643628509725E-2</v>
      </c>
      <c r="W33">
        <v>77</v>
      </c>
      <c r="X33">
        <f t="shared" si="9"/>
        <v>1216</v>
      </c>
      <c r="Y33">
        <f t="shared" si="10"/>
        <v>5.9551430781129157E-2</v>
      </c>
      <c r="Z33">
        <v>1392</v>
      </c>
      <c r="AA33">
        <f t="shared" si="11"/>
        <v>6854</v>
      </c>
      <c r="AB33">
        <f t="shared" si="12"/>
        <v>0.16880911957312636</v>
      </c>
      <c r="AC33">
        <v>611</v>
      </c>
      <c r="AD33">
        <f t="shared" si="13"/>
        <v>6896</v>
      </c>
      <c r="AE33">
        <f t="shared" si="14"/>
        <v>8.139070201145597E-2</v>
      </c>
      <c r="AF33">
        <v>3685</v>
      </c>
      <c r="AG33">
        <f t="shared" si="15"/>
        <v>33677</v>
      </c>
      <c r="AH33">
        <f t="shared" si="16"/>
        <v>9.8629623681815742E-2</v>
      </c>
    </row>
    <row r="34" spans="3:34" x14ac:dyDescent="0.25">
      <c r="C34" s="14" t="s">
        <v>37</v>
      </c>
      <c r="D34">
        <v>11</v>
      </c>
      <c r="E34">
        <f>D4-D34</f>
        <v>126</v>
      </c>
      <c r="F34">
        <f t="shared" si="0"/>
        <v>8.0291970802919707E-2</v>
      </c>
      <c r="G34">
        <v>66</v>
      </c>
      <c r="H34">
        <f>G4-G34</f>
        <v>701</v>
      </c>
      <c r="I34">
        <f t="shared" si="1"/>
        <v>8.6049543676662316E-2</v>
      </c>
      <c r="J34">
        <v>129</v>
      </c>
      <c r="K34">
        <f t="shared" si="2"/>
        <v>1821</v>
      </c>
      <c r="L34">
        <f t="shared" si="3"/>
        <v>6.615384615384616E-2</v>
      </c>
      <c r="M34">
        <v>51</v>
      </c>
      <c r="N34">
        <f t="shared" si="4"/>
        <v>672</v>
      </c>
      <c r="O34">
        <f t="shared" si="5"/>
        <v>7.0539419087136929E-2</v>
      </c>
      <c r="P34">
        <v>191</v>
      </c>
      <c r="Q34">
        <f t="shared" si="17"/>
        <v>1896</v>
      </c>
      <c r="R34">
        <f t="shared" si="6"/>
        <v>9.1518926689027308E-2</v>
      </c>
      <c r="S34" s="14"/>
      <c r="T34">
        <v>28</v>
      </c>
      <c r="U34">
        <f t="shared" si="7"/>
        <v>435</v>
      </c>
      <c r="V34">
        <f t="shared" si="8"/>
        <v>6.0475161987041039E-2</v>
      </c>
      <c r="W34">
        <v>80</v>
      </c>
      <c r="X34">
        <f t="shared" si="9"/>
        <v>1213</v>
      </c>
      <c r="Y34">
        <f t="shared" si="10"/>
        <v>6.1871616395978345E-2</v>
      </c>
      <c r="Z34">
        <v>1426</v>
      </c>
      <c r="AA34">
        <f t="shared" si="11"/>
        <v>6820</v>
      </c>
      <c r="AB34">
        <f t="shared" si="12"/>
        <v>0.17293233082706766</v>
      </c>
      <c r="AC34">
        <v>622</v>
      </c>
      <c r="AD34">
        <f t="shared" si="13"/>
        <v>6885</v>
      </c>
      <c r="AE34">
        <f t="shared" si="14"/>
        <v>8.2856001065672036E-2</v>
      </c>
      <c r="AF34">
        <v>3605</v>
      </c>
      <c r="AG34">
        <f t="shared" si="15"/>
        <v>33757</v>
      </c>
      <c r="AH34">
        <f t="shared" si="16"/>
        <v>9.6488410684652859E-2</v>
      </c>
    </row>
    <row r="35" spans="3:34" x14ac:dyDescent="0.25">
      <c r="C35" s="14" t="s">
        <v>36</v>
      </c>
      <c r="D35">
        <v>10</v>
      </c>
      <c r="E35">
        <f>D4-D35</f>
        <v>127</v>
      </c>
      <c r="F35">
        <f t="shared" si="0"/>
        <v>7.2992700729927001E-2</v>
      </c>
      <c r="G35">
        <v>62</v>
      </c>
      <c r="H35">
        <f>G4-G35</f>
        <v>705</v>
      </c>
      <c r="I35">
        <f t="shared" si="1"/>
        <v>8.0834419817470665E-2</v>
      </c>
      <c r="J35">
        <v>128</v>
      </c>
      <c r="K35">
        <f t="shared" si="2"/>
        <v>1822</v>
      </c>
      <c r="L35">
        <f t="shared" si="3"/>
        <v>6.5641025641025641E-2</v>
      </c>
      <c r="M35">
        <v>50</v>
      </c>
      <c r="N35">
        <f t="shared" si="4"/>
        <v>673</v>
      </c>
      <c r="O35">
        <f t="shared" si="5"/>
        <v>6.9156293222683268E-2</v>
      </c>
      <c r="P35">
        <v>186</v>
      </c>
      <c r="Q35">
        <f t="shared" si="17"/>
        <v>1901</v>
      </c>
      <c r="R35">
        <f t="shared" si="6"/>
        <v>8.9123143267848592E-2</v>
      </c>
      <c r="S35" s="14"/>
      <c r="T35">
        <v>29</v>
      </c>
      <c r="U35">
        <f t="shared" si="7"/>
        <v>434</v>
      </c>
      <c r="V35">
        <f t="shared" si="8"/>
        <v>6.2634989200863925E-2</v>
      </c>
      <c r="W35">
        <v>78</v>
      </c>
      <c r="X35">
        <f t="shared" si="9"/>
        <v>1215</v>
      </c>
      <c r="Y35">
        <f t="shared" si="10"/>
        <v>6.0324825986078884E-2</v>
      </c>
      <c r="Z35">
        <v>1456</v>
      </c>
      <c r="AA35">
        <f t="shared" si="11"/>
        <v>6790</v>
      </c>
      <c r="AB35">
        <f t="shared" si="12"/>
        <v>0.1765704584040747</v>
      </c>
      <c r="AC35">
        <v>615</v>
      </c>
      <c r="AD35">
        <f t="shared" si="13"/>
        <v>6892</v>
      </c>
      <c r="AE35">
        <f t="shared" si="14"/>
        <v>8.1923538031170903E-2</v>
      </c>
      <c r="AF35">
        <v>3535</v>
      </c>
      <c r="AG35">
        <f t="shared" si="15"/>
        <v>33827</v>
      </c>
      <c r="AH35">
        <f t="shared" si="16"/>
        <v>9.4614849312135318E-2</v>
      </c>
    </row>
    <row r="36" spans="3:34" x14ac:dyDescent="0.25">
      <c r="C36" s="14" t="s">
        <v>39</v>
      </c>
      <c r="D36">
        <v>14</v>
      </c>
      <c r="E36">
        <f>D4-D36</f>
        <v>123</v>
      </c>
      <c r="F36">
        <f t="shared" si="0"/>
        <v>0.10218978102189781</v>
      </c>
      <c r="G36">
        <v>63</v>
      </c>
      <c r="H36">
        <f>G4-G36</f>
        <v>704</v>
      </c>
      <c r="I36">
        <f t="shared" si="1"/>
        <v>8.2138200782268578E-2</v>
      </c>
      <c r="J36">
        <v>136</v>
      </c>
      <c r="K36">
        <f t="shared" si="2"/>
        <v>1814</v>
      </c>
      <c r="L36">
        <f t="shared" si="3"/>
        <v>6.974358974358974E-2</v>
      </c>
      <c r="M36">
        <v>56</v>
      </c>
      <c r="N36">
        <f t="shared" si="4"/>
        <v>667</v>
      </c>
      <c r="O36">
        <f t="shared" si="5"/>
        <v>7.7455048409405258E-2</v>
      </c>
      <c r="P36">
        <v>186</v>
      </c>
      <c r="Q36">
        <f t="shared" si="17"/>
        <v>1901</v>
      </c>
      <c r="R36">
        <f t="shared" si="6"/>
        <v>8.9123143267848592E-2</v>
      </c>
      <c r="S36" s="14"/>
      <c r="T36">
        <v>30</v>
      </c>
      <c r="U36">
        <f t="shared" si="7"/>
        <v>433</v>
      </c>
      <c r="V36">
        <f t="shared" si="8"/>
        <v>6.4794816414686832E-2</v>
      </c>
      <c r="W36">
        <v>81</v>
      </c>
      <c r="X36">
        <f t="shared" si="9"/>
        <v>1212</v>
      </c>
      <c r="Y36">
        <f t="shared" si="10"/>
        <v>6.2645011600928072E-2</v>
      </c>
      <c r="Z36">
        <v>1394</v>
      </c>
      <c r="AA36">
        <f t="shared" si="11"/>
        <v>6852</v>
      </c>
      <c r="AB36">
        <f t="shared" si="12"/>
        <v>0.1690516614115935</v>
      </c>
      <c r="AC36">
        <v>631</v>
      </c>
      <c r="AD36">
        <f t="shared" si="13"/>
        <v>6876</v>
      </c>
      <c r="AE36">
        <f t="shared" si="14"/>
        <v>8.4054882110030635E-2</v>
      </c>
      <c r="AF36">
        <v>3768</v>
      </c>
      <c r="AG36">
        <f t="shared" si="15"/>
        <v>33594</v>
      </c>
      <c r="AH36">
        <f t="shared" si="16"/>
        <v>0.10085113216637225</v>
      </c>
    </row>
    <row r="37" spans="3:34" x14ac:dyDescent="0.25">
      <c r="C37" s="14" t="s">
        <v>40</v>
      </c>
      <c r="D37">
        <v>12</v>
      </c>
      <c r="E37">
        <f>D4-D37</f>
        <v>125</v>
      </c>
      <c r="F37">
        <f t="shared" si="0"/>
        <v>8.7591240875912413E-2</v>
      </c>
      <c r="G37">
        <v>63</v>
      </c>
      <c r="H37">
        <f>G4-G37</f>
        <v>704</v>
      </c>
      <c r="I37">
        <f t="shared" si="1"/>
        <v>8.2138200782268578E-2</v>
      </c>
      <c r="J37">
        <v>134</v>
      </c>
      <c r="K37">
        <f t="shared" si="2"/>
        <v>1816</v>
      </c>
      <c r="L37">
        <f t="shared" si="3"/>
        <v>6.8717948717948715E-2</v>
      </c>
      <c r="M37">
        <v>55</v>
      </c>
      <c r="N37">
        <f t="shared" si="4"/>
        <v>668</v>
      </c>
      <c r="O37">
        <f t="shared" si="5"/>
        <v>7.6071922544951584E-2</v>
      </c>
      <c r="P37">
        <v>194</v>
      </c>
      <c r="Q37">
        <f t="shared" si="17"/>
        <v>1893</v>
      </c>
      <c r="R37">
        <f t="shared" si="6"/>
        <v>9.2956396741734545E-2</v>
      </c>
      <c r="S37" s="14"/>
      <c r="T37">
        <v>31</v>
      </c>
      <c r="U37">
        <f t="shared" si="7"/>
        <v>432</v>
      </c>
      <c r="V37">
        <f t="shared" si="8"/>
        <v>6.6954643628509725E-2</v>
      </c>
      <c r="W37">
        <v>83</v>
      </c>
      <c r="X37">
        <f t="shared" si="9"/>
        <v>1210</v>
      </c>
      <c r="Y37">
        <f t="shared" si="10"/>
        <v>6.4191802010827539E-2</v>
      </c>
      <c r="Z37">
        <v>1417</v>
      </c>
      <c r="AA37">
        <f t="shared" si="11"/>
        <v>6829</v>
      </c>
      <c r="AB37">
        <f t="shared" si="12"/>
        <v>0.17184089255396556</v>
      </c>
      <c r="AC37">
        <v>636</v>
      </c>
      <c r="AD37">
        <f t="shared" si="13"/>
        <v>6871</v>
      </c>
      <c r="AE37">
        <f t="shared" si="14"/>
        <v>8.4720927134674301E-2</v>
      </c>
      <c r="AF37">
        <v>3706</v>
      </c>
      <c r="AG37">
        <f t="shared" si="15"/>
        <v>33656</v>
      </c>
      <c r="AH37">
        <f t="shared" si="16"/>
        <v>9.919169209357101E-2</v>
      </c>
    </row>
    <row r="38" spans="3:34" x14ac:dyDescent="0.25">
      <c r="C38" s="14" t="s">
        <v>41</v>
      </c>
      <c r="D38">
        <v>11</v>
      </c>
      <c r="E38">
        <f>D4-D38</f>
        <v>126</v>
      </c>
      <c r="F38">
        <f t="shared" si="0"/>
        <v>8.0291970802919707E-2</v>
      </c>
      <c r="G38">
        <v>60</v>
      </c>
      <c r="H38">
        <f>G4-G38</f>
        <v>707</v>
      </c>
      <c r="I38">
        <f t="shared" si="1"/>
        <v>7.822685788787484E-2</v>
      </c>
      <c r="J38">
        <v>133</v>
      </c>
      <c r="K38">
        <f t="shared" si="2"/>
        <v>1817</v>
      </c>
      <c r="L38">
        <f t="shared" si="3"/>
        <v>6.820512820512821E-2</v>
      </c>
      <c r="M38">
        <v>52</v>
      </c>
      <c r="N38">
        <f t="shared" si="4"/>
        <v>671</v>
      </c>
      <c r="O38">
        <f t="shared" si="5"/>
        <v>7.1922544951590589E-2</v>
      </c>
      <c r="P38">
        <v>195</v>
      </c>
      <c r="Q38">
        <f t="shared" si="17"/>
        <v>1892</v>
      </c>
      <c r="R38">
        <f t="shared" si="6"/>
        <v>9.3435553425970291E-2</v>
      </c>
      <c r="S38" s="14"/>
      <c r="T38">
        <v>33</v>
      </c>
      <c r="U38">
        <f t="shared" si="7"/>
        <v>430</v>
      </c>
      <c r="V38">
        <f t="shared" si="8"/>
        <v>7.1274298056155511E-2</v>
      </c>
      <c r="W38">
        <v>81</v>
      </c>
      <c r="X38">
        <f t="shared" si="9"/>
        <v>1212</v>
      </c>
      <c r="Y38">
        <f t="shared" si="10"/>
        <v>6.2645011600928072E-2</v>
      </c>
      <c r="Z38">
        <v>1431</v>
      </c>
      <c r="AA38">
        <f t="shared" si="11"/>
        <v>6815</v>
      </c>
      <c r="AB38">
        <f t="shared" si="12"/>
        <v>0.1735386854232355</v>
      </c>
      <c r="AC38">
        <v>640</v>
      </c>
      <c r="AD38">
        <f t="shared" si="13"/>
        <v>6867</v>
      </c>
      <c r="AE38">
        <f t="shared" si="14"/>
        <v>8.5253763154389234E-2</v>
      </c>
      <c r="AF38">
        <v>3651</v>
      </c>
      <c r="AG38">
        <f t="shared" si="15"/>
        <v>33711</v>
      </c>
      <c r="AH38">
        <f t="shared" si="16"/>
        <v>9.7719608158021526E-2</v>
      </c>
    </row>
    <row r="39" spans="3:34" x14ac:dyDescent="0.25">
      <c r="C39" s="14" t="s">
        <v>42</v>
      </c>
      <c r="D39">
        <v>11</v>
      </c>
      <c r="E39">
        <f>D4-D39</f>
        <v>126</v>
      </c>
      <c r="F39">
        <f t="shared" si="0"/>
        <v>8.0291970802919707E-2</v>
      </c>
      <c r="G39">
        <v>64</v>
      </c>
      <c r="H39">
        <f>G4-G39</f>
        <v>703</v>
      </c>
      <c r="I39">
        <f t="shared" si="1"/>
        <v>8.344198174706649E-2</v>
      </c>
      <c r="J39">
        <v>129</v>
      </c>
      <c r="K39">
        <f t="shared" si="2"/>
        <v>1821</v>
      </c>
      <c r="L39">
        <f t="shared" si="3"/>
        <v>6.615384615384616E-2</v>
      </c>
      <c r="M39">
        <v>49</v>
      </c>
      <c r="N39">
        <f t="shared" si="4"/>
        <v>674</v>
      </c>
      <c r="O39">
        <f t="shared" si="5"/>
        <v>6.7773167358229594E-2</v>
      </c>
      <c r="P39">
        <v>186</v>
      </c>
      <c r="Q39">
        <f t="shared" si="17"/>
        <v>1901</v>
      </c>
      <c r="R39">
        <f t="shared" si="6"/>
        <v>8.9123143267848592E-2</v>
      </c>
      <c r="S39" s="14"/>
      <c r="T39">
        <v>30</v>
      </c>
      <c r="U39">
        <f t="shared" si="7"/>
        <v>433</v>
      </c>
      <c r="V39">
        <f t="shared" si="8"/>
        <v>6.4794816414686832E-2</v>
      </c>
      <c r="W39">
        <v>78</v>
      </c>
      <c r="X39">
        <f t="shared" si="9"/>
        <v>1215</v>
      </c>
      <c r="Y39">
        <f t="shared" si="10"/>
        <v>6.0324825986078884E-2</v>
      </c>
      <c r="Z39">
        <v>1441</v>
      </c>
      <c r="AA39">
        <f t="shared" si="11"/>
        <v>6805</v>
      </c>
      <c r="AB39">
        <f t="shared" si="12"/>
        <v>0.17475139461557118</v>
      </c>
      <c r="AC39">
        <v>621</v>
      </c>
      <c r="AD39">
        <f t="shared" si="13"/>
        <v>6886</v>
      </c>
      <c r="AE39">
        <f t="shared" si="14"/>
        <v>8.2722792060743303E-2</v>
      </c>
      <c r="AF39">
        <v>3538</v>
      </c>
      <c r="AG39">
        <f t="shared" si="15"/>
        <v>33824</v>
      </c>
      <c r="AH39">
        <f t="shared" si="16"/>
        <v>9.4695144799528938E-2</v>
      </c>
    </row>
    <row r="40" spans="3:34" x14ac:dyDescent="0.25">
      <c r="C40" s="14" t="s">
        <v>43</v>
      </c>
      <c r="D40">
        <v>14</v>
      </c>
      <c r="E40">
        <f>D4-D40</f>
        <v>123</v>
      </c>
      <c r="F40">
        <f t="shared" si="0"/>
        <v>0.10218978102189781</v>
      </c>
      <c r="G40">
        <v>61</v>
      </c>
      <c r="H40">
        <f>G4-G40</f>
        <v>706</v>
      </c>
      <c r="I40">
        <f t="shared" si="1"/>
        <v>7.9530638852672753E-2</v>
      </c>
      <c r="J40">
        <v>125</v>
      </c>
      <c r="K40">
        <f t="shared" si="2"/>
        <v>1825</v>
      </c>
      <c r="L40">
        <f t="shared" si="3"/>
        <v>6.4102564102564097E-2</v>
      </c>
      <c r="M40">
        <v>48</v>
      </c>
      <c r="N40">
        <f t="shared" si="4"/>
        <v>675</v>
      </c>
      <c r="O40">
        <f t="shared" si="5"/>
        <v>6.6390041493775934E-2</v>
      </c>
      <c r="P40">
        <v>186</v>
      </c>
      <c r="Q40">
        <f t="shared" si="17"/>
        <v>1901</v>
      </c>
      <c r="R40">
        <f t="shared" si="6"/>
        <v>8.9123143267848592E-2</v>
      </c>
      <c r="S40" s="14"/>
      <c r="T40">
        <v>32</v>
      </c>
      <c r="U40">
        <f t="shared" si="7"/>
        <v>431</v>
      </c>
      <c r="V40">
        <f t="shared" si="8"/>
        <v>6.9114470842332618E-2</v>
      </c>
      <c r="W40">
        <v>74</v>
      </c>
      <c r="X40">
        <f t="shared" si="9"/>
        <v>1219</v>
      </c>
      <c r="Y40">
        <f t="shared" si="10"/>
        <v>5.7231245166279969E-2</v>
      </c>
      <c r="Z40">
        <v>1442</v>
      </c>
      <c r="AA40">
        <f t="shared" si="11"/>
        <v>6804</v>
      </c>
      <c r="AB40">
        <f t="shared" si="12"/>
        <v>0.17487266553480477</v>
      </c>
      <c r="AC40">
        <v>628</v>
      </c>
      <c r="AD40">
        <f t="shared" si="13"/>
        <v>6879</v>
      </c>
      <c r="AE40">
        <f t="shared" si="14"/>
        <v>8.3655255095244435E-2</v>
      </c>
      <c r="AF40">
        <v>3549</v>
      </c>
      <c r="AG40">
        <f t="shared" si="15"/>
        <v>33813</v>
      </c>
      <c r="AH40">
        <f t="shared" si="16"/>
        <v>9.4989561586638835E-2</v>
      </c>
    </row>
    <row r="41" spans="3:34" x14ac:dyDescent="0.25">
      <c r="C41" s="14" t="s">
        <v>44</v>
      </c>
      <c r="D41">
        <v>14</v>
      </c>
      <c r="E41">
        <f>D4-D41</f>
        <v>123</v>
      </c>
      <c r="F41">
        <f t="shared" si="0"/>
        <v>0.10218978102189781</v>
      </c>
      <c r="G41">
        <v>60</v>
      </c>
      <c r="H41">
        <f>G4-G41</f>
        <v>707</v>
      </c>
      <c r="I41">
        <f t="shared" si="1"/>
        <v>7.822685788787484E-2</v>
      </c>
      <c r="J41">
        <v>122</v>
      </c>
      <c r="K41">
        <f t="shared" si="2"/>
        <v>1828</v>
      </c>
      <c r="L41">
        <f t="shared" si="3"/>
        <v>6.2564102564102567E-2</v>
      </c>
      <c r="M41">
        <v>50</v>
      </c>
      <c r="N41">
        <f t="shared" si="4"/>
        <v>673</v>
      </c>
      <c r="O41">
        <f t="shared" si="5"/>
        <v>6.9156293222683268E-2</v>
      </c>
      <c r="P41">
        <v>181</v>
      </c>
      <c r="Q41">
        <f t="shared" si="17"/>
        <v>1906</v>
      </c>
      <c r="R41">
        <f t="shared" si="6"/>
        <v>8.6727359846669863E-2</v>
      </c>
      <c r="S41" s="14"/>
      <c r="T41">
        <v>32</v>
      </c>
      <c r="U41">
        <f t="shared" si="7"/>
        <v>431</v>
      </c>
      <c r="V41">
        <f t="shared" si="8"/>
        <v>6.9114470842332618E-2</v>
      </c>
      <c r="W41">
        <v>79</v>
      </c>
      <c r="X41">
        <f t="shared" si="9"/>
        <v>1214</v>
      </c>
      <c r="Y41">
        <f t="shared" si="10"/>
        <v>6.1098221191028618E-2</v>
      </c>
      <c r="Z41">
        <v>1452</v>
      </c>
      <c r="AA41">
        <f t="shared" si="11"/>
        <v>6794</v>
      </c>
      <c r="AB41">
        <f t="shared" si="12"/>
        <v>0.17608537472714042</v>
      </c>
      <c r="AC41">
        <v>631</v>
      </c>
      <c r="AD41">
        <f t="shared" si="13"/>
        <v>6876</v>
      </c>
      <c r="AE41">
        <f t="shared" si="14"/>
        <v>8.4054882110030635E-2</v>
      </c>
      <c r="AF41">
        <v>3578</v>
      </c>
      <c r="AG41">
        <f t="shared" si="15"/>
        <v>33784</v>
      </c>
      <c r="AH41">
        <f t="shared" si="16"/>
        <v>9.576575129811038E-2</v>
      </c>
    </row>
    <row r="42" spans="3:34" x14ac:dyDescent="0.25">
      <c r="C42" s="14" t="s">
        <v>38</v>
      </c>
      <c r="D42">
        <v>15</v>
      </c>
      <c r="E42">
        <f>D4-D42</f>
        <v>122</v>
      </c>
      <c r="F42">
        <f t="shared" si="0"/>
        <v>0.10948905109489052</v>
      </c>
      <c r="G42">
        <v>63</v>
      </c>
      <c r="H42">
        <f>G4-G42</f>
        <v>704</v>
      </c>
      <c r="I42">
        <f t="shared" si="1"/>
        <v>8.2138200782268578E-2</v>
      </c>
      <c r="J42">
        <v>130</v>
      </c>
      <c r="K42">
        <f t="shared" si="2"/>
        <v>1820</v>
      </c>
      <c r="L42">
        <f t="shared" si="3"/>
        <v>6.6666666666666666E-2</v>
      </c>
      <c r="M42">
        <v>57</v>
      </c>
      <c r="N42">
        <f t="shared" si="4"/>
        <v>666</v>
      </c>
      <c r="O42">
        <f t="shared" si="5"/>
        <v>7.8838174273858919E-2</v>
      </c>
      <c r="P42">
        <v>196</v>
      </c>
      <c r="Q42">
        <f t="shared" si="17"/>
        <v>1891</v>
      </c>
      <c r="R42">
        <f t="shared" si="6"/>
        <v>9.3914710110206037E-2</v>
      </c>
      <c r="S42" s="14"/>
      <c r="T42">
        <v>38</v>
      </c>
      <c r="U42">
        <f t="shared" si="7"/>
        <v>425</v>
      </c>
      <c r="V42">
        <f t="shared" si="8"/>
        <v>8.2073434125269976E-2</v>
      </c>
      <c r="W42">
        <v>77</v>
      </c>
      <c r="X42">
        <f t="shared" si="9"/>
        <v>1216</v>
      </c>
      <c r="Y42">
        <f t="shared" si="10"/>
        <v>5.9551430781129157E-2</v>
      </c>
      <c r="Z42">
        <v>1406</v>
      </c>
      <c r="AA42">
        <f t="shared" si="11"/>
        <v>6840</v>
      </c>
      <c r="AB42">
        <f t="shared" si="12"/>
        <v>0.17050691244239632</v>
      </c>
      <c r="AC42">
        <v>643</v>
      </c>
      <c r="AD42">
        <f t="shared" si="13"/>
        <v>6864</v>
      </c>
      <c r="AE42">
        <f t="shared" si="14"/>
        <v>8.5653390169175433E-2</v>
      </c>
      <c r="AF42">
        <v>3690</v>
      </c>
      <c r="AG42">
        <f t="shared" si="15"/>
        <v>33672</v>
      </c>
      <c r="AH42">
        <f t="shared" si="16"/>
        <v>9.8763449494138428E-2</v>
      </c>
    </row>
    <row r="43" spans="3:34" x14ac:dyDescent="0.25">
      <c r="C43" s="14" t="s">
        <v>45</v>
      </c>
      <c r="D43">
        <v>15</v>
      </c>
      <c r="E43">
        <f>D4-D43</f>
        <v>122</v>
      </c>
      <c r="F43">
        <f t="shared" si="0"/>
        <v>0.10948905109489052</v>
      </c>
      <c r="G43">
        <v>60</v>
      </c>
      <c r="H43">
        <f>G4-G43</f>
        <v>707</v>
      </c>
      <c r="I43">
        <f t="shared" si="1"/>
        <v>7.822685788787484E-2</v>
      </c>
      <c r="J43">
        <v>133</v>
      </c>
      <c r="K43">
        <f t="shared" si="2"/>
        <v>1817</v>
      </c>
      <c r="L43">
        <f t="shared" si="3"/>
        <v>6.820512820512821E-2</v>
      </c>
      <c r="M43">
        <v>53</v>
      </c>
      <c r="N43">
        <f t="shared" si="4"/>
        <v>670</v>
      </c>
      <c r="O43">
        <f t="shared" si="5"/>
        <v>7.3305670816044263E-2</v>
      </c>
      <c r="P43">
        <v>191</v>
      </c>
      <c r="Q43">
        <f t="shared" si="17"/>
        <v>1896</v>
      </c>
      <c r="R43">
        <f t="shared" si="6"/>
        <v>9.1518926689027308E-2</v>
      </c>
      <c r="S43" s="14"/>
      <c r="T43">
        <v>33</v>
      </c>
      <c r="U43">
        <f t="shared" si="7"/>
        <v>430</v>
      </c>
      <c r="V43">
        <f t="shared" si="8"/>
        <v>7.1274298056155511E-2</v>
      </c>
      <c r="W43">
        <v>84</v>
      </c>
      <c r="X43">
        <f t="shared" si="9"/>
        <v>1209</v>
      </c>
      <c r="Y43">
        <f t="shared" si="10"/>
        <v>6.4965197215777259E-2</v>
      </c>
      <c r="Z43">
        <v>1437</v>
      </c>
      <c r="AA43">
        <f t="shared" si="11"/>
        <v>6809</v>
      </c>
      <c r="AB43">
        <f t="shared" si="12"/>
        <v>0.17426631093863693</v>
      </c>
      <c r="AC43">
        <v>664</v>
      </c>
      <c r="AD43">
        <f t="shared" si="13"/>
        <v>6843</v>
      </c>
      <c r="AE43">
        <f t="shared" si="14"/>
        <v>8.8450779272678831E-2</v>
      </c>
      <c r="AF43">
        <v>3758</v>
      </c>
      <c r="AG43">
        <f t="shared" si="15"/>
        <v>33604</v>
      </c>
      <c r="AH43">
        <f t="shared" si="16"/>
        <v>0.10058348054172689</v>
      </c>
    </row>
    <row r="44" spans="3:34" x14ac:dyDescent="0.25">
      <c r="C44" s="14" t="s">
        <v>46</v>
      </c>
      <c r="D44">
        <v>16</v>
      </c>
      <c r="E44">
        <f>D4-D44</f>
        <v>121</v>
      </c>
      <c r="F44">
        <f t="shared" si="0"/>
        <v>0.11678832116788321</v>
      </c>
      <c r="G44">
        <v>60</v>
      </c>
      <c r="H44">
        <f>G4-G44</f>
        <v>707</v>
      </c>
      <c r="I44">
        <f t="shared" si="1"/>
        <v>7.822685788787484E-2</v>
      </c>
      <c r="J44">
        <v>131</v>
      </c>
      <c r="K44">
        <f t="shared" si="2"/>
        <v>1819</v>
      </c>
      <c r="L44">
        <f t="shared" si="3"/>
        <v>6.7179487179487185E-2</v>
      </c>
      <c r="M44">
        <v>54</v>
      </c>
      <c r="N44">
        <f t="shared" si="4"/>
        <v>669</v>
      </c>
      <c r="O44">
        <f t="shared" si="5"/>
        <v>7.4688796680497924E-2</v>
      </c>
      <c r="P44">
        <v>203</v>
      </c>
      <c r="Q44">
        <f t="shared" si="17"/>
        <v>1884</v>
      </c>
      <c r="R44">
        <f t="shared" si="6"/>
        <v>9.7268806899856258E-2</v>
      </c>
      <c r="S44" s="14"/>
      <c r="T44">
        <v>35</v>
      </c>
      <c r="U44">
        <f t="shared" si="7"/>
        <v>428</v>
      </c>
      <c r="V44">
        <f t="shared" si="8"/>
        <v>7.5593952483801297E-2</v>
      </c>
      <c r="W44">
        <v>78</v>
      </c>
      <c r="X44">
        <f t="shared" si="9"/>
        <v>1215</v>
      </c>
      <c r="Y44">
        <f t="shared" si="10"/>
        <v>6.0324825986078884E-2</v>
      </c>
      <c r="Z44">
        <v>1435</v>
      </c>
      <c r="AA44">
        <f t="shared" si="11"/>
        <v>6811</v>
      </c>
      <c r="AB44">
        <f t="shared" si="12"/>
        <v>0.17402376910016978</v>
      </c>
      <c r="AC44">
        <v>659</v>
      </c>
      <c r="AD44">
        <f t="shared" si="13"/>
        <v>6848</v>
      </c>
      <c r="AE44">
        <f t="shared" si="14"/>
        <v>8.7784734248035165E-2</v>
      </c>
      <c r="AF44">
        <v>3794</v>
      </c>
      <c r="AG44">
        <f t="shared" si="15"/>
        <v>33568</v>
      </c>
      <c r="AH44">
        <f t="shared" si="16"/>
        <v>0.10154702639045018</v>
      </c>
    </row>
    <row r="45" spans="3:34" s="52" customFormat="1" x14ac:dyDescent="0.25">
      <c r="F45" s="52">
        <f>MAX(F27:F44)</f>
        <v>0.11678832116788321</v>
      </c>
      <c r="I45" s="52">
        <f>MAX(I27:I44)</f>
        <v>8.6049543676662316E-2</v>
      </c>
      <c r="L45" s="52">
        <f>MAX(L27:L44)</f>
        <v>6.974358974358974E-2</v>
      </c>
      <c r="O45" s="52">
        <f>MAX(O27:O44)</f>
        <v>8.0221300138312593E-2</v>
      </c>
      <c r="R45" s="52">
        <f>MAX(R27:R44)</f>
        <v>9.7268806899856258E-2</v>
      </c>
      <c r="V45" s="52">
        <f>MAX(V27:V44)</f>
        <v>8.2073434125269976E-2</v>
      </c>
      <c r="Y45" s="52">
        <f>MAX(Y27:Y44)</f>
        <v>6.4965197215777259E-2</v>
      </c>
      <c r="AB45" s="52">
        <f>MAX(AB27:AB44)</f>
        <v>0.1765704584040747</v>
      </c>
      <c r="AE45" s="52">
        <f>MAX(AE27:AE44)</f>
        <v>9.2047422405754628E-2</v>
      </c>
      <c r="AH45" s="52">
        <f>MAX(AH27:AH44)</f>
        <v>0.10352764841282587</v>
      </c>
    </row>
  </sheetData>
  <mergeCells count="22">
    <mergeCell ref="AC5:AE5"/>
    <mergeCell ref="AF5:AH5"/>
    <mergeCell ref="AC4:AE4"/>
    <mergeCell ref="AF4:AH4"/>
    <mergeCell ref="D5:F5"/>
    <mergeCell ref="G5:I5"/>
    <mergeCell ref="J5:L5"/>
    <mergeCell ref="M5:O5"/>
    <mergeCell ref="P5:R5"/>
    <mergeCell ref="T5:V5"/>
    <mergeCell ref="W5:Y5"/>
    <mergeCell ref="Z5:AB5"/>
    <mergeCell ref="C2:P2"/>
    <mergeCell ref="S2:AF2"/>
    <mergeCell ref="D4:F4"/>
    <mergeCell ref="G4:I4"/>
    <mergeCell ref="J4:L4"/>
    <mergeCell ref="M4:O4"/>
    <mergeCell ref="P4:R4"/>
    <mergeCell ref="T4:V4"/>
    <mergeCell ref="W4:Y4"/>
    <mergeCell ref="Z4:A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L18" sqref="L18"/>
    </sheetView>
  </sheetViews>
  <sheetFormatPr defaultRowHeight="15" x14ac:dyDescent="0.25"/>
  <cols>
    <col min="2" max="2" width="13.7109375" bestFit="1" customWidth="1"/>
  </cols>
  <sheetData>
    <row r="2" spans="2:7" x14ac:dyDescent="0.25">
      <c r="B2" s="56" t="s">
        <v>95</v>
      </c>
      <c r="C2" s="56"/>
      <c r="D2" s="56"/>
      <c r="E2" s="56"/>
      <c r="F2" s="56"/>
      <c r="G2" s="56"/>
    </row>
    <row r="3" spans="2:7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2:7" x14ac:dyDescent="0.25">
      <c r="B4" t="s">
        <v>92</v>
      </c>
      <c r="C4">
        <v>0.10218978102189781</v>
      </c>
      <c r="D4">
        <v>7.822685788787484E-2</v>
      </c>
      <c r="E4">
        <v>6.1538461538461542E-2</v>
      </c>
      <c r="F4">
        <v>7.0539419087136929E-2</v>
      </c>
      <c r="G4">
        <v>8.3852419741255388E-2</v>
      </c>
    </row>
    <row r="5" spans="2:7" x14ac:dyDescent="0.25">
      <c r="B5" t="s">
        <v>93</v>
      </c>
      <c r="C5">
        <v>0.10948905109489052</v>
      </c>
      <c r="D5">
        <v>7.5619295958279015E-2</v>
      </c>
      <c r="E5">
        <v>6.1538461538461542E-2</v>
      </c>
      <c r="F5">
        <v>7.0539419087136929E-2</v>
      </c>
      <c r="G5">
        <v>8.5289889793962625E-2</v>
      </c>
    </row>
    <row r="6" spans="2:7" x14ac:dyDescent="0.25">
      <c r="B6" t="s">
        <v>94</v>
      </c>
      <c r="C6">
        <v>0.11678832116788321</v>
      </c>
      <c r="D6">
        <v>7.6923076923076927E-2</v>
      </c>
      <c r="E6">
        <v>6.1538461538461542E-2</v>
      </c>
      <c r="F6">
        <v>7.0539419087136929E-2</v>
      </c>
      <c r="G6">
        <v>8.241494968854815E-2</v>
      </c>
    </row>
    <row r="10" spans="2:7" x14ac:dyDescent="0.25">
      <c r="B10" s="56" t="s">
        <v>96</v>
      </c>
      <c r="C10" s="56"/>
      <c r="D10" s="56"/>
      <c r="E10" s="56"/>
      <c r="F10" s="56"/>
      <c r="G10" s="56"/>
    </row>
    <row r="11" spans="2:7" x14ac:dyDescent="0.25">
      <c r="B11" t="s">
        <v>92</v>
      </c>
      <c r="C11">
        <v>0.10948905109489052</v>
      </c>
      <c r="D11">
        <v>7.9530638852672753E-2</v>
      </c>
      <c r="E11">
        <v>6.8717948717948715E-2</v>
      </c>
      <c r="F11">
        <v>7.8838174273858919E-2</v>
      </c>
      <c r="G11">
        <v>9.3914710110206037E-2</v>
      </c>
    </row>
    <row r="12" spans="2:7" x14ac:dyDescent="0.25">
      <c r="B12" t="s">
        <v>93</v>
      </c>
      <c r="C12">
        <v>0.11678832116788321</v>
      </c>
      <c r="D12">
        <v>7.822685788787484E-2</v>
      </c>
      <c r="E12">
        <v>6.974358974358974E-2</v>
      </c>
      <c r="F12">
        <v>7.7455048409405258E-2</v>
      </c>
      <c r="G12">
        <v>9.3914710110206037E-2</v>
      </c>
    </row>
    <row r="13" spans="2:7" x14ac:dyDescent="0.25">
      <c r="B13" t="s">
        <v>94</v>
      </c>
      <c r="C13">
        <v>0.11678832116788321</v>
      </c>
      <c r="D13">
        <v>7.9530638852672753E-2</v>
      </c>
      <c r="E13">
        <v>6.8717948717948715E-2</v>
      </c>
      <c r="F13">
        <v>7.3305670816044263E-2</v>
      </c>
      <c r="G13">
        <v>9.24772400574988E-2</v>
      </c>
    </row>
  </sheetData>
  <mergeCells count="2">
    <mergeCell ref="B10:G10"/>
    <mergeCell ref="B2:G2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23"/>
  <sheetViews>
    <sheetView topLeftCell="A16" workbookViewId="0">
      <selection activeCell="P41" sqref="P41"/>
    </sheetView>
  </sheetViews>
  <sheetFormatPr defaultRowHeight="15" x14ac:dyDescent="0.25"/>
  <cols>
    <col min="2" max="2" width="30.85546875" bestFit="1" customWidth="1"/>
    <col min="9" max="9" width="30.85546875" bestFit="1" customWidth="1"/>
  </cols>
  <sheetData>
    <row r="6" spans="2:14" x14ac:dyDescent="0.25">
      <c r="B6" t="s">
        <v>62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I6" t="s">
        <v>62</v>
      </c>
      <c r="J6" t="s">
        <v>0</v>
      </c>
      <c r="K6" t="s">
        <v>1</v>
      </c>
      <c r="L6" t="s">
        <v>2</v>
      </c>
      <c r="M6" t="s">
        <v>3</v>
      </c>
      <c r="N6" t="s">
        <v>4</v>
      </c>
    </row>
    <row r="7" spans="2:14" x14ac:dyDescent="0.25">
      <c r="B7" t="s">
        <v>85</v>
      </c>
      <c r="C7">
        <v>0.10218978102189781</v>
      </c>
      <c r="D7">
        <v>7.1707953063885263E-2</v>
      </c>
      <c r="E7">
        <v>7.3333333333333334E-2</v>
      </c>
      <c r="F7">
        <v>7.3305670816044263E-2</v>
      </c>
      <c r="G7">
        <v>8.9123143267848592E-2</v>
      </c>
      <c r="I7" t="s">
        <v>85</v>
      </c>
      <c r="J7">
        <v>6.0475161987041039E-2</v>
      </c>
      <c r="K7">
        <v>5.5684454756380508E-2</v>
      </c>
      <c r="L7">
        <v>0.16104778074217801</v>
      </c>
      <c r="M7">
        <v>8.4854136139603034E-2</v>
      </c>
      <c r="N7">
        <v>0.10301911032599968</v>
      </c>
    </row>
    <row r="8" spans="2:14" x14ac:dyDescent="0.25">
      <c r="B8" t="s">
        <v>49</v>
      </c>
      <c r="C8">
        <v>0.10948905109489052</v>
      </c>
      <c r="D8">
        <v>8.9960886571056067E-2</v>
      </c>
      <c r="E8">
        <v>6.4615384615384616E-2</v>
      </c>
      <c r="F8">
        <v>7.7455048409405258E-2</v>
      </c>
      <c r="G8">
        <v>9.0560613320555816E-2</v>
      </c>
      <c r="I8" t="s">
        <v>49</v>
      </c>
      <c r="J8">
        <v>7.775377969762419E-2</v>
      </c>
      <c r="K8">
        <v>6.7285382830626447E-2</v>
      </c>
      <c r="L8">
        <v>0.17341741450400194</v>
      </c>
      <c r="M8">
        <v>9.1248168376182229E-2</v>
      </c>
      <c r="N8">
        <v>0.1022161554520636</v>
      </c>
    </row>
    <row r="9" spans="2:14" x14ac:dyDescent="0.25">
      <c r="B9" t="s">
        <v>86</v>
      </c>
      <c r="C9">
        <v>0.11678832116788321</v>
      </c>
      <c r="D9">
        <v>7.9530638852672753E-2</v>
      </c>
      <c r="E9">
        <v>6.974358974358974E-2</v>
      </c>
      <c r="F9">
        <v>7.8838174273858919E-2</v>
      </c>
      <c r="G9">
        <v>9.3914710110206037E-2</v>
      </c>
      <c r="I9" t="s">
        <v>86</v>
      </c>
      <c r="J9">
        <v>7.9913606911447083E-2</v>
      </c>
      <c r="K9">
        <v>6.1871616395978345E-2</v>
      </c>
      <c r="L9">
        <v>0.17838952219257823</v>
      </c>
      <c r="M9">
        <v>9.1647795390968428E-2</v>
      </c>
      <c r="N9">
        <v>0.10368823938761308</v>
      </c>
    </row>
    <row r="10" spans="2:14" x14ac:dyDescent="0.25">
      <c r="B10" t="s">
        <v>87</v>
      </c>
      <c r="C10">
        <v>0.10218978102189781</v>
      </c>
      <c r="D10">
        <v>6.6492829204693613E-2</v>
      </c>
      <c r="E10">
        <v>7.8461538461538458E-2</v>
      </c>
      <c r="F10">
        <v>7.6071922544951584E-2</v>
      </c>
      <c r="G10">
        <v>9.3435553425970291E-2</v>
      </c>
      <c r="I10" t="s">
        <v>87</v>
      </c>
      <c r="J10">
        <v>5.6155507559395246E-2</v>
      </c>
      <c r="K10">
        <v>5.2590873936581593E-2</v>
      </c>
      <c r="L10">
        <v>0.1626243026922144</v>
      </c>
      <c r="M10">
        <v>8.179032902624217E-2</v>
      </c>
      <c r="N10">
        <v>0.1029655800010706</v>
      </c>
    </row>
    <row r="11" spans="2:14" x14ac:dyDescent="0.25">
      <c r="B11" t="s">
        <v>97</v>
      </c>
      <c r="C11">
        <v>0.11678832116788321</v>
      </c>
      <c r="D11">
        <v>8.6049543676662316E-2</v>
      </c>
      <c r="E11">
        <v>6.974358974358974E-2</v>
      </c>
      <c r="F11">
        <v>8.0221300138312593E-2</v>
      </c>
      <c r="G11">
        <v>9.7268806899856258E-2</v>
      </c>
      <c r="I11" t="s">
        <v>97</v>
      </c>
      <c r="J11">
        <v>8.2073434125269976E-2</v>
      </c>
      <c r="K11">
        <v>6.4965197215777259E-2</v>
      </c>
      <c r="L11">
        <v>0.1765704584040747</v>
      </c>
      <c r="M11">
        <v>9.2047422405754628E-2</v>
      </c>
      <c r="N11">
        <v>0.10352764841282587</v>
      </c>
    </row>
    <row r="18" spans="2:11" x14ac:dyDescent="0.25">
      <c r="B18" t="s">
        <v>78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75</v>
      </c>
      <c r="I18" t="s">
        <v>83</v>
      </c>
      <c r="J18" t="s">
        <v>84</v>
      </c>
      <c r="K18" t="s">
        <v>74</v>
      </c>
    </row>
    <row r="19" spans="2:11" x14ac:dyDescent="0.25">
      <c r="B19" t="s">
        <v>85</v>
      </c>
      <c r="C19">
        <f>AVERAGE(C7,J7)</f>
        <v>8.1332471504469428E-2</v>
      </c>
      <c r="D19">
        <f t="shared" ref="D19:G23" si="0">AVERAGE(D7,K7)</f>
        <v>6.3696203910132893E-2</v>
      </c>
      <c r="E19">
        <f t="shared" si="0"/>
        <v>0.11719055703775567</v>
      </c>
      <c r="F19">
        <f t="shared" si="0"/>
        <v>7.9079903477823649E-2</v>
      </c>
      <c r="G19">
        <f t="shared" si="0"/>
        <v>9.6071126796924144E-2</v>
      </c>
      <c r="H19">
        <f>STDEVA(C19:G19)</f>
        <v>2.0190017130398204E-2</v>
      </c>
      <c r="I19" s="3">
        <f>K19-H19</f>
        <v>6.7284035415022952E-2</v>
      </c>
      <c r="J19">
        <f>K19+H19</f>
        <v>0.10766406967581937</v>
      </c>
      <c r="K19">
        <f>AVERAGE(C19:G19)</f>
        <v>8.7474052545421163E-2</v>
      </c>
    </row>
    <row r="20" spans="2:11" x14ac:dyDescent="0.25">
      <c r="B20" t="s">
        <v>49</v>
      </c>
      <c r="C20">
        <f t="shared" ref="C20:C23" si="1">AVERAGE(C8,J8)</f>
        <v>9.3621415396257346E-2</v>
      </c>
      <c r="D20">
        <f t="shared" si="0"/>
        <v>7.8623134700841257E-2</v>
      </c>
      <c r="E20">
        <f t="shared" si="0"/>
        <v>0.11901639955969329</v>
      </c>
      <c r="F20">
        <f t="shared" si="0"/>
        <v>8.4351608392793737E-2</v>
      </c>
      <c r="G20">
        <f t="shared" si="0"/>
        <v>9.63883843863097E-2</v>
      </c>
      <c r="H20">
        <f t="shared" ref="H20:H23" si="2">STDEVA(C20:G20)</f>
        <v>1.5495214149192239E-2</v>
      </c>
      <c r="I20" s="3">
        <f t="shared" ref="I20:I23" si="3">K20-H20</f>
        <v>7.8904974337986822E-2</v>
      </c>
      <c r="J20">
        <f t="shared" ref="J20:J23" si="4">K20+H20</f>
        <v>0.10989540263637129</v>
      </c>
      <c r="K20">
        <f t="shared" ref="K20:K23" si="5">AVERAGE(C20:G20)</f>
        <v>9.4400188487179057E-2</v>
      </c>
    </row>
    <row r="21" spans="2:11" x14ac:dyDescent="0.25">
      <c r="B21" t="s">
        <v>86</v>
      </c>
      <c r="C21">
        <f t="shared" si="1"/>
        <v>9.8350964039665145E-2</v>
      </c>
      <c r="D21">
        <f t="shared" si="0"/>
        <v>7.0701127624325552E-2</v>
      </c>
      <c r="E21">
        <f t="shared" si="0"/>
        <v>0.12406655596808398</v>
      </c>
      <c r="F21">
        <f t="shared" si="0"/>
        <v>8.5242984832413674E-2</v>
      </c>
      <c r="G21">
        <f t="shared" si="0"/>
        <v>9.880147474890956E-2</v>
      </c>
      <c r="H21">
        <f t="shared" si="2"/>
        <v>1.9718288359122253E-2</v>
      </c>
      <c r="I21" s="3">
        <f t="shared" si="3"/>
        <v>7.5714333083557323E-2</v>
      </c>
      <c r="J21">
        <f t="shared" si="4"/>
        <v>0.11515090980180184</v>
      </c>
      <c r="K21">
        <f t="shared" si="5"/>
        <v>9.5432621442679583E-2</v>
      </c>
    </row>
    <row r="22" spans="2:11" x14ac:dyDescent="0.25">
      <c r="B22" t="s">
        <v>87</v>
      </c>
      <c r="C22">
        <f t="shared" si="1"/>
        <v>7.9172644290646521E-2</v>
      </c>
      <c r="D22">
        <f t="shared" si="0"/>
        <v>5.9541851570637599E-2</v>
      </c>
      <c r="E22">
        <f t="shared" si="0"/>
        <v>0.12054292057687643</v>
      </c>
      <c r="F22">
        <f t="shared" si="0"/>
        <v>7.8931125785596884E-2</v>
      </c>
      <c r="G22">
        <f t="shared" si="0"/>
        <v>9.8200566713520454E-2</v>
      </c>
      <c r="H22">
        <f t="shared" si="2"/>
        <v>2.3078769651241358E-2</v>
      </c>
      <c r="I22" s="3">
        <f t="shared" si="3"/>
        <v>6.4199052136214241E-2</v>
      </c>
      <c r="J22">
        <f t="shared" si="4"/>
        <v>0.11035659143869694</v>
      </c>
      <c r="K22">
        <f t="shared" si="5"/>
        <v>8.7277821787455592E-2</v>
      </c>
    </row>
    <row r="23" spans="2:11" x14ac:dyDescent="0.25">
      <c r="B23" t="s">
        <v>88</v>
      </c>
      <c r="C23">
        <f t="shared" si="1"/>
        <v>9.9430877646576599E-2</v>
      </c>
      <c r="D23">
        <f t="shared" si="0"/>
        <v>7.5507370446219788E-2</v>
      </c>
      <c r="E23">
        <f t="shared" si="0"/>
        <v>0.12315702407383222</v>
      </c>
      <c r="F23">
        <f t="shared" si="0"/>
        <v>8.613436127203361E-2</v>
      </c>
      <c r="G23">
        <f t="shared" si="0"/>
        <v>0.10039822765634107</v>
      </c>
      <c r="H23">
        <f t="shared" si="2"/>
        <v>1.7899822334074743E-2</v>
      </c>
      <c r="I23" s="3">
        <f t="shared" si="3"/>
        <v>7.9025749884925917E-2</v>
      </c>
      <c r="J23">
        <f t="shared" si="4"/>
        <v>0.11482539455307542</v>
      </c>
      <c r="K23">
        <f t="shared" si="5"/>
        <v>9.6925572219000666E-2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12"/>
  <sheetViews>
    <sheetView workbookViewId="0">
      <selection activeCell="F26" sqref="F26"/>
    </sheetView>
  </sheetViews>
  <sheetFormatPr defaultRowHeight="15" x14ac:dyDescent="0.25"/>
  <cols>
    <col min="4" max="4" width="12.7109375" customWidth="1"/>
  </cols>
  <sheetData>
    <row r="4" spans="4:16" x14ac:dyDescent="0.25">
      <c r="D4" s="15" t="s">
        <v>98</v>
      </c>
      <c r="E4" s="5">
        <v>60.407586978528435</v>
      </c>
      <c r="F4" s="5">
        <v>80.696135742806661</v>
      </c>
      <c r="G4" s="5">
        <v>47.091460355029582</v>
      </c>
      <c r="H4" s="5">
        <v>69.894450087904062</v>
      </c>
      <c r="I4" s="5">
        <v>36.704871395677579</v>
      </c>
      <c r="L4" s="5">
        <v>52.053692464861996</v>
      </c>
      <c r="M4" s="5">
        <v>86.634175095956621</v>
      </c>
      <c r="N4" s="5">
        <v>64.237188505364017</v>
      </c>
      <c r="O4" s="5">
        <v>117.19737778952155</v>
      </c>
      <c r="P4" s="5">
        <v>51.914583844591498</v>
      </c>
    </row>
    <row r="5" spans="4:16" x14ac:dyDescent="0.25">
      <c r="D5" s="15" t="s">
        <v>99</v>
      </c>
      <c r="E5" s="5">
        <v>60.407586978528435</v>
      </c>
      <c r="F5" s="5">
        <v>80.696135742806661</v>
      </c>
      <c r="G5" s="5">
        <v>47.091460355029582</v>
      </c>
      <c r="H5" s="5">
        <v>69.894450087904062</v>
      </c>
      <c r="I5" s="5">
        <v>37.112703300074003</v>
      </c>
      <c r="L5" s="5">
        <v>52.053692464861996</v>
      </c>
      <c r="M5" s="5">
        <v>87.703732813190655</v>
      </c>
      <c r="N5" s="5">
        <v>63.609171299305984</v>
      </c>
      <c r="O5" s="5">
        <v>117.72058036893907</v>
      </c>
      <c r="P5" s="5">
        <v>51.996879089787676</v>
      </c>
    </row>
    <row r="6" spans="4:16" x14ac:dyDescent="0.25">
      <c r="D6" s="15" t="s">
        <v>100</v>
      </c>
      <c r="E6" s="5">
        <v>64.434759443763653</v>
      </c>
      <c r="F6" s="5">
        <v>83.104975615726289</v>
      </c>
      <c r="G6" s="5">
        <v>46.717718606180135</v>
      </c>
      <c r="H6" s="5">
        <v>71.142565268045203</v>
      </c>
      <c r="I6" s="5">
        <v>37.112703300074003</v>
      </c>
      <c r="L6" s="5">
        <v>52.053692464861996</v>
      </c>
      <c r="M6" s="5">
        <v>88.773290530424688</v>
      </c>
      <c r="N6" s="5">
        <v>63.833463158612417</v>
      </c>
      <c r="O6" s="5">
        <v>118.76698552777408</v>
      </c>
      <c r="P6" s="5">
        <v>52.051742586585128</v>
      </c>
    </row>
    <row r="7" spans="4:16" x14ac:dyDescent="0.25">
      <c r="D7" s="15" t="s">
        <v>101</v>
      </c>
      <c r="E7" s="5">
        <v>64.434759443763653</v>
      </c>
      <c r="F7" s="5">
        <v>84.309395552186075</v>
      </c>
      <c r="G7" s="5">
        <v>46.717718606180135</v>
      </c>
      <c r="H7" s="5">
        <v>69.894450087904062</v>
      </c>
      <c r="I7" s="5">
        <v>37.520535204470413</v>
      </c>
      <c r="L7" s="5">
        <v>52.053692464861996</v>
      </c>
      <c r="M7" s="5">
        <v>88.773290530424688</v>
      </c>
      <c r="N7" s="5">
        <v>63.564312927444703</v>
      </c>
      <c r="O7" s="5">
        <v>119.2901881071916</v>
      </c>
      <c r="P7" s="5">
        <v>51.942015592990217</v>
      </c>
    </row>
    <row r="8" spans="4:16" x14ac:dyDescent="0.25">
      <c r="D8" s="15" t="s">
        <v>10</v>
      </c>
      <c r="E8" s="5">
        <v>60.407586978528435</v>
      </c>
      <c r="F8" s="5">
        <v>83.104975615726289</v>
      </c>
      <c r="G8" s="5">
        <v>46.717718606180135</v>
      </c>
      <c r="H8" s="5">
        <v>68.646334907762906</v>
      </c>
      <c r="I8" s="5">
        <v>38.540114965461456</v>
      </c>
      <c r="L8" s="5">
        <v>53.584683419710871</v>
      </c>
      <c r="M8" s="5">
        <v>93.051521399360809</v>
      </c>
      <c r="N8" s="5">
        <v>64.10261338978016</v>
      </c>
      <c r="O8" s="5">
        <v>119.46458896699743</v>
      </c>
      <c r="P8" s="5">
        <v>51.832288599395305</v>
      </c>
    </row>
    <row r="9" spans="4:16" x14ac:dyDescent="0.25">
      <c r="D9" s="15" t="s">
        <v>102</v>
      </c>
      <c r="E9" s="5">
        <v>60.407586978528435</v>
      </c>
      <c r="F9" s="5">
        <v>83.104975615726289</v>
      </c>
      <c r="G9" s="5">
        <v>46.717718606180135</v>
      </c>
      <c r="H9" s="5">
        <v>67.398219727621765</v>
      </c>
      <c r="I9" s="5">
        <v>37.724451156668628</v>
      </c>
      <c r="L9" s="5">
        <v>53.584683419710871</v>
      </c>
      <c r="M9" s="5">
        <v>93.051521399360809</v>
      </c>
      <c r="N9" s="5">
        <v>63.788604786751144</v>
      </c>
      <c r="O9" s="5">
        <v>116.84857606990991</v>
      </c>
      <c r="P9" s="5">
        <v>52.106606083382587</v>
      </c>
    </row>
    <row r="10" spans="4:16" x14ac:dyDescent="0.25">
      <c r="D10" s="15" t="s">
        <v>103</v>
      </c>
      <c r="E10" s="5">
        <v>60.407586978528435</v>
      </c>
      <c r="F10" s="5">
        <v>78.28729586988706</v>
      </c>
      <c r="G10" s="5">
        <v>46.717718606180135</v>
      </c>
      <c r="H10" s="5">
        <v>68.646334907762906</v>
      </c>
      <c r="I10" s="5">
        <v>37.520535204470413</v>
      </c>
      <c r="L10" s="5">
        <v>55.115674374559752</v>
      </c>
      <c r="M10" s="5">
        <v>90.912405964892756</v>
      </c>
      <c r="N10" s="5">
        <v>63.923179902335001</v>
      </c>
      <c r="O10" s="5">
        <v>117.54617950913322</v>
      </c>
      <c r="P10" s="5">
        <v>52.092890209183217</v>
      </c>
    </row>
    <row r="11" spans="4:16" x14ac:dyDescent="0.25">
      <c r="D11" s="15" t="s">
        <v>11</v>
      </c>
      <c r="E11" s="5">
        <v>56.380414513293204</v>
      </c>
      <c r="F11" s="5">
        <v>79.491715806346861</v>
      </c>
      <c r="G11" s="5">
        <v>46.717718606180135</v>
      </c>
      <c r="H11" s="5">
        <v>67.398219727621765</v>
      </c>
      <c r="I11" s="5">
        <v>37.520535204470413</v>
      </c>
      <c r="L11" s="5">
        <v>55.115674374559752</v>
      </c>
      <c r="M11" s="5">
        <v>93.051521399360809</v>
      </c>
      <c r="N11" s="5">
        <v>64.147471761641441</v>
      </c>
      <c r="O11" s="5">
        <v>116.84857606990991</v>
      </c>
      <c r="P11" s="5">
        <v>52.380923567369862</v>
      </c>
    </row>
    <row r="12" spans="4:16" x14ac:dyDescent="0.25">
      <c r="D12" s="15" t="s">
        <v>104</v>
      </c>
      <c r="E12" s="5">
        <v>56.380414513293204</v>
      </c>
      <c r="F12" s="5">
        <v>81.900555679266475</v>
      </c>
      <c r="G12" s="5">
        <v>46.343976857330702</v>
      </c>
      <c r="H12" s="5">
        <v>66.150104547480638</v>
      </c>
      <c r="I12" s="5">
        <v>37.316619252272204</v>
      </c>
      <c r="L12" s="5">
        <v>55.115674374559752</v>
      </c>
      <c r="M12" s="5">
        <v>94.121079116594856</v>
      </c>
      <c r="N12" s="5">
        <v>64.057755017918865</v>
      </c>
      <c r="O12" s="5">
        <v>115.97657177088072</v>
      </c>
      <c r="P12" s="5">
        <v>52.230048951176862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J16"/>
  <sheetViews>
    <sheetView tabSelected="1" workbookViewId="0">
      <selection activeCell="X24" sqref="X24"/>
    </sheetView>
  </sheetViews>
  <sheetFormatPr defaultRowHeight="15" x14ac:dyDescent="0.25"/>
  <cols>
    <col min="2" max="2" width="9.140625" customWidth="1"/>
    <col min="3" max="3" width="43.140625" bestFit="1" customWidth="1"/>
    <col min="19" max="19" width="9.5703125" customWidth="1"/>
  </cols>
  <sheetData>
    <row r="2" spans="3:36" ht="28.5" x14ac:dyDescent="0.45">
      <c r="C2" s="55" t="s">
        <v>66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S2" s="55" t="s">
        <v>67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3:36" ht="28.5" x14ac:dyDescent="0.4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</row>
    <row r="4" spans="3:36" x14ac:dyDescent="0.25">
      <c r="D4" s="56">
        <v>137</v>
      </c>
      <c r="E4" s="56"/>
      <c r="F4" s="56"/>
      <c r="G4" s="56">
        <v>767</v>
      </c>
      <c r="H4" s="56"/>
      <c r="I4" s="56"/>
      <c r="J4" s="56">
        <v>1950</v>
      </c>
      <c r="K4" s="56"/>
      <c r="L4" s="56"/>
      <c r="M4" s="56">
        <v>723</v>
      </c>
      <c r="N4" s="56"/>
      <c r="O4" s="56"/>
      <c r="P4" s="56">
        <v>2087</v>
      </c>
      <c r="Q4" s="56"/>
      <c r="R4" s="56"/>
      <c r="T4" s="56">
        <v>463</v>
      </c>
      <c r="U4" s="56"/>
      <c r="V4" s="56"/>
      <c r="W4" s="56">
        <v>1293</v>
      </c>
      <c r="X4" s="56"/>
      <c r="Y4" s="56"/>
      <c r="Z4" s="56">
        <v>8246</v>
      </c>
      <c r="AA4" s="56"/>
      <c r="AB4" s="56"/>
      <c r="AC4" s="56">
        <v>7507</v>
      </c>
      <c r="AD4" s="56"/>
      <c r="AE4" s="56"/>
      <c r="AF4" s="56">
        <v>37362</v>
      </c>
      <c r="AG4" s="56"/>
      <c r="AH4" s="56"/>
    </row>
    <row r="5" spans="3:36" x14ac:dyDescent="0.25">
      <c r="D5" s="54" t="s">
        <v>0</v>
      </c>
      <c r="E5" s="54"/>
      <c r="F5" s="54"/>
      <c r="G5" s="54" t="s">
        <v>1</v>
      </c>
      <c r="H5" s="54"/>
      <c r="I5" s="54"/>
      <c r="J5" s="54" t="s">
        <v>2</v>
      </c>
      <c r="K5" s="54"/>
      <c r="L5" s="54"/>
      <c r="M5" s="54" t="s">
        <v>3</v>
      </c>
      <c r="N5" s="54"/>
      <c r="O5" s="54"/>
      <c r="P5" s="54" t="s">
        <v>4</v>
      </c>
      <c r="Q5" s="54"/>
      <c r="R5" s="54"/>
      <c r="T5" s="54" t="s">
        <v>0</v>
      </c>
      <c r="U5" s="54"/>
      <c r="V5" s="54"/>
      <c r="W5" s="54" t="s">
        <v>1</v>
      </c>
      <c r="X5" s="54"/>
      <c r="Y5" s="54"/>
      <c r="Z5" s="54" t="s">
        <v>2</v>
      </c>
      <c r="AA5" s="54"/>
      <c r="AB5" s="54"/>
      <c r="AC5" s="54" t="s">
        <v>3</v>
      </c>
      <c r="AD5" s="54"/>
      <c r="AE5" s="54"/>
      <c r="AF5" s="54" t="s">
        <v>4</v>
      </c>
      <c r="AG5" s="54"/>
      <c r="AH5" s="54"/>
    </row>
    <row r="6" spans="3:36" x14ac:dyDescent="0.25">
      <c r="C6" s="14" t="s">
        <v>62</v>
      </c>
      <c r="D6" s="45" t="s">
        <v>89</v>
      </c>
      <c r="E6" s="45" t="s">
        <v>90</v>
      </c>
      <c r="F6" s="45" t="s">
        <v>91</v>
      </c>
      <c r="G6" s="45" t="s">
        <v>89</v>
      </c>
      <c r="H6" s="45" t="s">
        <v>90</v>
      </c>
      <c r="I6" s="45" t="s">
        <v>91</v>
      </c>
      <c r="J6" s="45" t="s">
        <v>89</v>
      </c>
      <c r="K6" s="45" t="s">
        <v>90</v>
      </c>
      <c r="L6" s="45" t="s">
        <v>91</v>
      </c>
      <c r="M6" s="45" t="s">
        <v>89</v>
      </c>
      <c r="N6" s="45" t="s">
        <v>90</v>
      </c>
      <c r="O6" s="45" t="s">
        <v>91</v>
      </c>
      <c r="P6" s="45" t="s">
        <v>89</v>
      </c>
      <c r="Q6" s="45" t="s">
        <v>90</v>
      </c>
      <c r="R6" s="45" t="s">
        <v>91</v>
      </c>
      <c r="S6" s="50" t="s">
        <v>74</v>
      </c>
      <c r="T6" s="45" t="s">
        <v>89</v>
      </c>
      <c r="U6" s="45" t="s">
        <v>90</v>
      </c>
      <c r="V6" s="45" t="s">
        <v>91</v>
      </c>
      <c r="W6" s="45" t="s">
        <v>89</v>
      </c>
      <c r="X6" s="45" t="s">
        <v>90</v>
      </c>
      <c r="Y6" s="45" t="s">
        <v>91</v>
      </c>
      <c r="Z6" s="45" t="s">
        <v>89</v>
      </c>
      <c r="AA6" s="45" t="s">
        <v>90</v>
      </c>
      <c r="AB6" s="45" t="s">
        <v>91</v>
      </c>
      <c r="AC6" s="45" t="s">
        <v>89</v>
      </c>
      <c r="AD6" s="45" t="s">
        <v>90</v>
      </c>
      <c r="AE6" s="45" t="s">
        <v>91</v>
      </c>
      <c r="AF6" s="45" t="s">
        <v>89</v>
      </c>
      <c r="AG6" s="45" t="s">
        <v>90</v>
      </c>
      <c r="AH6" s="45" t="s">
        <v>91</v>
      </c>
      <c r="AI6" s="50" t="s">
        <v>74</v>
      </c>
      <c r="AJ6" t="s">
        <v>112</v>
      </c>
    </row>
    <row r="7" spans="3:36" x14ac:dyDescent="0.25">
      <c r="C7" t="s">
        <v>105</v>
      </c>
      <c r="E7" s="14"/>
      <c r="F7" s="14"/>
      <c r="H7" s="14"/>
      <c r="I7" s="14"/>
      <c r="K7" s="14"/>
      <c r="L7" s="14"/>
      <c r="N7" s="14"/>
      <c r="O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3:36" x14ac:dyDescent="0.25">
      <c r="C8" s="14" t="s">
        <v>106</v>
      </c>
      <c r="D8">
        <v>15</v>
      </c>
      <c r="E8">
        <f>D4-D8</f>
        <v>122</v>
      </c>
      <c r="F8">
        <f t="shared" ref="F8:F16" si="0">D8/(D8+E8)</f>
        <v>0.10948905109489052</v>
      </c>
      <c r="G8">
        <v>67</v>
      </c>
      <c r="H8">
        <f>G4-G8</f>
        <v>700</v>
      </c>
      <c r="I8">
        <f t="shared" ref="I8:I16" si="1">G8/(G8+H8)</f>
        <v>8.7353324641460228E-2</v>
      </c>
      <c r="J8">
        <v>126</v>
      </c>
      <c r="K8">
        <f>$J$4-J8</f>
        <v>1824</v>
      </c>
      <c r="L8">
        <f>J8/(J8+K8)</f>
        <v>6.4615384615384616E-2</v>
      </c>
      <c r="M8">
        <v>56</v>
      </c>
      <c r="N8">
        <f>$M$4-M8</f>
        <v>667</v>
      </c>
      <c r="O8">
        <f>M8/(M8+N8)</f>
        <v>7.7455048409405258E-2</v>
      </c>
      <c r="P8">
        <v>180</v>
      </c>
      <c r="Q8">
        <f>$P$4-P8</f>
        <v>1907</v>
      </c>
      <c r="R8">
        <f>P8/(P8+Q8)</f>
        <v>8.6248203162434117E-2</v>
      </c>
      <c r="S8" s="14">
        <f>AVERAGE(F8,I8,L8,O8,R8)</f>
        <v>8.5032202384714942E-2</v>
      </c>
      <c r="T8">
        <v>34</v>
      </c>
      <c r="U8">
        <f>$T$4-T8</f>
        <v>429</v>
      </c>
      <c r="V8">
        <f>T8/(T8+U8)</f>
        <v>7.3434125269978404E-2</v>
      </c>
      <c r="W8">
        <v>81</v>
      </c>
      <c r="X8">
        <f>$W$4-W8</f>
        <v>1212</v>
      </c>
      <c r="Y8">
        <f>W8/(W8+X8)</f>
        <v>6.2645011600928072E-2</v>
      </c>
      <c r="Z8">
        <v>1432</v>
      </c>
      <c r="AA8">
        <f>$Z$4-Z8</f>
        <v>6814</v>
      </c>
      <c r="AB8">
        <f>Z8/(Z8+AA8)</f>
        <v>0.17365995634246909</v>
      </c>
      <c r="AC8">
        <v>672</v>
      </c>
      <c r="AD8">
        <f>$AC$4-AC8</f>
        <v>6835</v>
      </c>
      <c r="AE8">
        <f>AC8/(AC8+AD8)</f>
        <v>8.9516451312108697E-2</v>
      </c>
      <c r="AF8">
        <v>3785</v>
      </c>
      <c r="AG8">
        <f>$AF$4-AF8</f>
        <v>33577</v>
      </c>
      <c r="AH8">
        <f>AF8/(AF8+AG8)</f>
        <v>0.10130613992826937</v>
      </c>
      <c r="AI8" s="14">
        <f>AVERAGE(V8,Y8,AB8,AE8,AH8)</f>
        <v>0.10011233689075075</v>
      </c>
      <c r="AJ8">
        <f>AVERAGE(S8,AI8)</f>
        <v>9.2572269637732851E-2</v>
      </c>
    </row>
    <row r="9" spans="3:36" x14ac:dyDescent="0.25">
      <c r="C9" s="14" t="s">
        <v>94</v>
      </c>
      <c r="D9">
        <v>15</v>
      </c>
      <c r="E9">
        <f>D4-D9</f>
        <v>122</v>
      </c>
      <c r="F9">
        <f t="shared" si="0"/>
        <v>0.10948905109489052</v>
      </c>
      <c r="G9">
        <v>67</v>
      </c>
      <c r="H9">
        <f>G4-G9</f>
        <v>700</v>
      </c>
      <c r="I9">
        <f t="shared" si="1"/>
        <v>8.7353324641460228E-2</v>
      </c>
      <c r="J9">
        <v>126</v>
      </c>
      <c r="K9">
        <f t="shared" ref="K9:K16" si="2">$J$4-J9</f>
        <v>1824</v>
      </c>
      <c r="L9">
        <f t="shared" ref="L9:L16" si="3">J9/(J9+K9)</f>
        <v>6.4615384615384616E-2</v>
      </c>
      <c r="M9">
        <v>56</v>
      </c>
      <c r="N9">
        <f t="shared" ref="N9:N16" si="4">$M$4-M9</f>
        <v>667</v>
      </c>
      <c r="O9">
        <f t="shared" ref="O9:O16" si="5">M9/(M9+N9)</f>
        <v>7.7455048409405258E-2</v>
      </c>
      <c r="P9">
        <v>182</v>
      </c>
      <c r="Q9">
        <f>$P$4-P9</f>
        <v>1905</v>
      </c>
      <c r="R9">
        <f t="shared" ref="R9:R16" si="6">P9/(P9+Q9)</f>
        <v>8.7206516530905609E-2</v>
      </c>
      <c r="S9" s="14">
        <f t="shared" ref="S9:S16" si="7">AVERAGE(F9,I9,L9,O9,R9)</f>
        <v>8.5223865058409246E-2</v>
      </c>
      <c r="T9">
        <v>34</v>
      </c>
      <c r="U9">
        <f t="shared" ref="U9:U16" si="8">$T$4-T9</f>
        <v>429</v>
      </c>
      <c r="V9">
        <f t="shared" ref="V9:V16" si="9">T9/(T9+U9)</f>
        <v>7.3434125269978404E-2</v>
      </c>
      <c r="W9">
        <v>82</v>
      </c>
      <c r="X9">
        <f t="shared" ref="X9:X16" si="10">$W$4-W9</f>
        <v>1211</v>
      </c>
      <c r="Y9">
        <f t="shared" ref="Y9:Y16" si="11">W9/(W9+X9)</f>
        <v>6.3418406805877806E-2</v>
      </c>
      <c r="Z9">
        <v>1418</v>
      </c>
      <c r="AA9">
        <f t="shared" ref="AA9:AA16" si="12">$Z$4-Z9</f>
        <v>6828</v>
      </c>
      <c r="AB9">
        <f t="shared" ref="AB9:AB16" si="13">Z9/(Z9+AA9)</f>
        <v>0.17196216347319912</v>
      </c>
      <c r="AC9">
        <v>675</v>
      </c>
      <c r="AD9">
        <f t="shared" ref="AD9:AD16" si="14">$AC$4-AC9</f>
        <v>6832</v>
      </c>
      <c r="AE9">
        <f t="shared" ref="AE9:AE16" si="15">AC9/(AC9+AD9)</f>
        <v>8.9916078326894897E-2</v>
      </c>
      <c r="AF9">
        <v>3791</v>
      </c>
      <c r="AG9">
        <f t="shared" ref="AG9:AG16" si="16">$AF$4-AF9</f>
        <v>33571</v>
      </c>
      <c r="AH9">
        <f t="shared" ref="AH9:AH16" si="17">AF9/(AF9+AG9)</f>
        <v>0.10146673090305658</v>
      </c>
      <c r="AI9" s="14">
        <f t="shared" ref="AI9:AI16" si="18">AVERAGE(V9,Y9,AB9,AE9,AH9)</f>
        <v>0.10003950095580136</v>
      </c>
      <c r="AJ9">
        <f t="shared" ref="AJ9:AJ16" si="19">AVERAGE(S9,AI9)</f>
        <v>9.2631683007105309E-2</v>
      </c>
    </row>
    <row r="10" spans="3:36" x14ac:dyDescent="0.25">
      <c r="C10" s="14" t="s">
        <v>107</v>
      </c>
      <c r="D10">
        <v>16</v>
      </c>
      <c r="E10">
        <f>D4-D10</f>
        <v>121</v>
      </c>
      <c r="F10">
        <f t="shared" si="0"/>
        <v>0.11678832116788321</v>
      </c>
      <c r="G10">
        <v>69</v>
      </c>
      <c r="H10">
        <f>G4-G10</f>
        <v>698</v>
      </c>
      <c r="I10">
        <f t="shared" si="1"/>
        <v>8.9960886571056067E-2</v>
      </c>
      <c r="J10">
        <v>125</v>
      </c>
      <c r="K10">
        <f t="shared" si="2"/>
        <v>1825</v>
      </c>
      <c r="L10">
        <f t="shared" si="3"/>
        <v>6.4102564102564097E-2</v>
      </c>
      <c r="M10">
        <v>57</v>
      </c>
      <c r="N10">
        <f t="shared" si="4"/>
        <v>666</v>
      </c>
      <c r="O10">
        <f t="shared" si="5"/>
        <v>7.8838174273858919E-2</v>
      </c>
      <c r="P10">
        <v>182</v>
      </c>
      <c r="Q10">
        <f t="shared" ref="Q10:Q16" si="20">$P$4-P10</f>
        <v>1905</v>
      </c>
      <c r="R10">
        <f t="shared" si="6"/>
        <v>8.7206516530905609E-2</v>
      </c>
      <c r="S10" s="14">
        <f t="shared" si="7"/>
        <v>8.7379292529253583E-2</v>
      </c>
      <c r="T10">
        <v>34</v>
      </c>
      <c r="U10">
        <f t="shared" si="8"/>
        <v>429</v>
      </c>
      <c r="V10">
        <f t="shared" si="9"/>
        <v>7.3434125269978404E-2</v>
      </c>
      <c r="W10">
        <v>83</v>
      </c>
      <c r="X10">
        <f t="shared" si="10"/>
        <v>1210</v>
      </c>
      <c r="Y10">
        <f t="shared" si="11"/>
        <v>6.4191802010827539E-2</v>
      </c>
      <c r="Z10">
        <v>1423</v>
      </c>
      <c r="AA10">
        <f t="shared" si="12"/>
        <v>6823</v>
      </c>
      <c r="AB10">
        <f t="shared" si="13"/>
        <v>0.17256851806936696</v>
      </c>
      <c r="AC10">
        <v>681</v>
      </c>
      <c r="AD10">
        <f t="shared" si="14"/>
        <v>6826</v>
      </c>
      <c r="AE10">
        <f t="shared" si="15"/>
        <v>9.0715332356467296E-2</v>
      </c>
      <c r="AF10">
        <v>3795</v>
      </c>
      <c r="AG10">
        <f t="shared" si="16"/>
        <v>33567</v>
      </c>
      <c r="AH10">
        <f t="shared" si="17"/>
        <v>0.10157379155291472</v>
      </c>
      <c r="AI10" s="14">
        <f t="shared" si="18"/>
        <v>0.10049671385191099</v>
      </c>
      <c r="AJ10">
        <f t="shared" si="19"/>
        <v>9.3938003190582292E-2</v>
      </c>
    </row>
    <row r="11" spans="3:36" x14ac:dyDescent="0.25">
      <c r="C11" s="14" t="s">
        <v>108</v>
      </c>
      <c r="D11">
        <v>16</v>
      </c>
      <c r="E11">
        <f>D4-D11</f>
        <v>121</v>
      </c>
      <c r="F11">
        <f t="shared" si="0"/>
        <v>0.11678832116788321</v>
      </c>
      <c r="G11">
        <v>70</v>
      </c>
      <c r="H11">
        <f>G4-G11</f>
        <v>697</v>
      </c>
      <c r="I11">
        <f t="shared" si="1"/>
        <v>9.126466753585398E-2</v>
      </c>
      <c r="J11">
        <v>125</v>
      </c>
      <c r="K11">
        <f t="shared" si="2"/>
        <v>1825</v>
      </c>
      <c r="L11">
        <f t="shared" si="3"/>
        <v>6.4102564102564097E-2</v>
      </c>
      <c r="M11">
        <v>56</v>
      </c>
      <c r="N11">
        <f t="shared" si="4"/>
        <v>667</v>
      </c>
      <c r="O11">
        <f t="shared" si="5"/>
        <v>7.7455048409405258E-2</v>
      </c>
      <c r="P11">
        <v>184</v>
      </c>
      <c r="Q11">
        <f t="shared" si="20"/>
        <v>1903</v>
      </c>
      <c r="R11">
        <f t="shared" si="6"/>
        <v>8.8164829899377101E-2</v>
      </c>
      <c r="S11" s="14">
        <f t="shared" si="7"/>
        <v>8.7555086223016734E-2</v>
      </c>
      <c r="T11">
        <v>34</v>
      </c>
      <c r="U11">
        <f t="shared" si="8"/>
        <v>429</v>
      </c>
      <c r="V11">
        <f t="shared" si="9"/>
        <v>7.3434125269978404E-2</v>
      </c>
      <c r="W11">
        <v>83</v>
      </c>
      <c r="X11">
        <f t="shared" si="10"/>
        <v>1210</v>
      </c>
      <c r="Y11">
        <f t="shared" si="11"/>
        <v>6.4191802010827539E-2</v>
      </c>
      <c r="Z11">
        <v>1417</v>
      </c>
      <c r="AA11">
        <f t="shared" si="12"/>
        <v>6829</v>
      </c>
      <c r="AB11">
        <f t="shared" si="13"/>
        <v>0.17184089255396556</v>
      </c>
      <c r="AC11">
        <v>684</v>
      </c>
      <c r="AD11">
        <f t="shared" si="14"/>
        <v>6823</v>
      </c>
      <c r="AE11">
        <f t="shared" si="15"/>
        <v>9.1114959371253496E-2</v>
      </c>
      <c r="AF11">
        <v>3787</v>
      </c>
      <c r="AG11">
        <f t="shared" si="16"/>
        <v>33575</v>
      </c>
      <c r="AH11">
        <f t="shared" si="17"/>
        <v>0.10135967025319843</v>
      </c>
      <c r="AI11" s="14">
        <f t="shared" si="18"/>
        <v>0.1003882898918447</v>
      </c>
      <c r="AJ11">
        <f t="shared" si="19"/>
        <v>9.3971688057430725E-2</v>
      </c>
    </row>
    <row r="12" spans="3:36" x14ac:dyDescent="0.25">
      <c r="C12" s="14" t="s">
        <v>93</v>
      </c>
      <c r="D12">
        <v>15</v>
      </c>
      <c r="E12">
        <f>D4-D12</f>
        <v>122</v>
      </c>
      <c r="F12">
        <f t="shared" si="0"/>
        <v>0.10948905109489052</v>
      </c>
      <c r="G12">
        <v>69</v>
      </c>
      <c r="H12">
        <f>G4-G12</f>
        <v>698</v>
      </c>
      <c r="I12">
        <f t="shared" si="1"/>
        <v>8.9960886571056067E-2</v>
      </c>
      <c r="J12">
        <v>125</v>
      </c>
      <c r="K12">
        <f t="shared" si="2"/>
        <v>1825</v>
      </c>
      <c r="L12">
        <f t="shared" si="3"/>
        <v>6.4102564102564097E-2</v>
      </c>
      <c r="M12">
        <v>55</v>
      </c>
      <c r="N12">
        <f t="shared" si="4"/>
        <v>668</v>
      </c>
      <c r="O12">
        <f t="shared" si="5"/>
        <v>7.6071922544951584E-2</v>
      </c>
      <c r="P12">
        <v>189</v>
      </c>
      <c r="Q12">
        <f t="shared" si="20"/>
        <v>1898</v>
      </c>
      <c r="R12">
        <f t="shared" si="6"/>
        <v>9.0560613320555816E-2</v>
      </c>
      <c r="S12" s="14">
        <f t="shared" si="7"/>
        <v>8.6037007526803627E-2</v>
      </c>
      <c r="T12">
        <v>35</v>
      </c>
      <c r="U12">
        <f t="shared" si="8"/>
        <v>428</v>
      </c>
      <c r="V12">
        <f t="shared" si="9"/>
        <v>7.5593952483801297E-2</v>
      </c>
      <c r="W12">
        <v>87</v>
      </c>
      <c r="X12">
        <f t="shared" si="10"/>
        <v>1206</v>
      </c>
      <c r="Y12">
        <f t="shared" si="11"/>
        <v>6.7285382830626447E-2</v>
      </c>
      <c r="Z12">
        <v>1429</v>
      </c>
      <c r="AA12">
        <f t="shared" si="12"/>
        <v>6817</v>
      </c>
      <c r="AB12">
        <f t="shared" si="13"/>
        <v>0.17329614358476839</v>
      </c>
      <c r="AC12">
        <v>685</v>
      </c>
      <c r="AD12">
        <f t="shared" si="14"/>
        <v>6822</v>
      </c>
      <c r="AE12">
        <f t="shared" si="15"/>
        <v>9.1248168376182229E-2</v>
      </c>
      <c r="AF12">
        <v>3779</v>
      </c>
      <c r="AG12">
        <f t="shared" si="16"/>
        <v>33583</v>
      </c>
      <c r="AH12">
        <f t="shared" si="17"/>
        <v>0.10114554895348214</v>
      </c>
      <c r="AI12" s="14">
        <f t="shared" si="18"/>
        <v>0.10171383924577211</v>
      </c>
      <c r="AJ12">
        <f t="shared" si="19"/>
        <v>9.3875423386287876E-2</v>
      </c>
    </row>
    <row r="13" spans="3:36" x14ac:dyDescent="0.25">
      <c r="C13" s="14" t="s">
        <v>109</v>
      </c>
      <c r="D13">
        <v>15</v>
      </c>
      <c r="E13">
        <f>D4-D13</f>
        <v>122</v>
      </c>
      <c r="F13">
        <f t="shared" si="0"/>
        <v>0.10948905109489052</v>
      </c>
      <c r="G13">
        <v>69</v>
      </c>
      <c r="H13">
        <f>G4-G13</f>
        <v>698</v>
      </c>
      <c r="I13">
        <f t="shared" si="1"/>
        <v>8.9960886571056067E-2</v>
      </c>
      <c r="J13">
        <v>125</v>
      </c>
      <c r="K13">
        <f t="shared" si="2"/>
        <v>1825</v>
      </c>
      <c r="L13">
        <f t="shared" si="3"/>
        <v>6.4102564102564097E-2</v>
      </c>
      <c r="M13">
        <v>54</v>
      </c>
      <c r="N13">
        <f t="shared" si="4"/>
        <v>669</v>
      </c>
      <c r="O13">
        <f t="shared" si="5"/>
        <v>7.4688796680497924E-2</v>
      </c>
      <c r="P13">
        <v>185</v>
      </c>
      <c r="Q13">
        <f t="shared" si="20"/>
        <v>1902</v>
      </c>
      <c r="R13">
        <f t="shared" si="6"/>
        <v>8.8643986583612847E-2</v>
      </c>
      <c r="S13" s="14">
        <f t="shared" si="7"/>
        <v>8.5377057006524287E-2</v>
      </c>
      <c r="T13">
        <v>35</v>
      </c>
      <c r="U13">
        <f t="shared" si="8"/>
        <v>428</v>
      </c>
      <c r="V13">
        <f t="shared" si="9"/>
        <v>7.5593952483801297E-2</v>
      </c>
      <c r="W13">
        <v>87</v>
      </c>
      <c r="X13">
        <f t="shared" si="10"/>
        <v>1206</v>
      </c>
      <c r="Y13">
        <f t="shared" si="11"/>
        <v>6.7285382830626447E-2</v>
      </c>
      <c r="Z13">
        <v>1422</v>
      </c>
      <c r="AA13">
        <f t="shared" si="12"/>
        <v>6824</v>
      </c>
      <c r="AB13">
        <f t="shared" si="13"/>
        <v>0.1724472471501334</v>
      </c>
      <c r="AC13">
        <v>670</v>
      </c>
      <c r="AD13">
        <f t="shared" si="14"/>
        <v>6837</v>
      </c>
      <c r="AE13">
        <f t="shared" si="15"/>
        <v>8.925003330225123E-2</v>
      </c>
      <c r="AF13">
        <v>3799</v>
      </c>
      <c r="AG13">
        <f t="shared" si="16"/>
        <v>33563</v>
      </c>
      <c r="AH13">
        <f t="shared" si="17"/>
        <v>0.10168085220277287</v>
      </c>
      <c r="AI13" s="14">
        <f t="shared" si="18"/>
        <v>0.10125149359391705</v>
      </c>
      <c r="AJ13">
        <f t="shared" si="19"/>
        <v>9.331427530022067E-2</v>
      </c>
    </row>
    <row r="14" spans="3:36" x14ac:dyDescent="0.25">
      <c r="C14" s="14" t="s">
        <v>110</v>
      </c>
      <c r="D14">
        <v>15</v>
      </c>
      <c r="E14">
        <f>D4-D14</f>
        <v>122</v>
      </c>
      <c r="F14">
        <f t="shared" si="0"/>
        <v>0.10948905109489052</v>
      </c>
      <c r="G14">
        <v>65</v>
      </c>
      <c r="H14">
        <f>G4-G14</f>
        <v>702</v>
      </c>
      <c r="I14">
        <f t="shared" si="1"/>
        <v>8.4745762711864403E-2</v>
      </c>
      <c r="J14">
        <v>125</v>
      </c>
      <c r="K14">
        <f t="shared" si="2"/>
        <v>1825</v>
      </c>
      <c r="L14">
        <f t="shared" si="3"/>
        <v>6.4102564102564097E-2</v>
      </c>
      <c r="M14">
        <v>55</v>
      </c>
      <c r="N14">
        <f t="shared" si="4"/>
        <v>668</v>
      </c>
      <c r="O14">
        <f t="shared" si="5"/>
        <v>7.6071922544951584E-2</v>
      </c>
      <c r="P14">
        <v>184</v>
      </c>
      <c r="Q14">
        <f t="shared" si="20"/>
        <v>1903</v>
      </c>
      <c r="R14">
        <f t="shared" si="6"/>
        <v>8.8164829899377101E-2</v>
      </c>
      <c r="S14" s="14">
        <f t="shared" si="7"/>
        <v>8.4514826070729535E-2</v>
      </c>
      <c r="T14">
        <v>36</v>
      </c>
      <c r="U14">
        <f t="shared" si="8"/>
        <v>427</v>
      </c>
      <c r="V14">
        <f t="shared" si="9"/>
        <v>7.775377969762419E-2</v>
      </c>
      <c r="W14">
        <v>85</v>
      </c>
      <c r="X14">
        <f t="shared" si="10"/>
        <v>1208</v>
      </c>
      <c r="Y14">
        <f t="shared" si="11"/>
        <v>6.5738592420726993E-2</v>
      </c>
      <c r="Z14">
        <v>1425</v>
      </c>
      <c r="AA14">
        <f t="shared" si="12"/>
        <v>6821</v>
      </c>
      <c r="AB14">
        <f t="shared" si="13"/>
        <v>0.1728110599078341</v>
      </c>
      <c r="AC14">
        <v>674</v>
      </c>
      <c r="AD14">
        <f t="shared" si="14"/>
        <v>6833</v>
      </c>
      <c r="AE14">
        <f t="shared" si="15"/>
        <v>8.9782869321966163E-2</v>
      </c>
      <c r="AF14">
        <v>3798</v>
      </c>
      <c r="AG14">
        <f t="shared" si="16"/>
        <v>33564</v>
      </c>
      <c r="AH14">
        <f t="shared" si="17"/>
        <v>0.10165408704030833</v>
      </c>
      <c r="AI14" s="14">
        <f t="shared" si="18"/>
        <v>0.10154807767769196</v>
      </c>
      <c r="AJ14">
        <f t="shared" si="19"/>
        <v>9.3031451874210747E-2</v>
      </c>
    </row>
    <row r="15" spans="3:36" x14ac:dyDescent="0.25">
      <c r="C15" s="14" t="s">
        <v>92</v>
      </c>
      <c r="D15">
        <v>14</v>
      </c>
      <c r="E15">
        <f>D4-D15</f>
        <v>123</v>
      </c>
      <c r="F15">
        <f t="shared" si="0"/>
        <v>0.10218978102189781</v>
      </c>
      <c r="G15">
        <v>66</v>
      </c>
      <c r="H15">
        <f>G4-G15</f>
        <v>701</v>
      </c>
      <c r="I15">
        <f t="shared" si="1"/>
        <v>8.6049543676662316E-2</v>
      </c>
      <c r="J15">
        <v>125</v>
      </c>
      <c r="K15">
        <f t="shared" si="2"/>
        <v>1825</v>
      </c>
      <c r="L15">
        <f t="shared" si="3"/>
        <v>6.4102564102564097E-2</v>
      </c>
      <c r="M15">
        <v>54</v>
      </c>
      <c r="N15">
        <f t="shared" si="4"/>
        <v>669</v>
      </c>
      <c r="O15">
        <f t="shared" si="5"/>
        <v>7.4688796680497924E-2</v>
      </c>
      <c r="P15">
        <v>184</v>
      </c>
      <c r="Q15">
        <f t="shared" si="20"/>
        <v>1903</v>
      </c>
      <c r="R15">
        <f t="shared" si="6"/>
        <v>8.8164829899377101E-2</v>
      </c>
      <c r="S15" s="14">
        <f t="shared" si="7"/>
        <v>8.3039103076199855E-2</v>
      </c>
      <c r="T15">
        <v>36</v>
      </c>
      <c r="U15">
        <f t="shared" si="8"/>
        <v>427</v>
      </c>
      <c r="V15">
        <f t="shared" si="9"/>
        <v>7.775377969762419E-2</v>
      </c>
      <c r="W15">
        <v>87</v>
      </c>
      <c r="X15">
        <f t="shared" si="10"/>
        <v>1206</v>
      </c>
      <c r="Y15">
        <f t="shared" si="11"/>
        <v>6.7285382830626447E-2</v>
      </c>
      <c r="Z15">
        <v>1430</v>
      </c>
      <c r="AA15">
        <f t="shared" si="12"/>
        <v>6816</v>
      </c>
      <c r="AB15">
        <f t="shared" si="13"/>
        <v>0.17341741450400194</v>
      </c>
      <c r="AC15">
        <v>670</v>
      </c>
      <c r="AD15">
        <f t="shared" si="14"/>
        <v>6837</v>
      </c>
      <c r="AE15">
        <f t="shared" si="15"/>
        <v>8.925003330225123E-2</v>
      </c>
      <c r="AF15">
        <v>3819</v>
      </c>
      <c r="AG15">
        <f t="shared" si="16"/>
        <v>33543</v>
      </c>
      <c r="AH15">
        <f t="shared" si="17"/>
        <v>0.1022161554520636</v>
      </c>
      <c r="AI15" s="14">
        <f t="shared" si="18"/>
        <v>0.1019845531573135</v>
      </c>
      <c r="AJ15">
        <f t="shared" si="19"/>
        <v>9.2511828116756678E-2</v>
      </c>
    </row>
    <row r="16" spans="3:36" x14ac:dyDescent="0.25">
      <c r="C16" s="14" t="s">
        <v>111</v>
      </c>
      <c r="D16">
        <v>14</v>
      </c>
      <c r="E16">
        <f>D4-D16</f>
        <v>123</v>
      </c>
      <c r="F16">
        <f t="shared" si="0"/>
        <v>0.10218978102189781</v>
      </c>
      <c r="G16">
        <v>68</v>
      </c>
      <c r="H16">
        <f>G4-G16</f>
        <v>699</v>
      </c>
      <c r="I16">
        <f t="shared" si="1"/>
        <v>8.8657105606258155E-2</v>
      </c>
      <c r="J16">
        <v>124</v>
      </c>
      <c r="K16">
        <f t="shared" si="2"/>
        <v>1826</v>
      </c>
      <c r="L16">
        <f t="shared" si="3"/>
        <v>6.3589743589743591E-2</v>
      </c>
      <c r="M16">
        <v>53</v>
      </c>
      <c r="N16">
        <f t="shared" si="4"/>
        <v>670</v>
      </c>
      <c r="O16">
        <f t="shared" si="5"/>
        <v>7.3305670816044263E-2</v>
      </c>
      <c r="P16">
        <v>183</v>
      </c>
      <c r="Q16">
        <f t="shared" si="20"/>
        <v>1904</v>
      </c>
      <c r="R16">
        <f t="shared" si="6"/>
        <v>8.7685673215141355E-2</v>
      </c>
      <c r="S16" s="14">
        <f t="shared" si="7"/>
        <v>8.3085594849817035E-2</v>
      </c>
      <c r="T16">
        <v>36</v>
      </c>
      <c r="U16">
        <f t="shared" si="8"/>
        <v>427</v>
      </c>
      <c r="V16">
        <f t="shared" si="9"/>
        <v>7.775377969762419E-2</v>
      </c>
      <c r="W16">
        <v>88</v>
      </c>
      <c r="X16">
        <f t="shared" si="10"/>
        <v>1205</v>
      </c>
      <c r="Y16">
        <f t="shared" si="11"/>
        <v>6.8058778035576181E-2</v>
      </c>
      <c r="Z16">
        <v>1428</v>
      </c>
      <c r="AA16">
        <f t="shared" si="12"/>
        <v>6818</v>
      </c>
      <c r="AB16">
        <f t="shared" si="13"/>
        <v>0.1731748726655348</v>
      </c>
      <c r="AC16">
        <v>665</v>
      </c>
      <c r="AD16">
        <f t="shared" si="14"/>
        <v>6842</v>
      </c>
      <c r="AE16">
        <f t="shared" si="15"/>
        <v>8.8583988277607564E-2</v>
      </c>
      <c r="AF16">
        <v>3808</v>
      </c>
      <c r="AG16">
        <f t="shared" si="16"/>
        <v>33554</v>
      </c>
      <c r="AH16">
        <f t="shared" si="17"/>
        <v>0.1019217386649537</v>
      </c>
      <c r="AI16" s="14">
        <f t="shared" si="18"/>
        <v>0.10189863146825928</v>
      </c>
      <c r="AJ16">
        <f t="shared" si="19"/>
        <v>9.2492113159038158E-2</v>
      </c>
    </row>
  </sheetData>
  <mergeCells count="22">
    <mergeCell ref="W4:Y4"/>
    <mergeCell ref="T5:V5"/>
    <mergeCell ref="W5:Y5"/>
    <mergeCell ref="Z5:AB5"/>
    <mergeCell ref="AC5:AE5"/>
    <mergeCell ref="AF5:AH5"/>
    <mergeCell ref="D5:F5"/>
    <mergeCell ref="G5:I5"/>
    <mergeCell ref="J5:L5"/>
    <mergeCell ref="C2:P2"/>
    <mergeCell ref="S2:AF2"/>
    <mergeCell ref="D4:F4"/>
    <mergeCell ref="G4:I4"/>
    <mergeCell ref="J4:L4"/>
    <mergeCell ref="M4:O4"/>
    <mergeCell ref="M5:O5"/>
    <mergeCell ref="P4:R4"/>
    <mergeCell ref="P5:R5"/>
    <mergeCell ref="T4:V4"/>
    <mergeCell ref="Z4:AB4"/>
    <mergeCell ref="AC4:AE4"/>
    <mergeCell ref="AF4:A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63"/>
  <sheetViews>
    <sheetView workbookViewId="0">
      <selection activeCell="C6" sqref="C6:C63"/>
    </sheetView>
  </sheetViews>
  <sheetFormatPr defaultRowHeight="15" outlineLevelRow="1" x14ac:dyDescent="0.25"/>
  <cols>
    <col min="3" max="3" width="42.5703125" customWidth="1"/>
    <col min="4" max="5" width="9.5703125" customWidth="1"/>
    <col min="6" max="6" width="9.5703125" bestFit="1" customWidth="1"/>
    <col min="7" max="7" width="9.5703125" customWidth="1"/>
    <col min="8" max="8" width="9.5703125" bestFit="1" customWidth="1"/>
  </cols>
  <sheetData>
    <row r="4" spans="3:8" x14ac:dyDescent="0.25">
      <c r="C4" s="14" t="s">
        <v>62</v>
      </c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</row>
    <row r="5" spans="3:8" ht="12.75" hidden="1" customHeight="1" x14ac:dyDescent="0.25">
      <c r="C5" s="14" t="s">
        <v>9</v>
      </c>
      <c r="D5" s="3">
        <v>0.18125049612362076</v>
      </c>
      <c r="E5" s="3">
        <v>0.1082496997376321</v>
      </c>
      <c r="F5" s="3">
        <v>0.13721253095198055</v>
      </c>
      <c r="G5" s="3">
        <v>0.11081716547163969</v>
      </c>
      <c r="H5" s="3">
        <v>0.23497753808392538</v>
      </c>
    </row>
    <row r="6" spans="3:8" outlineLevel="1" x14ac:dyDescent="0.25">
      <c r="C6" s="15" t="s">
        <v>5</v>
      </c>
      <c r="D6" s="5">
        <v>56.380414513293204</v>
      </c>
      <c r="E6" s="5">
        <v>50.585637331311638</v>
      </c>
      <c r="F6" s="5">
        <v>49.33391084812623</v>
      </c>
      <c r="G6" s="5">
        <v>63.653874187198333</v>
      </c>
      <c r="H6" s="5">
        <v>37.92836710886683</v>
      </c>
    </row>
    <row r="7" spans="3:8" outlineLevel="1" x14ac:dyDescent="0.25">
      <c r="C7" s="15" t="s">
        <v>6</v>
      </c>
      <c r="D7" s="5">
        <v>56.380414513293204</v>
      </c>
      <c r="E7" s="5">
        <v>62.629836695909653</v>
      </c>
      <c r="F7" s="5">
        <v>53.445070085470078</v>
      </c>
      <c r="G7" s="5">
        <v>66.150104547480638</v>
      </c>
      <c r="H7" s="5">
        <v>36.908787347875787</v>
      </c>
    </row>
    <row r="8" spans="3:8" outlineLevel="1" x14ac:dyDescent="0.25">
      <c r="C8" s="15" t="s">
        <v>7</v>
      </c>
      <c r="D8" s="5">
        <v>56.380414513293204</v>
      </c>
      <c r="E8" s="5">
        <v>66.243096505289046</v>
      </c>
      <c r="F8" s="5">
        <v>47.091460355029582</v>
      </c>
      <c r="G8" s="5">
        <v>58.661413466633768</v>
      </c>
      <c r="H8" s="5">
        <v>33.238300208308033</v>
      </c>
    </row>
    <row r="9" spans="3:8" outlineLevel="1" x14ac:dyDescent="0.25">
      <c r="C9" s="15" t="s">
        <v>8</v>
      </c>
      <c r="D9" s="5">
        <v>4.0271724652352283</v>
      </c>
      <c r="E9" s="5">
        <v>2.4088398729196023</v>
      </c>
      <c r="F9" s="5">
        <v>26.535664168310316</v>
      </c>
      <c r="G9" s="5">
        <v>4.9924607205645755</v>
      </c>
      <c r="H9" s="5">
        <v>5.5057307093516368</v>
      </c>
    </row>
    <row r="10" spans="3:8" x14ac:dyDescent="0.25">
      <c r="C10" s="16" t="s">
        <v>48</v>
      </c>
      <c r="D10" s="4">
        <f>AVERAGE(D6:D9)</f>
        <v>43.292104001278709</v>
      </c>
      <c r="E10" s="4">
        <f t="shared" ref="E10:H10" si="0">AVERAGE(E6:E9)</f>
        <v>45.466852601357488</v>
      </c>
      <c r="F10" s="4">
        <f t="shared" si="0"/>
        <v>44.101526364234054</v>
      </c>
      <c r="G10" s="4">
        <f t="shared" si="0"/>
        <v>48.364463230469326</v>
      </c>
      <c r="H10" s="4">
        <f t="shared" si="0"/>
        <v>28.39529634360057</v>
      </c>
    </row>
    <row r="11" spans="3:8" outlineLevel="1" x14ac:dyDescent="0.25">
      <c r="C11" s="15" t="s">
        <v>11</v>
      </c>
      <c r="D11" s="5">
        <v>56.380414513293204</v>
      </c>
      <c r="E11" s="5">
        <v>79.491715806346861</v>
      </c>
      <c r="F11" s="5">
        <v>46.717718606180135</v>
      </c>
      <c r="G11" s="5">
        <v>67.398219727621765</v>
      </c>
      <c r="H11" s="5">
        <v>37.520535204470413</v>
      </c>
    </row>
    <row r="12" spans="3:8" outlineLevel="1" x14ac:dyDescent="0.25">
      <c r="C12" s="15" t="s">
        <v>10</v>
      </c>
      <c r="D12" s="5">
        <v>60.407586978528435</v>
      </c>
      <c r="E12" s="5">
        <v>83.104975615726289</v>
      </c>
      <c r="F12" s="5">
        <v>46.717718606180135</v>
      </c>
      <c r="G12" s="5">
        <v>67.398219727621765</v>
      </c>
      <c r="H12" s="5">
        <v>38.540114965461456</v>
      </c>
    </row>
    <row r="13" spans="3:8" outlineLevel="1" x14ac:dyDescent="0.25">
      <c r="C13" s="15" t="s">
        <v>47</v>
      </c>
      <c r="D13" s="5">
        <v>60.407586978528435</v>
      </c>
      <c r="E13" s="5">
        <v>80.696135742806661</v>
      </c>
      <c r="F13" s="5">
        <v>47.091460355029582</v>
      </c>
      <c r="G13" s="5">
        <v>69.894450087904062</v>
      </c>
      <c r="H13" s="5">
        <v>37.112703300074003</v>
      </c>
    </row>
    <row r="14" spans="3:8" x14ac:dyDescent="0.25">
      <c r="C14" s="16" t="s">
        <v>49</v>
      </c>
      <c r="D14" s="4">
        <f>AVERAGE(D11:D13)</f>
        <v>59.065196156783351</v>
      </c>
      <c r="E14" s="4">
        <f t="shared" ref="E14:H14" si="1">AVERAGE(E11:E13)</f>
        <v>81.097609054959932</v>
      </c>
      <c r="F14" s="4">
        <f t="shared" si="1"/>
        <v>46.842299189129953</v>
      </c>
      <c r="G14" s="4">
        <f t="shared" si="1"/>
        <v>68.23029651438253</v>
      </c>
      <c r="H14" s="4">
        <f t="shared" si="1"/>
        <v>37.724451156668628</v>
      </c>
    </row>
    <row r="15" spans="3:8" outlineLevel="1" x14ac:dyDescent="0.25">
      <c r="C15" s="17" t="s">
        <v>20</v>
      </c>
      <c r="D15" s="6">
        <v>60.407586978528435</v>
      </c>
      <c r="E15" s="6">
        <v>81.900555679266475</v>
      </c>
      <c r="F15" s="6">
        <v>47.838943852728463</v>
      </c>
      <c r="G15" s="6">
        <v>62.405759007057199</v>
      </c>
      <c r="H15" s="6">
        <v>37.724451156668628</v>
      </c>
    </row>
    <row r="16" spans="3:8" outlineLevel="1" x14ac:dyDescent="0.25">
      <c r="C16" s="17" t="s">
        <v>21</v>
      </c>
      <c r="D16" s="6">
        <v>64.434759443763653</v>
      </c>
      <c r="E16" s="6">
        <v>84.309395552186075</v>
      </c>
      <c r="F16" s="6">
        <v>48.21268560157791</v>
      </c>
      <c r="G16" s="6">
        <v>67.398219727621765</v>
      </c>
      <c r="H16" s="6">
        <v>39.559694726452499</v>
      </c>
    </row>
    <row r="17" spans="3:8" outlineLevel="1" x14ac:dyDescent="0.25">
      <c r="C17" s="17" t="s">
        <v>22</v>
      </c>
      <c r="D17" s="6">
        <v>64.434759443763653</v>
      </c>
      <c r="E17" s="6">
        <v>79.491715806346861</v>
      </c>
      <c r="F17" s="6">
        <v>48.21268560157791</v>
      </c>
      <c r="G17" s="6">
        <v>66.150104547480638</v>
      </c>
      <c r="H17" s="6">
        <v>39.763610678650707</v>
      </c>
    </row>
    <row r="18" spans="3:8" outlineLevel="1" x14ac:dyDescent="0.25">
      <c r="C18" s="17" t="s">
        <v>23</v>
      </c>
      <c r="D18" s="6">
        <v>64.434759443763653</v>
      </c>
      <c r="E18" s="6">
        <v>84.309395552186075</v>
      </c>
      <c r="F18" s="6">
        <v>47.838943852728463</v>
      </c>
      <c r="G18" s="6">
        <v>69.894450087904062</v>
      </c>
      <c r="H18" s="6">
        <v>38.336199013263247</v>
      </c>
    </row>
    <row r="19" spans="3:8" outlineLevel="1" x14ac:dyDescent="0.25">
      <c r="C19" s="17" t="s">
        <v>24</v>
      </c>
      <c r="D19" s="6">
        <v>64.434759443763653</v>
      </c>
      <c r="E19" s="6">
        <v>84.309395552186075</v>
      </c>
      <c r="F19" s="6">
        <v>48.21268560157791</v>
      </c>
      <c r="G19" s="6">
        <v>71.142565268045203</v>
      </c>
      <c r="H19" s="6">
        <v>38.540114965461456</v>
      </c>
    </row>
    <row r="20" spans="3:8" outlineLevel="1" x14ac:dyDescent="0.25">
      <c r="C20" s="17" t="s">
        <v>25</v>
      </c>
      <c r="D20" s="6">
        <v>56.380414513293204</v>
      </c>
      <c r="E20" s="6">
        <v>77.082875933427275</v>
      </c>
      <c r="F20" s="6">
        <v>48.21268560157791</v>
      </c>
      <c r="G20" s="6">
        <v>69.894450087904062</v>
      </c>
      <c r="H20" s="6">
        <v>38.947946869857873</v>
      </c>
    </row>
    <row r="21" spans="3:8" outlineLevel="1" x14ac:dyDescent="0.25">
      <c r="C21" s="17" t="s">
        <v>26</v>
      </c>
      <c r="D21" s="6">
        <v>60.407586978528435</v>
      </c>
      <c r="E21" s="6">
        <v>83.104975615726289</v>
      </c>
      <c r="F21" s="6">
        <v>47.838943852728463</v>
      </c>
      <c r="G21" s="6">
        <v>72.390680448186345</v>
      </c>
      <c r="H21" s="6">
        <v>36.50095544347937</v>
      </c>
    </row>
    <row r="22" spans="3:8" outlineLevel="1" x14ac:dyDescent="0.25">
      <c r="C22" s="17" t="s">
        <v>27</v>
      </c>
      <c r="D22" s="6">
        <v>60.407586978528435</v>
      </c>
      <c r="E22" s="6">
        <v>83.104975615726289</v>
      </c>
      <c r="F22" s="6">
        <v>48.21268560157791</v>
      </c>
      <c r="G22" s="6">
        <v>68.646334907762906</v>
      </c>
      <c r="H22" s="6">
        <v>37.112703300074003</v>
      </c>
    </row>
    <row r="23" spans="3:8" outlineLevel="1" x14ac:dyDescent="0.25">
      <c r="C23" s="17" t="s">
        <v>28</v>
      </c>
      <c r="D23" s="6">
        <v>60.407586978528435</v>
      </c>
      <c r="E23" s="6">
        <v>77.082875933427275</v>
      </c>
      <c r="F23" s="6">
        <v>48.21268560157791</v>
      </c>
      <c r="G23" s="6">
        <v>68.646334907762906</v>
      </c>
      <c r="H23" s="6">
        <v>37.724451156668628</v>
      </c>
    </row>
    <row r="24" spans="3:8" x14ac:dyDescent="0.25">
      <c r="C24" s="16" t="s">
        <v>50</v>
      </c>
      <c r="D24" s="34">
        <f>AVERAGE(D15:D23)</f>
        <v>61.749977800273513</v>
      </c>
      <c r="E24" s="34">
        <f t="shared" ref="E24:H24" si="2">AVERAGE(E15:E23)</f>
        <v>81.632906804497637</v>
      </c>
      <c r="F24" s="34">
        <f t="shared" si="2"/>
        <v>48.088105018628092</v>
      </c>
      <c r="G24" s="34">
        <f t="shared" si="2"/>
        <v>68.507655443302795</v>
      </c>
      <c r="H24" s="34">
        <f t="shared" si="2"/>
        <v>38.245569701175157</v>
      </c>
    </row>
    <row r="25" spans="3:8" hidden="1" x14ac:dyDescent="0.25">
      <c r="C25" s="16" t="s">
        <v>50</v>
      </c>
      <c r="D25" s="4">
        <f>AVERAGE(D15:D23)</f>
        <v>61.749977800273513</v>
      </c>
      <c r="E25" s="4">
        <f>AVERAGE(E15:E23)</f>
        <v>81.632906804497637</v>
      </c>
      <c r="F25" s="4">
        <f>AVERAGE(F15:F23)</f>
        <v>48.088105018628092</v>
      </c>
      <c r="G25" s="4">
        <f>AVERAGE(G15:G23)</f>
        <v>68.507655443302795</v>
      </c>
      <c r="H25" s="4">
        <f>AVERAGE(H15:H23)</f>
        <v>38.245569701175157</v>
      </c>
    </row>
    <row r="26" spans="3:8" hidden="1" x14ac:dyDescent="0.25">
      <c r="C26" s="16" t="s">
        <v>58</v>
      </c>
      <c r="D26" s="4">
        <f>AVERAGE(D15:D17)</f>
        <v>63.092368622018576</v>
      </c>
      <c r="E26" s="4">
        <f>AVERAGE(E15:E17)</f>
        <v>81.900555679266475</v>
      </c>
      <c r="F26" s="4">
        <f>AVERAGE(F15:F17)</f>
        <v>48.088105018628092</v>
      </c>
      <c r="G26" s="4">
        <f>AVERAGE(G15:G17)</f>
        <v>65.318027760719872</v>
      </c>
      <c r="H26" s="4">
        <f>AVERAGE(H15:H17)</f>
        <v>39.015918853923942</v>
      </c>
    </row>
    <row r="27" spans="3:8" hidden="1" x14ac:dyDescent="0.25">
      <c r="C27" s="16" t="s">
        <v>59</v>
      </c>
      <c r="D27" s="4">
        <f>AVERAGE(D18:D20)</f>
        <v>61.749977800273506</v>
      </c>
      <c r="E27" s="4">
        <f>AVERAGE(E18:E20)</f>
        <v>81.900555679266475</v>
      </c>
      <c r="F27" s="4">
        <f>AVERAGE(F18:F20)</f>
        <v>48.088105018628092</v>
      </c>
      <c r="G27" s="4">
        <f>AVERAGE(G18:G20)</f>
        <v>70.310488481284452</v>
      </c>
      <c r="H27" s="4">
        <f>AVERAGE(H18:H20)</f>
        <v>38.608086949527525</v>
      </c>
    </row>
    <row r="28" spans="3:8" hidden="1" x14ac:dyDescent="0.25">
      <c r="C28" s="16" t="s">
        <v>60</v>
      </c>
      <c r="D28" s="4">
        <f>AVERAGE(D21:D23)</f>
        <v>60.407586978528435</v>
      </c>
      <c r="E28" s="4">
        <f>AVERAGE(E21:E23)</f>
        <v>81.097609054959946</v>
      </c>
      <c r="F28" s="4">
        <f>AVERAGE(F21:F23)</f>
        <v>48.088105018628092</v>
      </c>
      <c r="G28" s="4">
        <f>AVERAGE(G21:G23)</f>
        <v>69.894450087904048</v>
      </c>
      <c r="H28" s="4">
        <f>AVERAGE(H21:H23)</f>
        <v>37.112703300074003</v>
      </c>
    </row>
    <row r="29" spans="3:8" outlineLevel="1" x14ac:dyDescent="0.25">
      <c r="C29" s="18" t="s">
        <v>12</v>
      </c>
      <c r="D29" s="7">
        <v>56.380414513293204</v>
      </c>
      <c r="E29" s="7">
        <v>72.26519618758806</v>
      </c>
      <c r="F29" s="7">
        <v>44.849009861932942</v>
      </c>
      <c r="G29" s="7">
        <v>63.653874187198333</v>
      </c>
      <c r="H29" s="7">
        <v>35.685291634686529</v>
      </c>
    </row>
    <row r="30" spans="3:8" outlineLevel="1" x14ac:dyDescent="0.25">
      <c r="C30" s="18" t="s">
        <v>13</v>
      </c>
      <c r="D30" s="7">
        <v>60.407586978528435</v>
      </c>
      <c r="E30" s="7">
        <v>69.856356314668474</v>
      </c>
      <c r="F30" s="7">
        <v>44.849009861932942</v>
      </c>
      <c r="G30" s="7">
        <v>63.653874187198333</v>
      </c>
      <c r="H30" s="7">
        <v>36.297039491281161</v>
      </c>
    </row>
    <row r="31" spans="3:8" outlineLevel="1" x14ac:dyDescent="0.25">
      <c r="C31" s="18" t="s">
        <v>14</v>
      </c>
      <c r="D31" s="7">
        <v>64.434759443763653</v>
      </c>
      <c r="E31" s="7">
        <v>71.06077625112826</v>
      </c>
      <c r="F31" s="7">
        <v>44.849009861932942</v>
      </c>
      <c r="G31" s="7">
        <v>63.653874187198333</v>
      </c>
      <c r="H31" s="7">
        <v>35.073543778091903</v>
      </c>
    </row>
    <row r="32" spans="3:8" outlineLevel="1" x14ac:dyDescent="0.25">
      <c r="C32" s="18" t="s">
        <v>15</v>
      </c>
      <c r="D32" s="7">
        <v>60.407586978528435</v>
      </c>
      <c r="E32" s="7">
        <v>73.46961612404786</v>
      </c>
      <c r="F32" s="7">
        <v>50.08139434582511</v>
      </c>
      <c r="G32" s="7">
        <v>71.142565268045203</v>
      </c>
      <c r="H32" s="7">
        <v>39.967526630848923</v>
      </c>
    </row>
    <row r="33" spans="3:8" outlineLevel="1" x14ac:dyDescent="0.25">
      <c r="C33" s="18" t="s">
        <v>16</v>
      </c>
      <c r="D33" s="7">
        <v>64.434759443763653</v>
      </c>
      <c r="E33" s="7">
        <v>72.26519618758806</v>
      </c>
      <c r="F33" s="7">
        <v>50.828877843523998</v>
      </c>
      <c r="G33" s="7">
        <v>69.894450087904062</v>
      </c>
      <c r="H33" s="7">
        <v>39.967526630848923</v>
      </c>
    </row>
    <row r="34" spans="3:8" outlineLevel="1" x14ac:dyDescent="0.25">
      <c r="C34" s="18" t="s">
        <v>17</v>
      </c>
      <c r="D34" s="7">
        <v>64.434759443763653</v>
      </c>
      <c r="E34" s="7">
        <v>73.46961612404786</v>
      </c>
      <c r="F34" s="7">
        <v>50.08139434582511</v>
      </c>
      <c r="G34" s="7">
        <v>66.150104547480638</v>
      </c>
      <c r="H34" s="7">
        <v>39.355778774254297</v>
      </c>
    </row>
    <row r="35" spans="3:8" x14ac:dyDescent="0.25">
      <c r="C35" s="16" t="s">
        <v>51</v>
      </c>
      <c r="D35" s="4">
        <f>AVERAGE(D29:D34)</f>
        <v>61.749977800273506</v>
      </c>
      <c r="E35" s="4">
        <f>AVERAGE(E29:E34)</f>
        <v>72.064459531511432</v>
      </c>
      <c r="F35" s="4">
        <f>AVERAGE(F29:F34)</f>
        <v>47.58978268682884</v>
      </c>
      <c r="G35" s="4">
        <f>AVERAGE(G29:G34)</f>
        <v>66.358123744170811</v>
      </c>
      <c r="H35" s="4">
        <f>AVERAGE(H29:H34)</f>
        <v>37.724451156668628</v>
      </c>
    </row>
    <row r="36" spans="3:8" hidden="1" x14ac:dyDescent="0.25">
      <c r="C36" s="16" t="s">
        <v>54</v>
      </c>
      <c r="D36" s="4">
        <f>AVERAGE(D29:D31)</f>
        <v>60.407586978528428</v>
      </c>
      <c r="E36" s="4">
        <f>AVERAGE(E29:E31)</f>
        <v>71.06077625112826</v>
      </c>
      <c r="F36" s="4">
        <f>AVERAGE(F29:F31)</f>
        <v>44.849009861932949</v>
      </c>
      <c r="G36" s="4">
        <f>AVERAGE(G29:G31)</f>
        <v>63.653874187198333</v>
      </c>
      <c r="H36" s="4">
        <f>AVERAGE(H29:H31)</f>
        <v>35.685291634686529</v>
      </c>
    </row>
    <row r="37" spans="3:8" hidden="1" x14ac:dyDescent="0.25">
      <c r="C37" s="16" t="s">
        <v>55</v>
      </c>
      <c r="D37" s="4">
        <f>AVERAGE(D32:D34)</f>
        <v>63.092368622018576</v>
      </c>
      <c r="E37" s="4">
        <f>AVERAGE(E32:E34)</f>
        <v>73.068142811894589</v>
      </c>
      <c r="F37" s="4">
        <f>AVERAGE(F32:F34)</f>
        <v>50.330555511724747</v>
      </c>
      <c r="G37" s="4">
        <f>AVERAGE(G32:G34)</f>
        <v>69.062373301143296</v>
      </c>
      <c r="H37" s="4">
        <f>AVERAGE(H32:H34)</f>
        <v>39.763610678650714</v>
      </c>
    </row>
    <row r="38" spans="3:8" outlineLevel="1" x14ac:dyDescent="0.25">
      <c r="C38" s="18" t="s">
        <v>18</v>
      </c>
      <c r="D38" s="7">
        <v>40.271724652352283</v>
      </c>
      <c r="E38" s="7">
        <v>61.42541675944986</v>
      </c>
      <c r="F38" s="7">
        <v>48.58642735042735</v>
      </c>
      <c r="G38" s="7">
        <v>64.901989367339482</v>
      </c>
      <c r="H38" s="7">
        <v>39.763610678650707</v>
      </c>
    </row>
    <row r="39" spans="3:8" outlineLevel="1" x14ac:dyDescent="0.25">
      <c r="C39" s="18" t="s">
        <v>19</v>
      </c>
      <c r="D39" s="7">
        <v>56.380414513293204</v>
      </c>
      <c r="E39" s="7">
        <v>60.220996822990053</v>
      </c>
      <c r="F39" s="7">
        <v>57.182487573964494</v>
      </c>
      <c r="G39" s="7">
        <v>68.646334907762906</v>
      </c>
      <c r="H39" s="7">
        <v>36.297039491281161</v>
      </c>
    </row>
    <row r="40" spans="3:8" x14ac:dyDescent="0.25">
      <c r="C40" s="16" t="s">
        <v>52</v>
      </c>
      <c r="D40" s="4">
        <f>AVERAGE(D38:D39)</f>
        <v>48.32606958282274</v>
      </c>
      <c r="E40" s="4">
        <f t="shared" ref="E40:H40" si="3">AVERAGE(E38:E39)</f>
        <v>60.82320679121996</v>
      </c>
      <c r="F40" s="4">
        <f t="shared" si="3"/>
        <v>52.884457462195925</v>
      </c>
      <c r="G40" s="4">
        <f t="shared" si="3"/>
        <v>66.774162137551201</v>
      </c>
      <c r="H40" s="4">
        <f t="shared" si="3"/>
        <v>38.030325084965938</v>
      </c>
    </row>
    <row r="41" spans="3:8" outlineLevel="1" x14ac:dyDescent="0.25">
      <c r="C41" s="19" t="s">
        <v>29</v>
      </c>
      <c r="D41" s="8">
        <v>52.353242048057965</v>
      </c>
      <c r="E41" s="8">
        <v>73.46961612404786</v>
      </c>
      <c r="F41" s="8">
        <v>48.58642735042735</v>
      </c>
      <c r="G41" s="8">
        <v>69.894450087904062</v>
      </c>
      <c r="H41" s="8">
        <v>38.132283061065039</v>
      </c>
    </row>
    <row r="42" spans="3:8" outlineLevel="1" x14ac:dyDescent="0.25">
      <c r="C42" s="19" t="s">
        <v>30</v>
      </c>
      <c r="D42" s="8">
        <v>60.407586978528435</v>
      </c>
      <c r="E42" s="8">
        <v>72.26519618758806</v>
      </c>
      <c r="F42" s="8">
        <v>47.091460355029582</v>
      </c>
      <c r="G42" s="8">
        <v>63.653874187198333</v>
      </c>
      <c r="H42" s="8">
        <v>36.908787347875787</v>
      </c>
    </row>
    <row r="43" spans="3:8" outlineLevel="1" x14ac:dyDescent="0.25">
      <c r="C43" s="19" t="s">
        <v>31</v>
      </c>
      <c r="D43" s="8">
        <v>60.407586978528435</v>
      </c>
      <c r="E43" s="8">
        <v>69.856356314668474</v>
      </c>
      <c r="F43" s="8">
        <v>46.343976857330702</v>
      </c>
      <c r="G43" s="8">
        <v>64.901989367339482</v>
      </c>
      <c r="H43" s="8">
        <v>35.073543778091903</v>
      </c>
    </row>
    <row r="44" spans="3:8" outlineLevel="1" x14ac:dyDescent="0.25">
      <c r="C44" s="19" t="s">
        <v>32</v>
      </c>
      <c r="D44" s="8">
        <v>52.353242048057965</v>
      </c>
      <c r="E44" s="8">
        <v>59</v>
      </c>
      <c r="F44" s="8">
        <v>50.828877843523998</v>
      </c>
      <c r="G44" s="8">
        <v>72.390680448186345</v>
      </c>
      <c r="H44" s="8">
        <v>40.783190439641757</v>
      </c>
    </row>
    <row r="45" spans="3:8" outlineLevel="1" x14ac:dyDescent="0.25">
      <c r="C45" s="19" t="s">
        <v>33</v>
      </c>
      <c r="D45" s="8">
        <v>64.434759443763653</v>
      </c>
      <c r="E45" s="8">
        <v>59</v>
      </c>
      <c r="F45" s="8">
        <v>50.08139434582511</v>
      </c>
      <c r="G45" s="8">
        <v>69.894450087904062</v>
      </c>
      <c r="H45" s="8">
        <v>39.967526630848923</v>
      </c>
    </row>
    <row r="46" spans="3:8" outlineLevel="1" x14ac:dyDescent="0.25">
      <c r="C46" s="19" t="s">
        <v>34</v>
      </c>
      <c r="D46" s="8">
        <v>64.434759443763653</v>
      </c>
      <c r="E46" s="8">
        <v>72.26519618758806</v>
      </c>
      <c r="F46" s="8">
        <v>50.455136094674558</v>
      </c>
      <c r="G46" s="8">
        <v>69.894450087904062</v>
      </c>
      <c r="H46" s="8">
        <v>39.355778774254297</v>
      </c>
    </row>
    <row r="47" spans="3:8" outlineLevel="1" x14ac:dyDescent="0.25">
      <c r="C47" s="19" t="s">
        <v>35</v>
      </c>
      <c r="D47" s="8">
        <v>56.380414513293204</v>
      </c>
      <c r="E47" s="8">
        <v>75.87845599696746</v>
      </c>
      <c r="F47" s="8">
        <v>48.58642735042735</v>
      </c>
      <c r="G47" s="8">
        <v>69.894450087904062</v>
      </c>
      <c r="H47" s="8">
        <v>37.92836710886683</v>
      </c>
    </row>
    <row r="48" spans="3:8" outlineLevel="1" x14ac:dyDescent="0.25">
      <c r="C48" s="19" t="s">
        <v>37</v>
      </c>
      <c r="D48" s="8">
        <v>44.298897117587515</v>
      </c>
      <c r="E48" s="8">
        <v>79.491715806346861</v>
      </c>
      <c r="F48" s="8">
        <v>48.21268560157791</v>
      </c>
      <c r="G48" s="8">
        <v>63.653874187198333</v>
      </c>
      <c r="H48" s="8">
        <v>38.947946869857873</v>
      </c>
    </row>
    <row r="49" spans="3:8" outlineLevel="1" x14ac:dyDescent="0.25">
      <c r="C49" s="19" t="s">
        <v>36</v>
      </c>
      <c r="D49" s="8">
        <v>40.271724652352283</v>
      </c>
      <c r="E49" s="8">
        <v>74.67403606050766</v>
      </c>
      <c r="F49" s="8">
        <v>47.838943852728463</v>
      </c>
      <c r="G49" s="8">
        <v>62.405759007057199</v>
      </c>
      <c r="H49" s="8">
        <v>37.92836710886683</v>
      </c>
    </row>
    <row r="50" spans="3:8" outlineLevel="1" x14ac:dyDescent="0.25">
      <c r="C50" s="19" t="s">
        <v>39</v>
      </c>
      <c r="D50" s="8">
        <v>56.380414513293204</v>
      </c>
      <c r="E50" s="8">
        <v>75.87845599696746</v>
      </c>
      <c r="F50" s="8">
        <v>50.828877843523998</v>
      </c>
      <c r="G50" s="8">
        <v>69.894450087904062</v>
      </c>
      <c r="H50" s="8">
        <v>37.92836710886683</v>
      </c>
    </row>
    <row r="51" spans="3:8" outlineLevel="1" x14ac:dyDescent="0.25">
      <c r="C51" s="19" t="s">
        <v>40</v>
      </c>
      <c r="D51" s="8">
        <v>48.32606958282274</v>
      </c>
      <c r="E51" s="8">
        <v>75.87845599696746</v>
      </c>
      <c r="F51" s="8">
        <v>50.08139434582511</v>
      </c>
      <c r="G51" s="8">
        <v>68.646334907762906</v>
      </c>
      <c r="H51" s="8">
        <v>39.559694726452499</v>
      </c>
    </row>
    <row r="52" spans="3:8" outlineLevel="1" x14ac:dyDescent="0.25">
      <c r="C52" s="19" t="s">
        <v>41</v>
      </c>
      <c r="D52" s="8">
        <v>44.298897117587515</v>
      </c>
      <c r="E52" s="8">
        <v>72.26519618758806</v>
      </c>
      <c r="F52" s="8">
        <v>49.707652596975677</v>
      </c>
      <c r="G52" s="8">
        <v>64.901989367339482</v>
      </c>
      <c r="H52" s="8">
        <v>39.763610678650707</v>
      </c>
    </row>
    <row r="53" spans="3:8" outlineLevel="1" x14ac:dyDescent="0.25">
      <c r="C53" s="19" t="s">
        <v>42</v>
      </c>
      <c r="D53" s="8">
        <v>44.298897117587515</v>
      </c>
      <c r="E53" s="8">
        <v>77.082875933427275</v>
      </c>
      <c r="F53" s="8">
        <v>48.21268560157791</v>
      </c>
      <c r="G53" s="8">
        <v>61.157643826916051</v>
      </c>
      <c r="H53" s="8">
        <v>37.92836710886683</v>
      </c>
    </row>
    <row r="54" spans="3:8" outlineLevel="1" x14ac:dyDescent="0.25">
      <c r="C54" s="19" t="s">
        <v>43</v>
      </c>
      <c r="D54" s="8">
        <v>56.380414513293204</v>
      </c>
      <c r="E54" s="8">
        <v>73.46961612404786</v>
      </c>
      <c r="F54" s="8">
        <v>46.717718606180135</v>
      </c>
      <c r="G54" s="8">
        <v>59.909528646774909</v>
      </c>
      <c r="H54" s="8">
        <v>37.92836710886683</v>
      </c>
    </row>
    <row r="55" spans="3:8" outlineLevel="1" x14ac:dyDescent="0.25">
      <c r="C55" s="19" t="s">
        <v>44</v>
      </c>
      <c r="D55" s="8">
        <v>56.380414513293204</v>
      </c>
      <c r="E55" s="8">
        <v>72.26519618758806</v>
      </c>
      <c r="F55" s="8">
        <v>45.596493359631815</v>
      </c>
      <c r="G55" s="8">
        <v>62.405759007057199</v>
      </c>
      <c r="H55" s="8">
        <v>36.908787347875787</v>
      </c>
    </row>
    <row r="56" spans="3:8" outlineLevel="1" x14ac:dyDescent="0.25">
      <c r="C56" s="19" t="s">
        <v>38</v>
      </c>
      <c r="D56" s="8">
        <v>60.407586978528435</v>
      </c>
      <c r="E56" s="8">
        <v>75.87845599696746</v>
      </c>
      <c r="F56" s="8">
        <v>48.58642735042735</v>
      </c>
      <c r="G56" s="8">
        <v>71.142565268045203</v>
      </c>
      <c r="H56" s="8">
        <v>39.967526630848923</v>
      </c>
    </row>
    <row r="57" spans="3:8" outlineLevel="1" x14ac:dyDescent="0.25">
      <c r="C57" s="19" t="s">
        <v>45</v>
      </c>
      <c r="D57" s="8">
        <v>60.407586978528435</v>
      </c>
      <c r="E57" s="8">
        <v>72.26519618758806</v>
      </c>
      <c r="F57" s="8">
        <v>49.707652596975677</v>
      </c>
      <c r="G57" s="8">
        <v>66.150104547480638</v>
      </c>
      <c r="H57" s="8">
        <v>38.947946869857873</v>
      </c>
    </row>
    <row r="58" spans="3:8" outlineLevel="1" x14ac:dyDescent="0.25">
      <c r="C58" s="19" t="s">
        <v>46</v>
      </c>
      <c r="D58" s="8">
        <v>64.434759443763653</v>
      </c>
      <c r="E58" s="8">
        <v>72.26519618758806</v>
      </c>
      <c r="F58" s="8">
        <v>48.960169099276797</v>
      </c>
      <c r="G58" s="8">
        <v>67.398219727621765</v>
      </c>
      <c r="H58" s="8">
        <v>41.394938296236383</v>
      </c>
    </row>
    <row r="59" spans="3:8" x14ac:dyDescent="0.25">
      <c r="C59" s="16" t="s">
        <v>53</v>
      </c>
      <c r="D59" s="4">
        <f>AVERAGE(D41:D58)</f>
        <v>54.81429188792395</v>
      </c>
      <c r="E59" s="4">
        <f t="shared" ref="E59:H59" si="4">AVERAGE(E41:E58)</f>
        <v>72.397178748691346</v>
      </c>
      <c r="F59" s="4">
        <f t="shared" si="4"/>
        <v>48.69024450288552</v>
      </c>
      <c r="G59" s="4">
        <f t="shared" si="4"/>
        <v>66.566142940860999</v>
      </c>
      <c r="H59" s="4">
        <f t="shared" si="4"/>
        <v>38.630744277549553</v>
      </c>
    </row>
    <row r="60" spans="3:8" hidden="1" x14ac:dyDescent="0.25">
      <c r="C60" s="16" t="s">
        <v>56</v>
      </c>
      <c r="D60" s="4">
        <f>AVERAGE(D41:D43,D47:D49,D53:D55)</f>
        <v>52.353242048057979</v>
      </c>
      <c r="E60" s="4">
        <f t="shared" ref="E60:H60" si="5">AVERAGE(E41:E43,E47:E49,E53:E55)</f>
        <v>74.272562748354403</v>
      </c>
      <c r="F60" s="4">
        <f t="shared" si="5"/>
        <v>47.465202103879022</v>
      </c>
      <c r="G60" s="4">
        <f t="shared" si="5"/>
        <v>64.208592045038856</v>
      </c>
      <c r="H60" s="4">
        <f t="shared" si="5"/>
        <v>37.520535204470406</v>
      </c>
    </row>
    <row r="61" spans="3:8" hidden="1" x14ac:dyDescent="0.25">
      <c r="C61" s="16" t="s">
        <v>57</v>
      </c>
      <c r="D61" s="4">
        <f>AVERAGE(D44:D46,D50,D51,D52,D56:D58)</f>
        <v>57.275341727789915</v>
      </c>
      <c r="E61" s="4">
        <f t="shared" ref="E61:H61" si="6">AVERAGE(E44:E46,E50,E51,E52,E56:E58)</f>
        <v>70.521794749028302</v>
      </c>
      <c r="F61" s="4">
        <f t="shared" si="6"/>
        <v>49.915286901892031</v>
      </c>
      <c r="G61" s="4">
        <f t="shared" si="6"/>
        <v>68.923693836683171</v>
      </c>
      <c r="H61" s="4">
        <f t="shared" si="6"/>
        <v>39.740953350628686</v>
      </c>
    </row>
    <row r="62" spans="3:8" hidden="1" x14ac:dyDescent="0.25">
      <c r="C62" s="15" t="s">
        <v>61</v>
      </c>
      <c r="D62" s="5">
        <f>MAX(D6:D61)</f>
        <v>64.434759443763653</v>
      </c>
      <c r="E62" s="5">
        <f>MAX(E6:E61)</f>
        <v>84.309395552186075</v>
      </c>
      <c r="F62" s="5">
        <f>MAX(F6:F61)</f>
        <v>57.182487573964494</v>
      </c>
      <c r="G62" s="5">
        <f>MAX(G6:G61)</f>
        <v>72.390680448186345</v>
      </c>
      <c r="H62" s="5">
        <f>MAX(H6:H61)</f>
        <v>41.394938296236383</v>
      </c>
    </row>
    <row r="63" spans="3:8" x14ac:dyDescent="0.25">
      <c r="C63" s="16" t="s">
        <v>69</v>
      </c>
      <c r="D63" s="4">
        <f>AVERAGE(D10,D14)</f>
        <v>51.17865007903103</v>
      </c>
      <c r="E63" s="4">
        <f t="shared" ref="E63:H63" si="7">AVERAGE(E10,E14)</f>
        <v>63.28223082815871</v>
      </c>
      <c r="F63" s="4">
        <f t="shared" si="7"/>
        <v>45.471912776682004</v>
      </c>
      <c r="G63" s="4">
        <f t="shared" si="7"/>
        <v>58.297379872425928</v>
      </c>
      <c r="H63" s="4">
        <f t="shared" si="7"/>
        <v>33.059873750134599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63"/>
  <sheetViews>
    <sheetView workbookViewId="0">
      <selection activeCell="J24" sqref="J24"/>
    </sheetView>
  </sheetViews>
  <sheetFormatPr defaultRowHeight="15" outlineLevelRow="1" x14ac:dyDescent="0.25"/>
  <cols>
    <col min="3" max="3" width="43.140625" bestFit="1" customWidth="1"/>
    <col min="4" max="5" width="9.28515625" customWidth="1"/>
    <col min="6" max="6" width="9.28515625" bestFit="1" customWidth="1"/>
    <col min="7" max="7" width="9.5703125" customWidth="1"/>
    <col min="8" max="8" width="9.28515625" bestFit="1" customWidth="1"/>
  </cols>
  <sheetData>
    <row r="4" spans="3:8" x14ac:dyDescent="0.25">
      <c r="C4" s="14" t="s">
        <v>62</v>
      </c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</row>
    <row r="5" spans="3:8" hidden="1" x14ac:dyDescent="0.25">
      <c r="C5" s="14" t="s">
        <v>9</v>
      </c>
      <c r="D5" s="3">
        <v>0.14107380628098368</v>
      </c>
      <c r="E5" s="3">
        <v>7.2309814841016284E-2</v>
      </c>
      <c r="F5" s="3">
        <v>0.27034177613169963</v>
      </c>
      <c r="G5" s="3">
        <v>7.6380933601495837E-2</v>
      </c>
      <c r="H5" s="3">
        <v>0.19514004047790037</v>
      </c>
    </row>
    <row r="6" spans="3:8" hidden="1" outlineLevel="1" x14ac:dyDescent="0.25">
      <c r="C6" s="15" t="s">
        <v>5</v>
      </c>
      <c r="D6" s="5">
        <v>32.150810051826525</v>
      </c>
      <c r="E6" s="5">
        <v>77.008155640850319</v>
      </c>
      <c r="F6" s="5">
        <v>58.315883419674044</v>
      </c>
      <c r="G6" s="5">
        <v>101.50130040699635</v>
      </c>
      <c r="H6" s="5">
        <v>51.132779015227761</v>
      </c>
    </row>
    <row r="7" spans="3:8" hidden="1" outlineLevel="1" x14ac:dyDescent="0.25">
      <c r="C7" s="15" t="s">
        <v>6</v>
      </c>
      <c r="D7" s="5">
        <v>42.867746735768698</v>
      </c>
      <c r="E7" s="5">
        <v>75.9385979236163</v>
      </c>
      <c r="F7" s="5">
        <v>59.571917831790088</v>
      </c>
      <c r="G7" s="5">
        <v>111.09334769631732</v>
      </c>
      <c r="H7" s="5">
        <v>52.792399793350768</v>
      </c>
    </row>
    <row r="8" spans="3:8" hidden="1" outlineLevel="1" x14ac:dyDescent="0.25">
      <c r="C8" s="15" t="s">
        <v>7</v>
      </c>
      <c r="D8" s="5">
        <v>39.805764826070934</v>
      </c>
      <c r="E8" s="5">
        <v>58.825674447871783</v>
      </c>
      <c r="F8" s="5">
        <v>37.232448644868803</v>
      </c>
      <c r="G8" s="5">
        <v>84.235615286218632</v>
      </c>
      <c r="H8" s="5">
        <v>50.570428173053855</v>
      </c>
    </row>
    <row r="9" spans="3:8" hidden="1" outlineLevel="1" x14ac:dyDescent="0.25">
      <c r="C9" s="15" t="s">
        <v>8</v>
      </c>
      <c r="D9" s="5">
        <v>0</v>
      </c>
      <c r="E9" s="5">
        <v>10.695577172340323</v>
      </c>
      <c r="F9" s="5">
        <v>51.228260665590575</v>
      </c>
      <c r="G9" s="5">
        <v>40.635400334759709</v>
      </c>
      <c r="H9" s="5">
        <v>12.33057090522794</v>
      </c>
    </row>
    <row r="10" spans="3:8" hidden="1" collapsed="1" x14ac:dyDescent="0.25">
      <c r="C10" s="24" t="s">
        <v>48</v>
      </c>
      <c r="D10" s="9">
        <f>AVERAGE(D6:D9)</f>
        <v>28.706080403416543</v>
      </c>
      <c r="E10" s="9">
        <f t="shared" ref="E10:H10" si="0">AVERAGE(E6:E9)</f>
        <v>55.61700129616969</v>
      </c>
      <c r="F10" s="9">
        <f t="shared" si="0"/>
        <v>51.58712764048088</v>
      </c>
      <c r="G10" s="9">
        <f t="shared" si="0"/>
        <v>84.366415931073007</v>
      </c>
      <c r="H10" s="9">
        <f t="shared" si="0"/>
        <v>41.706544471715077</v>
      </c>
    </row>
    <row r="11" spans="3:8" hidden="1" outlineLevel="1" x14ac:dyDescent="0.25">
      <c r="C11" s="20" t="s">
        <v>63</v>
      </c>
      <c r="D11" s="10">
        <v>55.115674374559752</v>
      </c>
      <c r="E11" s="10">
        <v>93.051521399360809</v>
      </c>
      <c r="F11" s="10">
        <v>64.147471761641441</v>
      </c>
      <c r="G11" s="10">
        <v>116.84857606990991</v>
      </c>
      <c r="H11" s="10">
        <v>52.380923567369862</v>
      </c>
    </row>
    <row r="12" spans="3:8" hidden="1" outlineLevel="1" x14ac:dyDescent="0.25">
      <c r="C12" s="20" t="s">
        <v>64</v>
      </c>
      <c r="D12" s="10">
        <v>53.584683419710871</v>
      </c>
      <c r="E12" s="10">
        <v>93.051521399360809</v>
      </c>
      <c r="F12" s="10">
        <v>64.10261338978016</v>
      </c>
      <c r="G12" s="10">
        <v>119.46458896699743</v>
      </c>
      <c r="H12" s="10">
        <v>51.832288599395305</v>
      </c>
    </row>
    <row r="13" spans="3:8" hidden="1" outlineLevel="1" x14ac:dyDescent="0.25">
      <c r="C13" s="20" t="s">
        <v>47</v>
      </c>
      <c r="D13" s="10">
        <v>52.053692464861996</v>
      </c>
      <c r="E13" s="10">
        <v>87.703732813190655</v>
      </c>
      <c r="F13" s="10">
        <v>63.609171299305984</v>
      </c>
      <c r="G13" s="10">
        <v>117.72058036893907</v>
      </c>
      <c r="H13" s="10">
        <v>51.996879089787676</v>
      </c>
    </row>
    <row r="14" spans="3:8" collapsed="1" x14ac:dyDescent="0.25">
      <c r="C14" s="24" t="s">
        <v>49</v>
      </c>
      <c r="D14" s="9">
        <f>AVERAGE(D11:D13)</f>
        <v>53.584683419710871</v>
      </c>
      <c r="E14" s="9">
        <f t="shared" ref="E14:H14" si="1">AVERAGE(E11:E13)</f>
        <v>91.268925203970753</v>
      </c>
      <c r="F14" s="9">
        <f t="shared" si="1"/>
        <v>63.953085483575869</v>
      </c>
      <c r="G14" s="9">
        <f t="shared" si="1"/>
        <v>118.01124846861546</v>
      </c>
      <c r="H14" s="9">
        <f t="shared" si="1"/>
        <v>52.070030418850955</v>
      </c>
    </row>
    <row r="15" spans="3:8" hidden="1" outlineLevel="1" x14ac:dyDescent="0.25">
      <c r="C15" s="21" t="s">
        <v>20</v>
      </c>
      <c r="D15" s="11">
        <v>55.115674374559752</v>
      </c>
      <c r="E15" s="11">
        <v>89.842848247658708</v>
      </c>
      <c r="F15" s="11">
        <v>64.147471761641441</v>
      </c>
      <c r="G15" s="11">
        <v>116.15097263068655</v>
      </c>
      <c r="H15" s="11">
        <v>52.545514057762219</v>
      </c>
    </row>
    <row r="16" spans="3:8" hidden="1" outlineLevel="1" x14ac:dyDescent="0.25">
      <c r="C16" s="21" t="s">
        <v>21</v>
      </c>
      <c r="D16" s="11">
        <v>53.584683419710871</v>
      </c>
      <c r="E16" s="11">
        <v>87.703732813190655</v>
      </c>
      <c r="F16" s="11">
        <v>63.923179902335001</v>
      </c>
      <c r="G16" s="11">
        <v>116.15097263068655</v>
      </c>
      <c r="H16" s="11">
        <v>52.531798183562863</v>
      </c>
    </row>
    <row r="17" spans="3:8" hidden="1" outlineLevel="1" x14ac:dyDescent="0.25">
      <c r="C17" s="21" t="s">
        <v>22</v>
      </c>
      <c r="D17" s="11">
        <v>50.522701510013114</v>
      </c>
      <c r="E17" s="11">
        <v>83.42550194425452</v>
      </c>
      <c r="F17" s="11">
        <v>63.340021068138256</v>
      </c>
      <c r="G17" s="11">
        <v>109.87254167767647</v>
      </c>
      <c r="H17" s="11">
        <v>52.559229931961582</v>
      </c>
    </row>
    <row r="18" spans="3:8" hidden="1" outlineLevel="1" x14ac:dyDescent="0.25">
      <c r="C18" s="21" t="s">
        <v>23</v>
      </c>
      <c r="D18" s="11">
        <v>52.053692464861996</v>
      </c>
      <c r="E18" s="11">
        <v>95.190636833828876</v>
      </c>
      <c r="F18" s="11">
        <v>63.788604786751144</v>
      </c>
      <c r="G18" s="11">
        <v>120.68539498563828</v>
      </c>
      <c r="H18" s="11">
        <v>52.038026712385758</v>
      </c>
    </row>
    <row r="19" spans="3:8" hidden="1" outlineLevel="1" x14ac:dyDescent="0.25">
      <c r="C19" s="21" t="s">
        <v>24</v>
      </c>
      <c r="D19" s="11">
        <v>48.991710555164232</v>
      </c>
      <c r="E19" s="11">
        <v>77.008155640850319</v>
      </c>
      <c r="F19" s="11">
        <v>63.654029671167287</v>
      </c>
      <c r="G19" s="11">
        <v>120.33659326602661</v>
      </c>
      <c r="H19" s="11">
        <v>52.353491818971129</v>
      </c>
    </row>
    <row r="20" spans="3:8" hidden="1" outlineLevel="1" x14ac:dyDescent="0.25">
      <c r="C20" s="21" t="s">
        <v>25</v>
      </c>
      <c r="D20" s="11">
        <v>48.991710555164232</v>
      </c>
      <c r="E20" s="11">
        <v>84.495059661488568</v>
      </c>
      <c r="F20" s="11">
        <v>62.128845027883493</v>
      </c>
      <c r="G20" s="11">
        <v>109.87254167767647</v>
      </c>
      <c r="H20" s="11">
        <v>52.243764825376218</v>
      </c>
    </row>
    <row r="21" spans="3:8" hidden="1" outlineLevel="1" x14ac:dyDescent="0.25">
      <c r="C21" s="21" t="s">
        <v>26</v>
      </c>
      <c r="D21" s="11">
        <v>53.584683419710871</v>
      </c>
      <c r="E21" s="11">
        <v>86.634175095956621</v>
      </c>
      <c r="F21" s="11">
        <v>63.743746414889856</v>
      </c>
      <c r="G21" s="11">
        <v>117.72058036893907</v>
      </c>
      <c r="H21" s="11">
        <v>52.202617202778129</v>
      </c>
    </row>
    <row r="22" spans="3:8" hidden="1" outlineLevel="1" x14ac:dyDescent="0.25">
      <c r="C22" s="21" t="s">
        <v>27</v>
      </c>
      <c r="D22" s="11">
        <v>50.522701510013114</v>
      </c>
      <c r="E22" s="11">
        <v>85.564617378722588</v>
      </c>
      <c r="F22" s="11">
        <v>63.87832153047372</v>
      </c>
      <c r="G22" s="11">
        <v>118.59258466796825</v>
      </c>
      <c r="H22" s="11">
        <v>52.394639441569218</v>
      </c>
    </row>
    <row r="23" spans="3:8" hidden="1" outlineLevel="1" x14ac:dyDescent="0.25">
      <c r="C23" s="21" t="s">
        <v>28</v>
      </c>
      <c r="D23" s="11">
        <v>59.708647239106398</v>
      </c>
      <c r="E23" s="11">
        <v>83.42550194425452</v>
      </c>
      <c r="F23" s="11">
        <v>64.506338736531745</v>
      </c>
      <c r="G23" s="11">
        <v>112.13975285515232</v>
      </c>
      <c r="H23" s="11">
        <v>52.504366435164123</v>
      </c>
    </row>
    <row r="24" spans="3:8" collapsed="1" x14ac:dyDescent="0.25">
      <c r="C24" s="24" t="s">
        <v>50</v>
      </c>
      <c r="D24" s="9">
        <f>AVERAGE(D15:D23)</f>
        <v>52.564022783144956</v>
      </c>
      <c r="E24" s="9">
        <f t="shared" ref="E24:H24" si="2">AVERAGE(E15:E23)</f>
        <v>85.921136617800585</v>
      </c>
      <c r="F24" s="9">
        <f t="shared" si="2"/>
        <v>63.678950988867982</v>
      </c>
      <c r="G24" s="9">
        <f t="shared" si="2"/>
        <v>115.72465941782785</v>
      </c>
      <c r="H24" s="9">
        <f t="shared" si="2"/>
        <v>52.374827623281249</v>
      </c>
    </row>
    <row r="25" spans="3:8" hidden="1" x14ac:dyDescent="0.25">
      <c r="C25" s="24" t="s">
        <v>50</v>
      </c>
      <c r="D25" s="9">
        <f>AVERAGE(D15:D23)</f>
        <v>52.564022783144956</v>
      </c>
      <c r="E25" s="9">
        <f>AVERAGE(E15:E23)</f>
        <v>85.921136617800585</v>
      </c>
      <c r="F25" s="9">
        <f>AVERAGE(F15:F23)</f>
        <v>63.678950988867982</v>
      </c>
      <c r="G25" s="9">
        <f>AVERAGE(G15:G23)</f>
        <v>115.72465941782785</v>
      </c>
      <c r="H25" s="9">
        <f>AVERAGE(H15:H23)</f>
        <v>52.374827623281249</v>
      </c>
    </row>
    <row r="26" spans="3:8" hidden="1" x14ac:dyDescent="0.25">
      <c r="C26" s="24" t="s">
        <v>58</v>
      </c>
      <c r="D26" s="9">
        <f>AVERAGE(D15:D17)</f>
        <v>53.07435310142791</v>
      </c>
      <c r="E26" s="9">
        <f t="shared" ref="E26:H26" si="3">AVERAGE(E15:E17)</f>
        <v>86.990694335034618</v>
      </c>
      <c r="F26" s="9">
        <f t="shared" si="3"/>
        <v>63.803557577371556</v>
      </c>
      <c r="G26" s="9">
        <f t="shared" si="3"/>
        <v>114.05816231301652</v>
      </c>
      <c r="H26" s="9">
        <f t="shared" si="3"/>
        <v>52.545514057762226</v>
      </c>
    </row>
    <row r="27" spans="3:8" hidden="1" x14ac:dyDescent="0.25">
      <c r="C27" s="24" t="s">
        <v>59</v>
      </c>
      <c r="D27" s="9">
        <f>AVERAGE(D18:D20)</f>
        <v>50.012371191730153</v>
      </c>
      <c r="E27" s="9">
        <f t="shared" ref="E27:H27" si="4">AVERAGE(E18:E20)</f>
        <v>85.564617378722573</v>
      </c>
      <c r="F27" s="9">
        <f t="shared" si="4"/>
        <v>63.190493161933972</v>
      </c>
      <c r="G27" s="9">
        <f t="shared" si="4"/>
        <v>116.96484330978045</v>
      </c>
      <c r="H27" s="9">
        <f t="shared" si="4"/>
        <v>52.211761118911035</v>
      </c>
    </row>
    <row r="28" spans="3:8" hidden="1" x14ac:dyDescent="0.25">
      <c r="C28" s="24" t="s">
        <v>60</v>
      </c>
      <c r="D28" s="9">
        <f>AVERAGE(D21:D23)</f>
        <v>54.605344056276799</v>
      </c>
      <c r="E28" s="9">
        <f>AVERAGE(E21:E23)</f>
        <v>85.208098139644576</v>
      </c>
      <c r="F28" s="9">
        <f>AVERAGE(F21:F23)</f>
        <v>64.042802227298438</v>
      </c>
      <c r="G28" s="9">
        <f>AVERAGE(G21:G23)</f>
        <v>116.15097263068655</v>
      </c>
      <c r="H28" s="9">
        <f>AVERAGE(H21:H23)</f>
        <v>52.367207693170485</v>
      </c>
    </row>
    <row r="29" spans="3:8" hidden="1" outlineLevel="1" x14ac:dyDescent="0.25">
      <c r="C29" s="22" t="s">
        <v>12</v>
      </c>
      <c r="D29" s="12">
        <v>47.46071960031535</v>
      </c>
      <c r="E29" s="12">
        <v>79.147271075318386</v>
      </c>
      <c r="F29" s="12">
        <v>65.986665007954244</v>
      </c>
      <c r="G29" s="12">
        <v>109.69814081787064</v>
      </c>
      <c r="H29" s="12">
        <v>49.157693130519391</v>
      </c>
    </row>
    <row r="30" spans="3:8" hidden="1" outlineLevel="1" x14ac:dyDescent="0.25">
      <c r="C30" s="22" t="s">
        <v>13</v>
      </c>
      <c r="D30" s="12">
        <v>44.398737690617573</v>
      </c>
      <c r="E30" s="12">
        <v>80.21682879255242</v>
      </c>
      <c r="F30" s="12">
        <v>63.923179902335001</v>
      </c>
      <c r="G30" s="12">
        <v>112.488554574764</v>
      </c>
      <c r="H30" s="12">
        <v>50.227531318069765</v>
      </c>
    </row>
    <row r="31" spans="3:8" hidden="1" outlineLevel="1" x14ac:dyDescent="0.25">
      <c r="C31" s="22" t="s">
        <v>14</v>
      </c>
      <c r="D31" s="12">
        <v>45.929728645466469</v>
      </c>
      <c r="E31" s="12">
        <v>82.355944227020487</v>
      </c>
      <c r="F31" s="12">
        <v>63.609171299305984</v>
      </c>
      <c r="G31" s="12">
        <v>112.66295543456984</v>
      </c>
      <c r="H31" s="12">
        <v>50.789882160243671</v>
      </c>
    </row>
    <row r="32" spans="3:8" hidden="1" outlineLevel="1" x14ac:dyDescent="0.25">
      <c r="C32" s="22" t="s">
        <v>15</v>
      </c>
      <c r="D32" s="12">
        <v>56.646665329408634</v>
      </c>
      <c r="E32" s="12">
        <v>83.42550194425452</v>
      </c>
      <c r="F32" s="12">
        <v>64.910064083283331</v>
      </c>
      <c r="G32" s="12">
        <v>116.67417521010407</v>
      </c>
      <c r="H32" s="12">
        <v>52.010594963987039</v>
      </c>
    </row>
    <row r="33" spans="3:8" hidden="1" outlineLevel="1" x14ac:dyDescent="0.25">
      <c r="C33" s="22" t="s">
        <v>16</v>
      </c>
      <c r="D33" s="12">
        <v>52.053692464861996</v>
      </c>
      <c r="E33" s="12">
        <v>81.286386509786468</v>
      </c>
      <c r="F33" s="12">
        <v>63.115729208831823</v>
      </c>
      <c r="G33" s="12">
        <v>119.98779154641494</v>
      </c>
      <c r="H33" s="12">
        <v>52.956990283743139</v>
      </c>
    </row>
    <row r="34" spans="3:8" hidden="1" outlineLevel="1" x14ac:dyDescent="0.25">
      <c r="C34" s="22" t="s">
        <v>17</v>
      </c>
      <c r="D34" s="12">
        <v>53.584683419710871</v>
      </c>
      <c r="E34" s="12">
        <v>85.564617378722588</v>
      </c>
      <c r="F34" s="12">
        <v>63.340021068138256</v>
      </c>
      <c r="G34" s="12">
        <v>119.2901881071916</v>
      </c>
      <c r="H34" s="12">
        <v>53.135296648334858</v>
      </c>
    </row>
    <row r="35" spans="3:8" collapsed="1" x14ac:dyDescent="0.25">
      <c r="C35" s="24" t="s">
        <v>51</v>
      </c>
      <c r="D35" s="9">
        <f>AVERAGE(D29:D34)</f>
        <v>50.012371191730153</v>
      </c>
      <c r="E35" s="9">
        <f t="shared" ref="E35:H35" si="5">AVERAGE(E29:E34)</f>
        <v>81.999424987942476</v>
      </c>
      <c r="F35" s="9">
        <f t="shared" si="5"/>
        <v>64.147471761641427</v>
      </c>
      <c r="G35" s="9">
        <f t="shared" si="5"/>
        <v>115.13363428181918</v>
      </c>
      <c r="H35" s="9">
        <f t="shared" si="5"/>
        <v>51.379664750816318</v>
      </c>
    </row>
    <row r="36" spans="3:8" hidden="1" x14ac:dyDescent="0.25">
      <c r="C36" s="24" t="s">
        <v>54</v>
      </c>
      <c r="D36" s="9">
        <f>AVERAGE(D29:D31)</f>
        <v>45.929728645466469</v>
      </c>
      <c r="E36" s="9">
        <f t="shared" ref="E36:H36" si="6">AVERAGE(E29:E31)</f>
        <v>80.573348031630431</v>
      </c>
      <c r="F36" s="9">
        <f t="shared" si="6"/>
        <v>64.506338736531745</v>
      </c>
      <c r="G36" s="9">
        <f t="shared" si="6"/>
        <v>111.61655027573482</v>
      </c>
      <c r="H36" s="9">
        <f t="shared" si="6"/>
        <v>50.058368869610945</v>
      </c>
    </row>
    <row r="37" spans="3:8" hidden="1" x14ac:dyDescent="0.25">
      <c r="C37" s="24" t="s">
        <v>55</v>
      </c>
      <c r="D37" s="9">
        <f>AVERAGE(D32:D34)</f>
        <v>54.095013737993838</v>
      </c>
      <c r="E37" s="9">
        <f t="shared" ref="E37:H37" si="7">AVERAGE(E32:E34)</f>
        <v>83.42550194425452</v>
      </c>
      <c r="F37" s="9">
        <f t="shared" si="7"/>
        <v>63.788604786751137</v>
      </c>
      <c r="G37" s="9">
        <f t="shared" si="7"/>
        <v>118.65071828790353</v>
      </c>
      <c r="H37" s="9">
        <f t="shared" si="7"/>
        <v>52.700960632021669</v>
      </c>
    </row>
    <row r="38" spans="3:8" hidden="1" outlineLevel="1" x14ac:dyDescent="0.25">
      <c r="C38" s="23" t="s">
        <v>18</v>
      </c>
      <c r="D38" s="13">
        <v>33.681801006675407</v>
      </c>
      <c r="E38" s="13">
        <v>66.312578468509997</v>
      </c>
      <c r="F38" s="13">
        <v>58.181308304090166</v>
      </c>
      <c r="G38" s="13">
        <v>99.58289094913215</v>
      </c>
      <c r="H38" s="13">
        <v>50.392121808462115</v>
      </c>
    </row>
    <row r="39" spans="3:8" hidden="1" outlineLevel="1" x14ac:dyDescent="0.25">
      <c r="C39" s="23" t="s">
        <v>19</v>
      </c>
      <c r="D39" s="13">
        <v>39.805764826070934</v>
      </c>
      <c r="E39" s="13">
        <v>72.729924771914199</v>
      </c>
      <c r="F39" s="13">
        <v>60.155076665986833</v>
      </c>
      <c r="G39" s="13">
        <v>107.08212792078309</v>
      </c>
      <c r="H39" s="13">
        <v>52.764968044952035</v>
      </c>
    </row>
    <row r="40" spans="3:8" collapsed="1" x14ac:dyDescent="0.25">
      <c r="C40" s="24" t="s">
        <v>52</v>
      </c>
      <c r="D40" s="9">
        <f>AVERAGE(D38:D39)</f>
        <v>36.743782916373171</v>
      </c>
      <c r="E40" s="9">
        <f t="shared" ref="E40:H40" si="8">AVERAGE(E38:E39)</f>
        <v>69.521251620212098</v>
      </c>
      <c r="F40" s="9">
        <f t="shared" si="8"/>
        <v>59.168192485038503</v>
      </c>
      <c r="G40" s="9">
        <f t="shared" si="8"/>
        <v>103.33250943495761</v>
      </c>
      <c r="H40" s="9">
        <f t="shared" si="8"/>
        <v>51.578544926707075</v>
      </c>
    </row>
    <row r="41" spans="3:8" hidden="1" outlineLevel="1" x14ac:dyDescent="0.25">
      <c r="C41" s="16" t="s">
        <v>29</v>
      </c>
      <c r="D41" s="4">
        <v>47.46071960031535</v>
      </c>
      <c r="E41" s="4">
        <v>80.21682879255242</v>
      </c>
      <c r="F41" s="4">
        <v>61.814836424854477</v>
      </c>
      <c r="G41" s="4">
        <v>105.68692104233642</v>
      </c>
      <c r="H41" s="4">
        <v>50.460701179458944</v>
      </c>
    </row>
    <row r="42" spans="3:8" hidden="1" outlineLevel="1" x14ac:dyDescent="0.25">
      <c r="C42" s="16" t="s">
        <v>30</v>
      </c>
      <c r="D42" s="4">
        <v>50.522701510013114</v>
      </c>
      <c r="E42" s="4">
        <v>84.495059661488568</v>
      </c>
      <c r="F42" s="4">
        <v>63.160587580693111</v>
      </c>
      <c r="G42" s="4">
        <v>110.74454597670565</v>
      </c>
      <c r="H42" s="4">
        <v>50.69387104084813</v>
      </c>
    </row>
    <row r="43" spans="3:8" hidden="1" outlineLevel="1" x14ac:dyDescent="0.25">
      <c r="C43" s="16" t="s">
        <v>31</v>
      </c>
      <c r="D43" s="4">
        <v>50.522701510013114</v>
      </c>
      <c r="E43" s="4">
        <v>83.42550194425452</v>
      </c>
      <c r="F43" s="4">
        <v>64.012896646057584</v>
      </c>
      <c r="G43" s="4">
        <v>112.66295543456984</v>
      </c>
      <c r="H43" s="4">
        <v>50.652723418250034</v>
      </c>
    </row>
    <row r="44" spans="3:8" hidden="1" outlineLevel="1" x14ac:dyDescent="0.25">
      <c r="C44" s="16" t="s">
        <v>32</v>
      </c>
      <c r="D44" s="4">
        <v>50.522701510013114</v>
      </c>
      <c r="E44" s="4">
        <v>88.773290530424688</v>
      </c>
      <c r="F44" s="4">
        <v>61.590544565548043</v>
      </c>
      <c r="G44" s="4">
        <v>113.36055887379318</v>
      </c>
      <c r="H44" s="4">
        <v>52.230048951176862</v>
      </c>
    </row>
    <row r="45" spans="3:8" hidden="1" outlineLevel="1" x14ac:dyDescent="0.25">
      <c r="C45" s="16" t="s">
        <v>33</v>
      </c>
      <c r="D45" s="4">
        <v>52.053692464861996</v>
      </c>
      <c r="E45" s="4">
        <v>86.634175095956621</v>
      </c>
      <c r="F45" s="4">
        <v>62.263420143467364</v>
      </c>
      <c r="G45" s="4">
        <v>118.41818380816241</v>
      </c>
      <c r="H45" s="4">
        <v>52.764968044952035</v>
      </c>
    </row>
    <row r="46" spans="3:8" hidden="1" outlineLevel="1" x14ac:dyDescent="0.25">
      <c r="C46" s="16" t="s">
        <v>34</v>
      </c>
      <c r="D46" s="4">
        <v>50.522701510013114</v>
      </c>
      <c r="E46" s="4">
        <v>84.495059661488568</v>
      </c>
      <c r="F46" s="4">
        <v>63.295162696276982</v>
      </c>
      <c r="G46" s="4">
        <v>120.51099412583245</v>
      </c>
      <c r="H46" s="4">
        <v>53.05300140313868</v>
      </c>
    </row>
    <row r="47" spans="3:8" hidden="1" outlineLevel="1" x14ac:dyDescent="0.25">
      <c r="C47" s="16" t="s">
        <v>35</v>
      </c>
      <c r="D47" s="4">
        <v>47.46071960031535</v>
      </c>
      <c r="E47" s="4">
        <v>82.355944227020487</v>
      </c>
      <c r="F47" s="4">
        <v>62.442853630912509</v>
      </c>
      <c r="G47" s="4">
        <v>106.55892534136558</v>
      </c>
      <c r="H47" s="4">
        <v>50.542996424655122</v>
      </c>
    </row>
    <row r="48" spans="3:8" hidden="1" outlineLevel="1" x14ac:dyDescent="0.25">
      <c r="C48" s="16" t="s">
        <v>37</v>
      </c>
      <c r="D48" s="4">
        <v>42.867746735768698</v>
      </c>
      <c r="E48" s="4">
        <v>85.564617378722588</v>
      </c>
      <c r="F48" s="4">
        <v>63.968038274196289</v>
      </c>
      <c r="G48" s="4">
        <v>108.47733479922978</v>
      </c>
      <c r="H48" s="4">
        <v>49.445726488706036</v>
      </c>
    </row>
    <row r="49" spans="3:8" hidden="1" outlineLevel="1" x14ac:dyDescent="0.25">
      <c r="C49" s="16" t="s">
        <v>36</v>
      </c>
      <c r="D49" s="4">
        <v>44.398737690617573</v>
      </c>
      <c r="E49" s="4">
        <v>83.42550194425452</v>
      </c>
      <c r="F49" s="4">
        <v>65.313789430034916</v>
      </c>
      <c r="G49" s="4">
        <v>107.25652878058892</v>
      </c>
      <c r="H49" s="4">
        <v>48.485615294750573</v>
      </c>
    </row>
    <row r="50" spans="3:8" hidden="1" outlineLevel="1" x14ac:dyDescent="0.25">
      <c r="C50" s="16" t="s">
        <v>39</v>
      </c>
      <c r="D50" s="4">
        <v>45.929728645466469</v>
      </c>
      <c r="E50" s="4">
        <v>86.634175095956621</v>
      </c>
      <c r="F50" s="4">
        <v>62.532570374635078</v>
      </c>
      <c r="G50" s="4">
        <v>110.04694253748231</v>
      </c>
      <c r="H50" s="4">
        <v>51.681413983202312</v>
      </c>
    </row>
    <row r="51" spans="3:8" hidden="1" outlineLevel="1" x14ac:dyDescent="0.25">
      <c r="C51" s="16" t="s">
        <v>40</v>
      </c>
      <c r="D51" s="4">
        <v>47.46071960031535</v>
      </c>
      <c r="E51" s="4">
        <v>88.773290530424688</v>
      </c>
      <c r="F51" s="4">
        <v>63.564312927444703</v>
      </c>
      <c r="G51" s="4">
        <v>110.91894683651149</v>
      </c>
      <c r="H51" s="4">
        <v>50.83102978284176</v>
      </c>
    </row>
    <row r="52" spans="3:8" hidden="1" outlineLevel="1" x14ac:dyDescent="0.25">
      <c r="C52" s="16" t="s">
        <v>41</v>
      </c>
      <c r="D52" s="4">
        <v>50.522701510013114</v>
      </c>
      <c r="E52" s="4">
        <v>86.634175095956621</v>
      </c>
      <c r="F52" s="4">
        <v>64.192330133502722</v>
      </c>
      <c r="G52" s="4">
        <v>111.61655027573481</v>
      </c>
      <c r="H52" s="4">
        <v>50.076656701876765</v>
      </c>
    </row>
    <row r="53" spans="3:8" hidden="1" outlineLevel="1" x14ac:dyDescent="0.25">
      <c r="C53" s="16" t="s">
        <v>42</v>
      </c>
      <c r="D53" s="4">
        <v>45.929728645466469</v>
      </c>
      <c r="E53" s="4">
        <v>83.42550194425452</v>
      </c>
      <c r="F53" s="4">
        <v>64.640913852115602</v>
      </c>
      <c r="G53" s="4">
        <v>108.30293393942394</v>
      </c>
      <c r="H53" s="4">
        <v>48.52676291734867</v>
      </c>
    </row>
    <row r="54" spans="3:8" hidden="1" outlineLevel="1" x14ac:dyDescent="0.25">
      <c r="C54" s="16" t="s">
        <v>43</v>
      </c>
      <c r="D54" s="4">
        <v>48.991710555164232</v>
      </c>
      <c r="E54" s="4">
        <v>79.147271075318386</v>
      </c>
      <c r="F54" s="4">
        <v>64.685772223976898</v>
      </c>
      <c r="G54" s="4">
        <v>109.52373995806479</v>
      </c>
      <c r="H54" s="4">
        <v>48.67763753354167</v>
      </c>
    </row>
    <row r="55" spans="3:8" hidden="1" outlineLevel="1" x14ac:dyDescent="0.25">
      <c r="C55" s="16" t="s">
        <v>44</v>
      </c>
      <c r="D55" s="4">
        <v>48.991710555164232</v>
      </c>
      <c r="E55" s="4">
        <v>84.495059661488568</v>
      </c>
      <c r="F55" s="4">
        <v>65.134355942589764</v>
      </c>
      <c r="G55" s="4">
        <v>110.04694253748231</v>
      </c>
      <c r="H55" s="4">
        <v>49.075397885323213</v>
      </c>
    </row>
    <row r="56" spans="3:8" hidden="1" outlineLevel="1" x14ac:dyDescent="0.25">
      <c r="C56" s="16" t="s">
        <v>38</v>
      </c>
      <c r="D56" s="4">
        <v>58.177656284257516</v>
      </c>
      <c r="E56" s="4">
        <v>82.355944227020487</v>
      </c>
      <c r="F56" s="4">
        <v>63.070870836970542</v>
      </c>
      <c r="G56" s="4">
        <v>112.13975285515232</v>
      </c>
      <c r="H56" s="4">
        <v>50.611575795651945</v>
      </c>
    </row>
    <row r="57" spans="3:8" hidden="1" outlineLevel="1" x14ac:dyDescent="0.25">
      <c r="C57" s="16" t="s">
        <v>45</v>
      </c>
      <c r="D57" s="4">
        <v>50.522701510013114</v>
      </c>
      <c r="E57" s="4">
        <v>89.842848247658708</v>
      </c>
      <c r="F57" s="4">
        <v>64.461480364670464</v>
      </c>
      <c r="G57" s="4">
        <v>115.80217091107488</v>
      </c>
      <c r="H57" s="4">
        <v>51.544255241208667</v>
      </c>
    </row>
    <row r="58" spans="3:8" hidden="1" outlineLevel="1" x14ac:dyDescent="0.25">
      <c r="C58" s="16" t="s">
        <v>46</v>
      </c>
      <c r="D58" s="4">
        <v>53.584683419710871</v>
      </c>
      <c r="E58" s="4">
        <v>83.42550194425452</v>
      </c>
      <c r="F58" s="4">
        <v>64.371763620947888</v>
      </c>
      <c r="G58" s="4">
        <v>114.93016661204571</v>
      </c>
      <c r="H58" s="4">
        <v>52.038026712385758</v>
      </c>
    </row>
    <row r="59" spans="3:8" collapsed="1" x14ac:dyDescent="0.25">
      <c r="C59" s="24" t="s">
        <v>53</v>
      </c>
      <c r="D59" s="9">
        <f>AVERAGE(D41:D58)</f>
        <v>49.246875714305716</v>
      </c>
      <c r="E59" s="9">
        <f t="shared" ref="E59:H59" si="9">AVERAGE(E41:E58)</f>
        <v>84.673319281027574</v>
      </c>
      <c r="F59" s="9">
        <f t="shared" si="9"/>
        <v>63.584249981605275</v>
      </c>
      <c r="G59" s="9">
        <f t="shared" si="9"/>
        <v>111.50028303586424</v>
      </c>
      <c r="H59" s="9">
        <f t="shared" si="9"/>
        <v>50.632911599962071</v>
      </c>
    </row>
    <row r="60" spans="3:8" hidden="1" x14ac:dyDescent="0.25">
      <c r="C60" s="24" t="s">
        <v>56</v>
      </c>
      <c r="D60" s="9">
        <f>AVERAGE(D41:D43,D47:D49,D53:D55)</f>
        <v>47.460719600315343</v>
      </c>
      <c r="E60" s="9">
        <f t="shared" ref="E60:H60" si="10">AVERAGE(E41:E43,E47:E49,E53:E55)</f>
        <v>82.950142958817167</v>
      </c>
      <c r="F60" s="9">
        <f t="shared" si="10"/>
        <v>63.908227111714574</v>
      </c>
      <c r="G60" s="9">
        <f t="shared" si="10"/>
        <v>108.8067586455297</v>
      </c>
      <c r="H60" s="9">
        <f t="shared" si="10"/>
        <v>49.617936909209142</v>
      </c>
    </row>
    <row r="61" spans="3:8" hidden="1" x14ac:dyDescent="0.25">
      <c r="C61" s="24" t="s">
        <v>57</v>
      </c>
      <c r="D61" s="9">
        <f>AVERAGE(D44:D46,D50:D52,D56:D58)</f>
        <v>51.033031828296075</v>
      </c>
      <c r="E61" s="9">
        <f t="shared" ref="E61:H61" si="11">AVERAGE(E44:E46,E50:E52,E56:E58)</f>
        <v>86.396495603237952</v>
      </c>
      <c r="F61" s="9">
        <f t="shared" si="11"/>
        <v>63.260272851495969</v>
      </c>
      <c r="G61" s="9">
        <f t="shared" si="11"/>
        <v>114.19380742619884</v>
      </c>
      <c r="H61" s="9">
        <f t="shared" si="11"/>
        <v>51.647886290714972</v>
      </c>
    </row>
    <row r="62" spans="3:8" hidden="1" x14ac:dyDescent="0.25">
      <c r="C62" s="15" t="s">
        <v>65</v>
      </c>
      <c r="D62" s="5">
        <f>MAX(D5:D59)</f>
        <v>59.708647239106398</v>
      </c>
      <c r="E62" s="5">
        <f t="shared" ref="E62:H62" si="12">MAX(E5:E59)</f>
        <v>95.190636833828876</v>
      </c>
      <c r="F62" s="5">
        <f t="shared" si="12"/>
        <v>65.986665007954244</v>
      </c>
      <c r="G62" s="5">
        <f t="shared" si="12"/>
        <v>120.68539498563828</v>
      </c>
      <c r="H62" s="5">
        <f t="shared" si="12"/>
        <v>53.135296648334858</v>
      </c>
    </row>
    <row r="63" spans="3:8" x14ac:dyDescent="0.25">
      <c r="C63" s="24" t="s">
        <v>69</v>
      </c>
      <c r="D63" s="25">
        <f>AVERAGE(D10:D14)</f>
        <v>48.608962816452006</v>
      </c>
      <c r="E63" s="25">
        <f t="shared" ref="E63:H63" si="13">AVERAGE(E10:E14)</f>
        <v>84.138540422410543</v>
      </c>
      <c r="F63" s="25">
        <f t="shared" si="13"/>
        <v>61.479893914956861</v>
      </c>
      <c r="G63" s="25">
        <f t="shared" si="13"/>
        <v>111.28228196110699</v>
      </c>
      <c r="H63" s="25">
        <f t="shared" si="13"/>
        <v>49.997333229423774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1"/>
  <sheetViews>
    <sheetView workbookViewId="0">
      <selection activeCell="J41" sqref="J41"/>
    </sheetView>
  </sheetViews>
  <sheetFormatPr defaultRowHeight="15" x14ac:dyDescent="0.25"/>
  <cols>
    <col min="3" max="3" width="33.140625" bestFit="1" customWidth="1"/>
    <col min="14" max="14" width="11.5703125" bestFit="1" customWidth="1"/>
    <col min="15" max="15" width="33.28515625" bestFit="1" customWidth="1"/>
  </cols>
  <sheetData>
    <row r="2" spans="3:20" ht="15.75" thickBot="1" x14ac:dyDescent="0.3"/>
    <row r="3" spans="3:20" x14ac:dyDescent="0.25">
      <c r="C3" s="27"/>
      <c r="D3" s="57" t="s">
        <v>66</v>
      </c>
      <c r="E3" s="57"/>
      <c r="F3" s="57"/>
      <c r="G3" s="57"/>
      <c r="H3" s="57"/>
      <c r="I3" s="57" t="s">
        <v>67</v>
      </c>
      <c r="J3" s="57"/>
      <c r="K3" s="57"/>
      <c r="L3" s="57"/>
      <c r="M3" s="58"/>
      <c r="O3" s="14"/>
      <c r="P3" s="54" t="s">
        <v>71</v>
      </c>
      <c r="Q3" s="54"/>
      <c r="R3" s="54"/>
      <c r="S3" s="54"/>
      <c r="T3" s="54"/>
    </row>
    <row r="4" spans="3:20" x14ac:dyDescent="0.25">
      <c r="C4" s="2" t="s">
        <v>62</v>
      </c>
      <c r="D4" s="26" t="s">
        <v>0</v>
      </c>
      <c r="E4" s="26" t="s">
        <v>1</v>
      </c>
      <c r="F4" s="26" t="s">
        <v>2</v>
      </c>
      <c r="G4" s="26" t="s">
        <v>3</v>
      </c>
      <c r="H4" s="26" t="s">
        <v>4</v>
      </c>
      <c r="I4" s="26" t="s">
        <v>0</v>
      </c>
      <c r="J4" s="26" t="s">
        <v>1</v>
      </c>
      <c r="K4" s="26" t="s">
        <v>2</v>
      </c>
      <c r="L4" s="26" t="s">
        <v>3</v>
      </c>
      <c r="M4" s="28" t="s">
        <v>4</v>
      </c>
      <c r="N4" s="14" t="s">
        <v>70</v>
      </c>
      <c r="O4" s="14" t="s">
        <v>62</v>
      </c>
      <c r="P4" s="14" t="s">
        <v>0</v>
      </c>
      <c r="Q4" s="14" t="s">
        <v>1</v>
      </c>
      <c r="R4" s="14" t="s">
        <v>2</v>
      </c>
      <c r="S4" s="14" t="s">
        <v>3</v>
      </c>
      <c r="T4" s="14" t="s">
        <v>4</v>
      </c>
    </row>
    <row r="5" spans="3:20" x14ac:dyDescent="0.25">
      <c r="C5" s="2" t="s">
        <v>48</v>
      </c>
      <c r="D5" s="1">
        <v>43.292104001278709</v>
      </c>
      <c r="E5" s="1">
        <v>45.466852601357488</v>
      </c>
      <c r="F5" s="1">
        <v>44.101526364234054</v>
      </c>
      <c r="G5" s="1">
        <v>48.364463230469326</v>
      </c>
      <c r="H5" s="1">
        <v>28.39529634360057</v>
      </c>
      <c r="I5" s="1">
        <v>28.706080403416543</v>
      </c>
      <c r="J5" s="1">
        <v>55.61700129616969</v>
      </c>
      <c r="K5" s="1">
        <v>51.58712764048088</v>
      </c>
      <c r="L5" s="1">
        <v>84.366415931073007</v>
      </c>
      <c r="M5" s="29">
        <v>41.706544471715077</v>
      </c>
      <c r="N5" s="3">
        <f>AVERAGE(D5:M5)</f>
        <v>47.160341228379536</v>
      </c>
      <c r="O5" s="14" t="s">
        <v>48</v>
      </c>
      <c r="P5" s="33">
        <f>AVERAGE(D5,I5)</f>
        <v>35.999092202347626</v>
      </c>
      <c r="Q5" s="33">
        <f>AVERAGE(E5,J5)</f>
        <v>50.541926948763589</v>
      </c>
      <c r="R5" s="33">
        <f t="shared" ref="R5:T10" si="0">AVERAGE(F5,K5)</f>
        <v>47.844327002357467</v>
      </c>
      <c r="S5" s="33">
        <f t="shared" si="0"/>
        <v>66.365439580771167</v>
      </c>
      <c r="T5" s="33">
        <f t="shared" si="0"/>
        <v>35.050920407657827</v>
      </c>
    </row>
    <row r="6" spans="3:20" x14ac:dyDescent="0.25">
      <c r="C6" s="2" t="s">
        <v>49</v>
      </c>
      <c r="D6" s="1">
        <v>59.065196156783351</v>
      </c>
      <c r="E6" s="1">
        <v>81.097609054959932</v>
      </c>
      <c r="F6" s="1">
        <v>46.842299189129953</v>
      </c>
      <c r="G6" s="1">
        <v>68.23029651438253</v>
      </c>
      <c r="H6" s="1">
        <v>37.724451156668628</v>
      </c>
      <c r="I6" s="1">
        <v>53.584683419710871</v>
      </c>
      <c r="J6" s="1">
        <v>91.268925203970753</v>
      </c>
      <c r="K6" s="1">
        <v>63.953085483575869</v>
      </c>
      <c r="L6" s="1">
        <v>118.01124846861546</v>
      </c>
      <c r="M6" s="29">
        <v>52.070030418850955</v>
      </c>
      <c r="N6" s="3">
        <f t="shared" ref="N6:N10" si="1">AVERAGE(D6:M6)</f>
        <v>67.184782506664831</v>
      </c>
      <c r="O6" s="14" t="s">
        <v>49</v>
      </c>
      <c r="P6" s="33">
        <f t="shared" ref="P6:P10" si="2">AVERAGE(D6,I6)</f>
        <v>56.324939788247107</v>
      </c>
      <c r="Q6" s="33">
        <f t="shared" ref="Q6:Q10" si="3">AVERAGE(E6,J6)</f>
        <v>86.183267129465349</v>
      </c>
      <c r="R6" s="33">
        <f t="shared" si="0"/>
        <v>55.397692336352911</v>
      </c>
      <c r="S6" s="33">
        <f t="shared" si="0"/>
        <v>93.120772491498997</v>
      </c>
      <c r="T6" s="33">
        <f t="shared" si="0"/>
        <v>44.897240787759792</v>
      </c>
    </row>
    <row r="7" spans="3:20" x14ac:dyDescent="0.25">
      <c r="C7" s="2" t="s">
        <v>51</v>
      </c>
      <c r="D7" s="1">
        <v>61.749977800273506</v>
      </c>
      <c r="E7" s="1">
        <v>72.064459531511432</v>
      </c>
      <c r="F7" s="1">
        <v>47.58978268682884</v>
      </c>
      <c r="G7" s="1">
        <v>66.358123744170811</v>
      </c>
      <c r="H7" s="1">
        <v>37.724451156668628</v>
      </c>
      <c r="I7" s="1">
        <v>50.012371191730153</v>
      </c>
      <c r="J7" s="1">
        <v>81.999424987942476</v>
      </c>
      <c r="K7" s="1">
        <v>64.147471761641427</v>
      </c>
      <c r="L7" s="1">
        <v>115.13363428181918</v>
      </c>
      <c r="M7" s="29">
        <v>51.379664750816318</v>
      </c>
      <c r="N7" s="3">
        <f t="shared" si="1"/>
        <v>64.815936189340277</v>
      </c>
      <c r="O7" s="14" t="s">
        <v>51</v>
      </c>
      <c r="P7" s="33">
        <f t="shared" si="2"/>
        <v>55.881174496001833</v>
      </c>
      <c r="Q7" s="33">
        <f t="shared" si="3"/>
        <v>77.031942259726947</v>
      </c>
      <c r="R7" s="33">
        <f t="shared" si="0"/>
        <v>55.868627224235134</v>
      </c>
      <c r="S7" s="33">
        <f t="shared" si="0"/>
        <v>90.745879012995005</v>
      </c>
      <c r="T7" s="33">
        <f t="shared" si="0"/>
        <v>44.552057953742477</v>
      </c>
    </row>
    <row r="8" spans="3:20" x14ac:dyDescent="0.25">
      <c r="C8" s="2" t="s">
        <v>52</v>
      </c>
      <c r="D8" s="1">
        <v>48.32606958282274</v>
      </c>
      <c r="E8" s="1">
        <v>60.82320679121996</v>
      </c>
      <c r="F8" s="1">
        <v>52.884457462195925</v>
      </c>
      <c r="G8" s="1">
        <v>66.774162137551201</v>
      </c>
      <c r="H8" s="1">
        <v>38.030325084965938</v>
      </c>
      <c r="I8" s="1">
        <v>36.743782916373171</v>
      </c>
      <c r="J8" s="1">
        <v>69.521251620212098</v>
      </c>
      <c r="K8" s="1">
        <v>59.168192485038503</v>
      </c>
      <c r="L8" s="1">
        <v>103.33250943495761</v>
      </c>
      <c r="M8" s="29">
        <v>51.578544926707075</v>
      </c>
      <c r="N8" s="3">
        <f t="shared" si="1"/>
        <v>58.71825024420442</v>
      </c>
      <c r="O8" s="14" t="s">
        <v>52</v>
      </c>
      <c r="P8" s="33">
        <f t="shared" si="2"/>
        <v>42.534926249597959</v>
      </c>
      <c r="Q8" s="33">
        <f t="shared" si="3"/>
        <v>65.172229205716036</v>
      </c>
      <c r="R8" s="33">
        <f t="shared" si="0"/>
        <v>56.026324973617214</v>
      </c>
      <c r="S8" s="33">
        <f t="shared" si="0"/>
        <v>85.053335786254408</v>
      </c>
      <c r="T8" s="33">
        <f t="shared" si="0"/>
        <v>44.80443500583651</v>
      </c>
    </row>
    <row r="9" spans="3:20" x14ac:dyDescent="0.25">
      <c r="C9" s="2" t="s">
        <v>53</v>
      </c>
      <c r="D9" s="1">
        <v>54.81429188792395</v>
      </c>
      <c r="E9" s="1">
        <v>72.397178748691346</v>
      </c>
      <c r="F9" s="1">
        <v>48.69024450288552</v>
      </c>
      <c r="G9" s="1">
        <v>66.566142940860999</v>
      </c>
      <c r="H9" s="1">
        <v>38.630744277549553</v>
      </c>
      <c r="I9" s="1">
        <v>49.246875714305716</v>
      </c>
      <c r="J9" s="1">
        <v>84.673319281027574</v>
      </c>
      <c r="K9" s="1">
        <v>63.584249981605275</v>
      </c>
      <c r="L9" s="1">
        <v>111.50028303586424</v>
      </c>
      <c r="M9" s="29">
        <v>50.632911599962071</v>
      </c>
      <c r="N9" s="3">
        <f t="shared" si="1"/>
        <v>64.07362419706763</v>
      </c>
      <c r="O9" s="14" t="s">
        <v>53</v>
      </c>
      <c r="P9" s="33">
        <f t="shared" si="2"/>
        <v>52.03058380111483</v>
      </c>
      <c r="Q9" s="33">
        <f t="shared" si="3"/>
        <v>78.53524901485946</v>
      </c>
      <c r="R9" s="33">
        <f t="shared" si="0"/>
        <v>56.137247242245394</v>
      </c>
      <c r="S9" s="33">
        <f t="shared" si="0"/>
        <v>89.033212988362621</v>
      </c>
      <c r="T9" s="33">
        <f t="shared" si="0"/>
        <v>44.631827938755812</v>
      </c>
    </row>
    <row r="10" spans="3:20" hidden="1" x14ac:dyDescent="0.25">
      <c r="C10" s="2" t="s">
        <v>50</v>
      </c>
      <c r="D10" s="1">
        <v>61.749977800273513</v>
      </c>
      <c r="E10" s="1">
        <v>81.632906804497637</v>
      </c>
      <c r="F10" s="1">
        <v>48.088105018628092</v>
      </c>
      <c r="G10" s="1">
        <v>68.507655443302795</v>
      </c>
      <c r="H10" s="1">
        <v>38.245569701175157</v>
      </c>
      <c r="I10" s="1">
        <v>52.564022783144956</v>
      </c>
      <c r="J10" s="1">
        <v>85.921136617800585</v>
      </c>
      <c r="K10" s="1">
        <v>63.678950988867982</v>
      </c>
      <c r="L10" s="1">
        <v>115.72465941782785</v>
      </c>
      <c r="M10" s="29">
        <v>52.374827623281249</v>
      </c>
      <c r="N10" s="3">
        <f t="shared" si="1"/>
        <v>66.848781219879982</v>
      </c>
      <c r="O10" s="14" t="s">
        <v>50</v>
      </c>
      <c r="P10" s="33">
        <f t="shared" si="2"/>
        <v>57.157000291709238</v>
      </c>
      <c r="Q10" s="33">
        <f t="shared" si="3"/>
        <v>83.777021711149104</v>
      </c>
      <c r="R10" s="33">
        <f t="shared" si="0"/>
        <v>55.88352800374804</v>
      </c>
      <c r="S10" s="33">
        <f t="shared" si="0"/>
        <v>92.116157430565323</v>
      </c>
      <c r="T10" s="33">
        <f t="shared" si="0"/>
        <v>45.310198662228203</v>
      </c>
    </row>
    <row r="11" spans="3:20" ht="15.75" thickBot="1" x14ac:dyDescent="0.3">
      <c r="C11" s="30" t="s">
        <v>68</v>
      </c>
      <c r="D11" s="31">
        <f t="shared" ref="D11:M11" si="4">AVERAGE(D5:D6)</f>
        <v>51.17865007903103</v>
      </c>
      <c r="E11" s="31">
        <f t="shared" si="4"/>
        <v>63.28223082815871</v>
      </c>
      <c r="F11" s="31">
        <f t="shared" si="4"/>
        <v>45.471912776682004</v>
      </c>
      <c r="G11" s="31">
        <f t="shared" si="4"/>
        <v>58.297379872425928</v>
      </c>
      <c r="H11" s="31">
        <f t="shared" si="4"/>
        <v>33.059873750134599</v>
      </c>
      <c r="I11" s="31">
        <f t="shared" si="4"/>
        <v>41.145381911563703</v>
      </c>
      <c r="J11" s="31">
        <f t="shared" si="4"/>
        <v>73.442963250070221</v>
      </c>
      <c r="K11" s="31">
        <f t="shared" si="4"/>
        <v>57.770106562028374</v>
      </c>
      <c r="L11" s="31">
        <f t="shared" si="4"/>
        <v>101.18883219984423</v>
      </c>
      <c r="M11" s="32">
        <f t="shared" si="4"/>
        <v>46.888287445283012</v>
      </c>
      <c r="N11" s="3">
        <f>AVERAGE(D11:M11)</f>
        <v>57.172561867522191</v>
      </c>
      <c r="O11" s="14" t="s">
        <v>68</v>
      </c>
      <c r="P11" s="33">
        <f>AVERAGE(D11,I11)</f>
        <v>46.162015995297367</v>
      </c>
      <c r="Q11" s="33">
        <f>AVERAGE(E11,J11)</f>
        <v>68.362597039114462</v>
      </c>
      <c r="R11" s="33">
        <f>AVERAGE(F11,K11)</f>
        <v>51.621009669355189</v>
      </c>
      <c r="S11" s="33">
        <f>AVERAGE(G11,L11)</f>
        <v>79.743106036135075</v>
      </c>
      <c r="T11" s="33">
        <f>AVERAGE(H11,M11)</f>
        <v>39.974080597708806</v>
      </c>
    </row>
  </sheetData>
  <mergeCells count="3">
    <mergeCell ref="D3:H3"/>
    <mergeCell ref="I3:M3"/>
    <mergeCell ref="P3:T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5"/>
  <sheetViews>
    <sheetView topLeftCell="A35" workbookViewId="0">
      <selection activeCell="H16" sqref="H16"/>
    </sheetView>
  </sheetViews>
  <sheetFormatPr defaultRowHeight="15" x14ac:dyDescent="0.25"/>
  <cols>
    <col min="3" max="3" width="33.28515625" bestFit="1" customWidth="1"/>
    <col min="5" max="6" width="9.140625" customWidth="1"/>
    <col min="11" max="11" width="33.28515625" bestFit="1" customWidth="1"/>
    <col min="13" max="14" width="9.140625" customWidth="1"/>
  </cols>
  <sheetData>
    <row r="4" spans="3:18" x14ac:dyDescent="0.25">
      <c r="C4" s="56" t="s">
        <v>66</v>
      </c>
      <c r="D4" s="56"/>
      <c r="E4" s="56"/>
      <c r="F4" s="56"/>
      <c r="G4" s="56"/>
      <c r="H4" s="56"/>
      <c r="K4" s="56" t="s">
        <v>67</v>
      </c>
      <c r="L4" s="56"/>
      <c r="M4" s="56"/>
      <c r="N4" s="56"/>
      <c r="O4" s="56"/>
      <c r="P4" s="56"/>
    </row>
    <row r="6" spans="3:18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I6" s="14" t="s">
        <v>73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  <c r="Q6" s="14" t="s">
        <v>74</v>
      </c>
    </row>
    <row r="7" spans="3:18" hidden="1" x14ac:dyDescent="0.25">
      <c r="C7" s="14" t="s">
        <v>9</v>
      </c>
      <c r="D7" s="3">
        <v>0.18125049612362076</v>
      </c>
      <c r="E7" s="3">
        <v>0.1082496997376321</v>
      </c>
      <c r="F7" s="3">
        <v>0.13721253095198055</v>
      </c>
      <c r="G7" s="3">
        <v>0.11081716547163969</v>
      </c>
      <c r="H7" s="3">
        <v>0.23497753808392538</v>
      </c>
      <c r="K7" s="14" t="s">
        <v>9</v>
      </c>
      <c r="L7" s="3">
        <v>0.14107380628098368</v>
      </c>
      <c r="M7" s="3">
        <v>7.2309814841016284E-2</v>
      </c>
      <c r="N7" s="3">
        <v>0.27034177613169963</v>
      </c>
      <c r="O7" s="3">
        <v>7.6380933601495837E-2</v>
      </c>
      <c r="P7" s="3">
        <v>0.19514004047790037</v>
      </c>
    </row>
    <row r="8" spans="3:18" x14ac:dyDescent="0.25">
      <c r="C8" s="35" t="s">
        <v>5</v>
      </c>
      <c r="D8" s="36">
        <v>56.380414513293204</v>
      </c>
      <c r="E8" s="36">
        <v>50.585637331311638</v>
      </c>
      <c r="F8" s="36">
        <v>49.33391084812623</v>
      </c>
      <c r="G8" s="36">
        <v>63.653874187198333</v>
      </c>
      <c r="H8" s="36">
        <v>37.92836710886683</v>
      </c>
      <c r="I8" s="3">
        <f>AVERAGE(D8:H8)</f>
        <v>51.576440797759247</v>
      </c>
      <c r="K8" s="35" t="s">
        <v>5</v>
      </c>
      <c r="L8" s="36">
        <v>32.150810051826525</v>
      </c>
      <c r="M8" s="36">
        <v>77.008155640850319</v>
      </c>
      <c r="N8" s="36">
        <v>58.315883419674044</v>
      </c>
      <c r="O8" s="36">
        <v>101.50130040699635</v>
      </c>
      <c r="P8" s="36">
        <v>51.132779015227761</v>
      </c>
      <c r="Q8" s="3">
        <f>AVERAGE(L8:P8)</f>
        <v>64.021785706914997</v>
      </c>
      <c r="R8">
        <f>(I8+Q8)/2</f>
        <v>57.799113252337122</v>
      </c>
    </row>
    <row r="9" spans="3:18" x14ac:dyDescent="0.25">
      <c r="C9" s="35" t="s">
        <v>6</v>
      </c>
      <c r="D9" s="36">
        <v>56.380414513293204</v>
      </c>
      <c r="E9" s="36">
        <v>62.629836695909653</v>
      </c>
      <c r="F9" s="36">
        <v>53.445070085470078</v>
      </c>
      <c r="G9" s="36">
        <v>66.150104547480638</v>
      </c>
      <c r="H9" s="36">
        <v>36.908787347875787</v>
      </c>
      <c r="I9" s="3">
        <f t="shared" ref="I9:I14" si="0">AVERAGE(D9:H9)</f>
        <v>55.102842638005868</v>
      </c>
      <c r="K9" s="35" t="s">
        <v>6</v>
      </c>
      <c r="L9" s="36">
        <v>42.867746735768698</v>
      </c>
      <c r="M9" s="36">
        <v>75.9385979236163</v>
      </c>
      <c r="N9" s="36">
        <v>59.571917831790088</v>
      </c>
      <c r="O9" s="36">
        <v>111.09334769631732</v>
      </c>
      <c r="P9" s="36">
        <v>52.792399793350768</v>
      </c>
      <c r="Q9" s="3">
        <f t="shared" ref="Q9:Q14" si="1">AVERAGE(L9:P9)</f>
        <v>68.452801996168631</v>
      </c>
      <c r="R9">
        <f t="shared" ref="R9:R14" si="2">(I9+Q9)/2</f>
        <v>61.777822317087249</v>
      </c>
    </row>
    <row r="10" spans="3:18" x14ac:dyDescent="0.25">
      <c r="C10" s="35" t="s">
        <v>7</v>
      </c>
      <c r="D10" s="36">
        <v>56.380414513293204</v>
      </c>
      <c r="E10" s="36">
        <v>66.243096505289046</v>
      </c>
      <c r="F10" s="36">
        <v>47.091460355029582</v>
      </c>
      <c r="G10" s="36">
        <v>58.661413466633768</v>
      </c>
      <c r="H10" s="36">
        <v>33.238300208308033</v>
      </c>
      <c r="I10" s="3">
        <f t="shared" si="0"/>
        <v>52.322937009710721</v>
      </c>
      <c r="K10" s="35" t="s">
        <v>7</v>
      </c>
      <c r="L10" s="36">
        <v>39.805764826070934</v>
      </c>
      <c r="M10" s="36">
        <v>58.825674447871783</v>
      </c>
      <c r="N10" s="36">
        <v>37.232448644868803</v>
      </c>
      <c r="O10" s="36">
        <v>84.235615286218632</v>
      </c>
      <c r="P10" s="36">
        <v>50.570428173053855</v>
      </c>
      <c r="Q10" s="3">
        <f t="shared" si="1"/>
        <v>54.133986275616806</v>
      </c>
      <c r="R10">
        <f t="shared" si="2"/>
        <v>53.22846164266376</v>
      </c>
    </row>
    <row r="11" spans="3:18" x14ac:dyDescent="0.25">
      <c r="C11" s="35" t="s">
        <v>8</v>
      </c>
      <c r="D11" s="36">
        <v>4.0271724652352283</v>
      </c>
      <c r="E11" s="36">
        <v>2.4088398729196023</v>
      </c>
      <c r="F11" s="36">
        <v>26.535664168310316</v>
      </c>
      <c r="G11" s="36">
        <v>4.9924607205645755</v>
      </c>
      <c r="H11" s="36">
        <v>5.5057307093516368</v>
      </c>
      <c r="I11" s="3">
        <f t="shared" si="0"/>
        <v>8.6939735872762718</v>
      </c>
      <c r="K11" s="35" t="s">
        <v>8</v>
      </c>
      <c r="L11" s="36">
        <v>0</v>
      </c>
      <c r="M11" s="36">
        <v>10.695577172340323</v>
      </c>
      <c r="N11" s="36">
        <v>51.228260665590575</v>
      </c>
      <c r="O11" s="36">
        <v>40.635400334759709</v>
      </c>
      <c r="P11" s="36">
        <v>12.33057090522794</v>
      </c>
      <c r="Q11" s="3">
        <f t="shared" si="1"/>
        <v>22.977961815583711</v>
      </c>
      <c r="R11">
        <f t="shared" si="2"/>
        <v>15.835967701429992</v>
      </c>
    </row>
    <row r="12" spans="3:18" x14ac:dyDescent="0.25">
      <c r="C12" s="17" t="s">
        <v>11</v>
      </c>
      <c r="D12" s="6">
        <v>56.380414513293204</v>
      </c>
      <c r="E12" s="6">
        <v>79.491715806346861</v>
      </c>
      <c r="F12" s="6">
        <v>46.717718606180135</v>
      </c>
      <c r="G12" s="6">
        <v>67.398219727621765</v>
      </c>
      <c r="H12" s="6">
        <v>37.520535204470413</v>
      </c>
      <c r="I12" s="3">
        <f t="shared" si="0"/>
        <v>57.501720771582484</v>
      </c>
      <c r="K12" s="15" t="s">
        <v>63</v>
      </c>
      <c r="L12" s="5">
        <v>55.115674374559752</v>
      </c>
      <c r="M12" s="5">
        <v>93.051521399360809</v>
      </c>
      <c r="N12" s="5">
        <v>64.147471761641441</v>
      </c>
      <c r="O12" s="5">
        <v>116.84857606990991</v>
      </c>
      <c r="P12" s="5">
        <v>52.380923567369862</v>
      </c>
      <c r="Q12" s="3">
        <f t="shared" si="1"/>
        <v>76.308833434568356</v>
      </c>
      <c r="R12">
        <f t="shared" si="2"/>
        <v>66.90527710307542</v>
      </c>
    </row>
    <row r="13" spans="3:18" x14ac:dyDescent="0.25">
      <c r="C13" s="17" t="s">
        <v>10</v>
      </c>
      <c r="D13" s="6">
        <v>60.407586978528435</v>
      </c>
      <c r="E13" s="6">
        <v>83.104975615726289</v>
      </c>
      <c r="F13" s="6">
        <v>46.717718606180135</v>
      </c>
      <c r="G13" s="6">
        <v>67.398219727621765</v>
      </c>
      <c r="H13" s="6">
        <v>38.540114965461456</v>
      </c>
      <c r="I13" s="3">
        <f t="shared" si="0"/>
        <v>59.233723178703613</v>
      </c>
      <c r="K13" s="15" t="s">
        <v>64</v>
      </c>
      <c r="L13" s="5">
        <v>53.584683419710871</v>
      </c>
      <c r="M13" s="5">
        <v>93.051521399360809</v>
      </c>
      <c r="N13" s="5">
        <v>64.10261338978016</v>
      </c>
      <c r="O13" s="5">
        <v>119.46458896699743</v>
      </c>
      <c r="P13" s="5">
        <v>51.832288599395305</v>
      </c>
      <c r="Q13" s="3">
        <f t="shared" si="1"/>
        <v>76.407139155048924</v>
      </c>
      <c r="R13">
        <f t="shared" si="2"/>
        <v>67.820431166876261</v>
      </c>
    </row>
    <row r="14" spans="3:18" x14ac:dyDescent="0.25">
      <c r="C14" s="17" t="s">
        <v>47</v>
      </c>
      <c r="D14" s="6">
        <v>60.407586978528435</v>
      </c>
      <c r="E14" s="6">
        <v>80.696135742806661</v>
      </c>
      <c r="F14" s="6">
        <v>47.091460355029582</v>
      </c>
      <c r="G14" s="6">
        <v>69.894450087904062</v>
      </c>
      <c r="H14" s="6">
        <v>37.112703300074003</v>
      </c>
      <c r="I14" s="3">
        <f t="shared" si="0"/>
        <v>59.040467292868563</v>
      </c>
      <c r="K14" s="15" t="s">
        <v>47</v>
      </c>
      <c r="L14" s="5">
        <v>52.053692464861996</v>
      </c>
      <c r="M14" s="5">
        <v>87.703732813190655</v>
      </c>
      <c r="N14" s="5">
        <v>63.609171299305984</v>
      </c>
      <c r="O14" s="5">
        <v>117.72058036893907</v>
      </c>
      <c r="P14" s="5">
        <v>51.996879089787676</v>
      </c>
      <c r="Q14" s="3">
        <f t="shared" si="1"/>
        <v>74.616811207217083</v>
      </c>
      <c r="R14">
        <f t="shared" si="2"/>
        <v>66.828639250042826</v>
      </c>
    </row>
    <row r="15" spans="3:18" x14ac:dyDescent="0.25">
      <c r="C15" s="16"/>
      <c r="D15" s="4"/>
      <c r="E15" s="4"/>
      <c r="F15" s="4"/>
      <c r="G15" s="4"/>
      <c r="H15" s="4"/>
      <c r="K15" s="16"/>
      <c r="L15" s="16"/>
      <c r="M15" s="16"/>
      <c r="N15" s="16"/>
      <c r="O15" s="16"/>
      <c r="P15" s="16"/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5"/>
  <sheetViews>
    <sheetView workbookViewId="0">
      <selection activeCell="V26" sqref="V26"/>
    </sheetView>
  </sheetViews>
  <sheetFormatPr defaultRowHeight="15" x14ac:dyDescent="0.25"/>
  <cols>
    <col min="1" max="2" width="9.140625" style="41"/>
    <col min="3" max="3" width="19.140625" customWidth="1"/>
    <col min="5" max="6" width="9.140625" customWidth="1"/>
    <col min="10" max="10" width="9.140625" style="41"/>
    <col min="11" max="11" width="18.85546875" customWidth="1"/>
    <col min="13" max="14" width="9.140625" customWidth="1"/>
    <col min="18" max="19" width="9.140625" style="41"/>
  </cols>
  <sheetData>
    <row r="4" spans="1:19" x14ac:dyDescent="0.25">
      <c r="C4" s="56" t="s">
        <v>66</v>
      </c>
      <c r="D4" s="56"/>
      <c r="E4" s="56"/>
      <c r="F4" s="56"/>
      <c r="G4" s="56"/>
      <c r="H4" s="56"/>
      <c r="K4" s="56" t="s">
        <v>67</v>
      </c>
      <c r="L4" s="56"/>
      <c r="M4" s="56"/>
      <c r="N4" s="56"/>
      <c r="O4" s="56"/>
      <c r="P4" s="56"/>
    </row>
    <row r="6" spans="1:19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I6" s="14" t="s">
        <v>74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  <c r="Q6" s="14" t="s">
        <v>74</v>
      </c>
    </row>
    <row r="7" spans="1:19" s="39" customFormat="1" x14ac:dyDescent="0.25">
      <c r="A7" s="41"/>
      <c r="B7" s="41"/>
      <c r="C7" s="37" t="s">
        <v>11</v>
      </c>
      <c r="D7" s="38">
        <v>56.380414513293204</v>
      </c>
      <c r="E7" s="38">
        <v>79.491715806346861</v>
      </c>
      <c r="F7" s="38">
        <v>46.717718606180135</v>
      </c>
      <c r="G7" s="38">
        <v>67.398219727621765</v>
      </c>
      <c r="H7" s="38">
        <v>37.520535204470413</v>
      </c>
      <c r="I7" s="38">
        <f>AVERAGE(D7:H7)</f>
        <v>57.501720771582484</v>
      </c>
      <c r="J7" s="41"/>
      <c r="K7" s="37" t="s">
        <v>63</v>
      </c>
      <c r="L7" s="38">
        <v>55.115674374559752</v>
      </c>
      <c r="M7" s="38">
        <v>93.051521399360809</v>
      </c>
      <c r="N7" s="38">
        <v>64.147471761641441</v>
      </c>
      <c r="O7" s="38">
        <v>116.84857606990991</v>
      </c>
      <c r="P7" s="38">
        <v>52.380923567369862</v>
      </c>
      <c r="Q7" s="38">
        <f>AVERAGE( L7:P7)</f>
        <v>76.308833434568356</v>
      </c>
      <c r="R7" s="41">
        <f>(I7+Q7)/2</f>
        <v>66.90527710307542</v>
      </c>
      <c r="S7" s="41"/>
    </row>
    <row r="8" spans="1:19" s="39" customFormat="1" x14ac:dyDescent="0.25">
      <c r="A8" s="41"/>
      <c r="B8" s="41"/>
      <c r="C8" s="37" t="s">
        <v>10</v>
      </c>
      <c r="D8" s="38">
        <v>60.407586978528435</v>
      </c>
      <c r="E8" s="38">
        <v>83.104975615726289</v>
      </c>
      <c r="F8" s="38">
        <v>46.717718606180135</v>
      </c>
      <c r="G8" s="38">
        <v>67.398219727621765</v>
      </c>
      <c r="H8" s="38">
        <v>38.540114965461456</v>
      </c>
      <c r="I8" s="38">
        <f t="shared" ref="I8:I15" si="0">AVERAGE(D8:H8)</f>
        <v>59.233723178703613</v>
      </c>
      <c r="J8" s="41"/>
      <c r="K8" s="37" t="s">
        <v>64</v>
      </c>
      <c r="L8" s="38">
        <v>53.584683419710871</v>
      </c>
      <c r="M8" s="38">
        <v>93.051521399360809</v>
      </c>
      <c r="N8" s="38">
        <v>64.10261338978016</v>
      </c>
      <c r="O8" s="38">
        <v>119.46458896699743</v>
      </c>
      <c r="P8" s="38">
        <v>51.832288599395305</v>
      </c>
      <c r="Q8" s="38">
        <f t="shared" ref="Q8:Q15" si="1">AVERAGE( L8:P8)</f>
        <v>76.407139155048924</v>
      </c>
      <c r="R8" s="41">
        <f t="shared" ref="R8:R15" si="2">(I8+Q8)/2</f>
        <v>67.820431166876261</v>
      </c>
      <c r="S8" s="41"/>
    </row>
    <row r="9" spans="1:19" s="39" customFormat="1" x14ac:dyDescent="0.25">
      <c r="A9" s="41"/>
      <c r="B9" s="41"/>
      <c r="C9" s="37" t="s">
        <v>47</v>
      </c>
      <c r="D9" s="38">
        <v>60.407586978528435</v>
      </c>
      <c r="E9" s="38">
        <v>80.696135742806661</v>
      </c>
      <c r="F9" s="38">
        <v>47.091460355029582</v>
      </c>
      <c r="G9" s="38">
        <v>69.894450087904062</v>
      </c>
      <c r="H9" s="38">
        <v>37.112703300074003</v>
      </c>
      <c r="I9" s="38">
        <f t="shared" si="0"/>
        <v>59.040467292868563</v>
      </c>
      <c r="J9" s="41"/>
      <c r="K9" s="37" t="s">
        <v>47</v>
      </c>
      <c r="L9" s="38">
        <v>52.053692464861996</v>
      </c>
      <c r="M9" s="38">
        <v>87.703732813190655</v>
      </c>
      <c r="N9" s="38">
        <v>63.609171299305984</v>
      </c>
      <c r="O9" s="38">
        <v>117.72058036893907</v>
      </c>
      <c r="P9" s="38">
        <v>51.996879089787676</v>
      </c>
      <c r="Q9" s="38">
        <f t="shared" si="1"/>
        <v>74.616811207217083</v>
      </c>
      <c r="R9" s="41">
        <f t="shared" si="2"/>
        <v>66.828639250042826</v>
      </c>
      <c r="S9" s="41"/>
    </row>
    <row r="10" spans="1:19" s="40" customFormat="1" x14ac:dyDescent="0.25">
      <c r="A10" s="41"/>
      <c r="B10" s="41"/>
      <c r="C10" s="17" t="s">
        <v>12</v>
      </c>
      <c r="D10" s="6">
        <v>56.380414513293204</v>
      </c>
      <c r="E10" s="6">
        <v>72.26519618758806</v>
      </c>
      <c r="F10" s="6">
        <v>44.849009861932942</v>
      </c>
      <c r="G10" s="6">
        <v>63.653874187198333</v>
      </c>
      <c r="H10" s="6">
        <v>35.685291634686529</v>
      </c>
      <c r="I10" s="38">
        <f t="shared" si="0"/>
        <v>54.566757276939811</v>
      </c>
      <c r="J10" s="41"/>
      <c r="K10" s="17" t="s">
        <v>12</v>
      </c>
      <c r="L10" s="6">
        <v>47.46071960031535</v>
      </c>
      <c r="M10" s="6">
        <v>79.147271075318386</v>
      </c>
      <c r="N10" s="6">
        <v>65.986665007954244</v>
      </c>
      <c r="O10" s="6">
        <v>109.69814081787064</v>
      </c>
      <c r="P10" s="6">
        <v>49.157693130519391</v>
      </c>
      <c r="Q10" s="38">
        <f t="shared" si="1"/>
        <v>70.290097926395603</v>
      </c>
      <c r="R10" s="41">
        <f t="shared" si="2"/>
        <v>62.428427601667707</v>
      </c>
      <c r="S10" s="41"/>
    </row>
    <row r="11" spans="1:19" s="40" customFormat="1" x14ac:dyDescent="0.25">
      <c r="A11" s="41"/>
      <c r="B11" s="41"/>
      <c r="C11" s="17" t="s">
        <v>13</v>
      </c>
      <c r="D11" s="6">
        <v>60.407586978528435</v>
      </c>
      <c r="E11" s="6">
        <v>69.856356314668474</v>
      </c>
      <c r="F11" s="6">
        <v>44.849009861932942</v>
      </c>
      <c r="G11" s="6">
        <v>63.653874187198333</v>
      </c>
      <c r="H11" s="6">
        <v>36.297039491281161</v>
      </c>
      <c r="I11" s="38">
        <f t="shared" si="0"/>
        <v>55.012773366721866</v>
      </c>
      <c r="J11" s="41"/>
      <c r="K11" s="17" t="s">
        <v>13</v>
      </c>
      <c r="L11" s="6">
        <v>44.398737690617573</v>
      </c>
      <c r="M11" s="6">
        <v>80.21682879255242</v>
      </c>
      <c r="N11" s="6">
        <v>63.923179902335001</v>
      </c>
      <c r="O11" s="6">
        <v>112.488554574764</v>
      </c>
      <c r="P11" s="6">
        <v>50.227531318069765</v>
      </c>
      <c r="Q11" s="38">
        <f t="shared" si="1"/>
        <v>70.250966455667751</v>
      </c>
      <c r="R11" s="41">
        <f t="shared" si="2"/>
        <v>62.631869911194812</v>
      </c>
      <c r="S11" s="41"/>
    </row>
    <row r="12" spans="1:19" s="40" customFormat="1" x14ac:dyDescent="0.25">
      <c r="A12" s="41"/>
      <c r="B12" s="41"/>
      <c r="C12" s="17" t="s">
        <v>14</v>
      </c>
      <c r="D12" s="6">
        <v>64.434759443763653</v>
      </c>
      <c r="E12" s="6">
        <v>71.06077625112826</v>
      </c>
      <c r="F12" s="6">
        <v>44.849009861932942</v>
      </c>
      <c r="G12" s="6">
        <v>63.653874187198333</v>
      </c>
      <c r="H12" s="6">
        <v>35.073543778091903</v>
      </c>
      <c r="I12" s="38">
        <f t="shared" si="0"/>
        <v>55.814392704423014</v>
      </c>
      <c r="J12" s="41"/>
      <c r="K12" s="17" t="s">
        <v>14</v>
      </c>
      <c r="L12" s="6">
        <v>45.929728645466469</v>
      </c>
      <c r="M12" s="6">
        <v>82.355944227020487</v>
      </c>
      <c r="N12" s="6">
        <v>63.609171299305984</v>
      </c>
      <c r="O12" s="6">
        <v>112.66295543456984</v>
      </c>
      <c r="P12" s="6">
        <v>50.789882160243671</v>
      </c>
      <c r="Q12" s="38">
        <f t="shared" si="1"/>
        <v>71.069536353321297</v>
      </c>
      <c r="R12" s="41">
        <f t="shared" si="2"/>
        <v>63.441964528872155</v>
      </c>
      <c r="S12" s="41"/>
    </row>
    <row r="13" spans="1:19" s="40" customFormat="1" x14ac:dyDescent="0.25">
      <c r="A13" s="41"/>
      <c r="B13" s="41"/>
      <c r="C13" s="17" t="s">
        <v>15</v>
      </c>
      <c r="D13" s="6">
        <v>60.407586978528435</v>
      </c>
      <c r="E13" s="6">
        <v>73.46961612404786</v>
      </c>
      <c r="F13" s="6">
        <v>50.08139434582511</v>
      </c>
      <c r="G13" s="6">
        <v>71.142565268045203</v>
      </c>
      <c r="H13" s="6">
        <v>39.967526630848923</v>
      </c>
      <c r="I13" s="38">
        <f t="shared" si="0"/>
        <v>59.013737869459099</v>
      </c>
      <c r="J13" s="41"/>
      <c r="K13" s="17" t="s">
        <v>15</v>
      </c>
      <c r="L13" s="6">
        <v>56.646665329408634</v>
      </c>
      <c r="M13" s="6">
        <v>83.42550194425452</v>
      </c>
      <c r="N13" s="6">
        <v>64.910064083283331</v>
      </c>
      <c r="O13" s="6">
        <v>116.67417521010407</v>
      </c>
      <c r="P13" s="6">
        <v>52.010594963987039</v>
      </c>
      <c r="Q13" s="38">
        <f t="shared" si="1"/>
        <v>74.733400306207528</v>
      </c>
      <c r="R13" s="41">
        <f t="shared" si="2"/>
        <v>66.873569087833317</v>
      </c>
      <c r="S13" s="41"/>
    </row>
    <row r="14" spans="1:19" s="40" customFormat="1" x14ac:dyDescent="0.25">
      <c r="A14" s="41"/>
      <c r="B14" s="41"/>
      <c r="C14" s="17" t="s">
        <v>16</v>
      </c>
      <c r="D14" s="6">
        <v>64.434759443763653</v>
      </c>
      <c r="E14" s="6">
        <v>72.26519618758806</v>
      </c>
      <c r="F14" s="6">
        <v>50.828877843523998</v>
      </c>
      <c r="G14" s="6">
        <v>69.894450087904062</v>
      </c>
      <c r="H14" s="6">
        <v>39.967526630848923</v>
      </c>
      <c r="I14" s="38">
        <f t="shared" si="0"/>
        <v>59.478162038725735</v>
      </c>
      <c r="J14" s="41"/>
      <c r="K14" s="17" t="s">
        <v>16</v>
      </c>
      <c r="L14" s="6">
        <v>52.053692464861996</v>
      </c>
      <c r="M14" s="6">
        <v>81.286386509786468</v>
      </c>
      <c r="N14" s="6">
        <v>63.115729208831823</v>
      </c>
      <c r="O14" s="6">
        <v>119.98779154641494</v>
      </c>
      <c r="P14" s="6">
        <v>52.956990283743139</v>
      </c>
      <c r="Q14" s="38">
        <f t="shared" si="1"/>
        <v>73.880118002727684</v>
      </c>
      <c r="R14" s="41">
        <f t="shared" si="2"/>
        <v>66.679140020726706</v>
      </c>
      <c r="S14" s="41"/>
    </row>
    <row r="15" spans="1:19" s="40" customFormat="1" x14ac:dyDescent="0.25">
      <c r="A15" s="41"/>
      <c r="B15" s="41"/>
      <c r="C15" s="17" t="s">
        <v>17</v>
      </c>
      <c r="D15" s="6">
        <v>64.434759443763653</v>
      </c>
      <c r="E15" s="6">
        <v>73.46961612404786</v>
      </c>
      <c r="F15" s="6">
        <v>50.08139434582511</v>
      </c>
      <c r="G15" s="6">
        <v>66.150104547480638</v>
      </c>
      <c r="H15" s="6">
        <v>39.355778774254297</v>
      </c>
      <c r="I15" s="38">
        <f t="shared" si="0"/>
        <v>58.698330647074314</v>
      </c>
      <c r="J15" s="41"/>
      <c r="K15" s="17" t="s">
        <v>17</v>
      </c>
      <c r="L15" s="6">
        <v>53.584683419710871</v>
      </c>
      <c r="M15" s="6">
        <v>85.564617378722588</v>
      </c>
      <c r="N15" s="6">
        <v>63.340021068138256</v>
      </c>
      <c r="O15" s="6">
        <v>119.2901881071916</v>
      </c>
      <c r="P15" s="6">
        <v>53.135296648334858</v>
      </c>
      <c r="Q15" s="38">
        <f t="shared" si="1"/>
        <v>74.982961324419634</v>
      </c>
      <c r="R15" s="41">
        <f t="shared" si="2"/>
        <v>66.840645985746974</v>
      </c>
      <c r="S15" s="41"/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30"/>
  <sheetViews>
    <sheetView workbookViewId="0">
      <selection activeCell="C28" sqref="C28"/>
    </sheetView>
  </sheetViews>
  <sheetFormatPr defaultRowHeight="15" x14ac:dyDescent="0.25"/>
  <cols>
    <col min="3" max="3" width="33.28515625" bestFit="1" customWidth="1"/>
    <col min="5" max="6" width="9.140625" customWidth="1"/>
    <col min="11" max="11" width="33.28515625" bestFit="1" customWidth="1"/>
    <col min="13" max="14" width="9.140625" customWidth="1"/>
  </cols>
  <sheetData>
    <row r="4" spans="3:17" x14ac:dyDescent="0.25">
      <c r="C4" s="56" t="s">
        <v>66</v>
      </c>
      <c r="D4" s="56"/>
      <c r="E4" s="56"/>
      <c r="F4" s="56"/>
      <c r="G4" s="56"/>
      <c r="H4" s="56"/>
      <c r="K4" s="56" t="s">
        <v>72</v>
      </c>
      <c r="L4" s="56"/>
      <c r="M4" s="56"/>
      <c r="N4" s="56"/>
      <c r="O4" s="56"/>
      <c r="P4" s="56"/>
    </row>
    <row r="6" spans="3:17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I6" s="14" t="s">
        <v>74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  <c r="Q6" s="14" t="s">
        <v>74</v>
      </c>
    </row>
    <row r="7" spans="3:17" x14ac:dyDescent="0.25">
      <c r="C7" s="15" t="s">
        <v>11</v>
      </c>
      <c r="D7" s="5">
        <v>56.380414513293204</v>
      </c>
      <c r="E7" s="5">
        <v>79.491715806346861</v>
      </c>
      <c r="F7" s="5">
        <v>46.717718606180135</v>
      </c>
      <c r="G7" s="5">
        <v>67.398219727621765</v>
      </c>
      <c r="H7" s="5">
        <v>37.520535204470413</v>
      </c>
      <c r="I7" s="3">
        <f>AVERAGE(D7:H7)</f>
        <v>57.501720771582484</v>
      </c>
      <c r="K7" s="15" t="s">
        <v>63</v>
      </c>
      <c r="L7" s="5">
        <v>55.115674374559752</v>
      </c>
      <c r="M7" s="5">
        <v>93.051521399360809</v>
      </c>
      <c r="N7" s="5">
        <v>64.147471761641441</v>
      </c>
      <c r="O7" s="5">
        <v>116.84857606990991</v>
      </c>
      <c r="P7" s="5">
        <v>52.380923567369862</v>
      </c>
      <c r="Q7" s="3">
        <f>AVERAGE(L7:P7)</f>
        <v>76.308833434568356</v>
      </c>
    </row>
    <row r="8" spans="3:17" x14ac:dyDescent="0.25">
      <c r="C8" s="15" t="s">
        <v>10</v>
      </c>
      <c r="D8" s="5">
        <v>60.407586978528435</v>
      </c>
      <c r="E8" s="5">
        <v>83.104975615726289</v>
      </c>
      <c r="F8" s="5">
        <v>46.717718606180135</v>
      </c>
      <c r="G8" s="5">
        <v>67.398219727621765</v>
      </c>
      <c r="H8" s="5">
        <v>38.540114965461456</v>
      </c>
      <c r="I8" s="3">
        <f t="shared" ref="I8:I28" si="0">AVERAGE(D8:H8)</f>
        <v>59.233723178703613</v>
      </c>
      <c r="K8" s="15" t="s">
        <v>64</v>
      </c>
      <c r="L8" s="5">
        <v>53.584683419710871</v>
      </c>
      <c r="M8" s="5">
        <v>93.051521399360809</v>
      </c>
      <c r="N8" s="5">
        <v>64.10261338978016</v>
      </c>
      <c r="O8" s="5">
        <v>119.46458896699743</v>
      </c>
      <c r="P8" s="5">
        <v>51.832288599395305</v>
      </c>
      <c r="Q8" s="3">
        <f t="shared" ref="Q8:Q28" si="1">AVERAGE(L8:P8)</f>
        <v>76.407139155048924</v>
      </c>
    </row>
    <row r="9" spans="3:17" x14ac:dyDescent="0.25">
      <c r="C9" s="15" t="s">
        <v>47</v>
      </c>
      <c r="D9" s="5">
        <v>60.407586978528435</v>
      </c>
      <c r="E9" s="5">
        <v>80.696135742806661</v>
      </c>
      <c r="F9" s="5">
        <v>47.091460355029582</v>
      </c>
      <c r="G9" s="5">
        <v>69.894450087904062</v>
      </c>
      <c r="H9" s="5">
        <v>37.112703300074003</v>
      </c>
      <c r="I9" s="3">
        <f t="shared" si="0"/>
        <v>59.040467292868563</v>
      </c>
      <c r="K9" s="15" t="s">
        <v>47</v>
      </c>
      <c r="L9" s="5">
        <v>52.053692464861996</v>
      </c>
      <c r="M9" s="5">
        <v>87.703732813190655</v>
      </c>
      <c r="N9" s="5">
        <v>63.609171299305984</v>
      </c>
      <c r="O9" s="5">
        <v>117.72058036893907</v>
      </c>
      <c r="P9" s="5">
        <v>51.996879089787676</v>
      </c>
      <c r="Q9" s="3">
        <f t="shared" si="1"/>
        <v>74.616811207217083</v>
      </c>
    </row>
    <row r="10" spans="3:17" hidden="1" x14ac:dyDescent="0.25">
      <c r="C10" s="16" t="s">
        <v>49</v>
      </c>
      <c r="D10" s="4">
        <f>AVERAGE(D7:D9)</f>
        <v>59.065196156783351</v>
      </c>
      <c r="E10" s="4">
        <f t="shared" ref="E10:H10" si="2">AVERAGE(E7:E9)</f>
        <v>81.097609054959932</v>
      </c>
      <c r="F10" s="4">
        <f t="shared" si="2"/>
        <v>46.842299189129953</v>
      </c>
      <c r="G10" s="4">
        <f t="shared" si="2"/>
        <v>68.23029651438253</v>
      </c>
      <c r="H10" s="4">
        <f t="shared" si="2"/>
        <v>37.724451156668628</v>
      </c>
      <c r="I10" s="3">
        <f t="shared" si="0"/>
        <v>58.591970414384875</v>
      </c>
      <c r="K10" s="24" t="s">
        <v>49</v>
      </c>
      <c r="L10" s="9">
        <f>AVERAGE(L7:L9)</f>
        <v>53.584683419710871</v>
      </c>
      <c r="M10" s="9">
        <f t="shared" ref="M10:P10" si="3">AVERAGE(M7:M9)</f>
        <v>91.268925203970753</v>
      </c>
      <c r="N10" s="9">
        <f t="shared" si="3"/>
        <v>63.953085483575869</v>
      </c>
      <c r="O10" s="9">
        <f t="shared" si="3"/>
        <v>118.01124846861546</v>
      </c>
      <c r="P10" s="9">
        <f t="shared" si="3"/>
        <v>52.070030418850955</v>
      </c>
      <c r="Q10" s="3">
        <f t="shared" si="1"/>
        <v>75.777594598944773</v>
      </c>
    </row>
    <row r="11" spans="3:17" x14ac:dyDescent="0.25">
      <c r="C11" s="42" t="s">
        <v>29</v>
      </c>
      <c r="D11" s="43">
        <v>52.353242048057965</v>
      </c>
      <c r="E11" s="43">
        <v>73.46961612404786</v>
      </c>
      <c r="F11" s="43">
        <v>48.58642735042735</v>
      </c>
      <c r="G11" s="43">
        <v>69.894450087904062</v>
      </c>
      <c r="H11" s="43">
        <v>38.132283061065039</v>
      </c>
      <c r="I11" s="3">
        <f t="shared" si="0"/>
        <v>56.487203734300451</v>
      </c>
      <c r="K11" s="42" t="s">
        <v>29</v>
      </c>
      <c r="L11" s="43">
        <v>47.46071960031535</v>
      </c>
      <c r="M11" s="43">
        <v>80.21682879255242</v>
      </c>
      <c r="N11" s="43">
        <v>61.814836424854477</v>
      </c>
      <c r="O11" s="43">
        <v>105.68692104233642</v>
      </c>
      <c r="P11" s="43">
        <v>50.460701179458944</v>
      </c>
      <c r="Q11" s="3">
        <f t="shared" si="1"/>
        <v>69.128001407903525</v>
      </c>
    </row>
    <row r="12" spans="3:17" x14ac:dyDescent="0.25">
      <c r="C12" s="42" t="s">
        <v>30</v>
      </c>
      <c r="D12" s="43">
        <v>60.407586978528435</v>
      </c>
      <c r="E12" s="43">
        <v>72.26519618758806</v>
      </c>
      <c r="F12" s="43">
        <v>47.091460355029582</v>
      </c>
      <c r="G12" s="43">
        <v>63.653874187198333</v>
      </c>
      <c r="H12" s="43">
        <v>36.908787347875787</v>
      </c>
      <c r="I12" s="3">
        <f t="shared" si="0"/>
        <v>56.065381011244042</v>
      </c>
      <c r="K12" s="42" t="s">
        <v>30</v>
      </c>
      <c r="L12" s="43">
        <v>50.522701510013114</v>
      </c>
      <c r="M12" s="43">
        <v>84.495059661488568</v>
      </c>
      <c r="N12" s="43">
        <v>63.160587580693111</v>
      </c>
      <c r="O12" s="43">
        <v>110.74454597670565</v>
      </c>
      <c r="P12" s="43">
        <v>50.69387104084813</v>
      </c>
      <c r="Q12" s="3">
        <f t="shared" si="1"/>
        <v>71.923353153949719</v>
      </c>
    </row>
    <row r="13" spans="3:17" x14ac:dyDescent="0.25">
      <c r="C13" s="42" t="s">
        <v>31</v>
      </c>
      <c r="D13" s="43">
        <v>60.407586978528435</v>
      </c>
      <c r="E13" s="43">
        <v>69.856356314668474</v>
      </c>
      <c r="F13" s="43">
        <v>46.343976857330702</v>
      </c>
      <c r="G13" s="43">
        <v>64.901989367339482</v>
      </c>
      <c r="H13" s="43">
        <v>35.073543778091903</v>
      </c>
      <c r="I13" s="3">
        <f t="shared" si="0"/>
        <v>55.316690659191792</v>
      </c>
      <c r="K13" s="42" t="s">
        <v>31</v>
      </c>
      <c r="L13" s="43">
        <v>50.522701510013114</v>
      </c>
      <c r="M13" s="43">
        <v>83.42550194425452</v>
      </c>
      <c r="N13" s="43">
        <v>64.012896646057584</v>
      </c>
      <c r="O13" s="43">
        <v>112.66295543456984</v>
      </c>
      <c r="P13" s="43">
        <v>50.652723418250034</v>
      </c>
      <c r="Q13" s="3">
        <f t="shared" si="1"/>
        <v>72.255355790629011</v>
      </c>
    </row>
    <row r="14" spans="3:17" x14ac:dyDescent="0.25">
      <c r="C14" s="42" t="s">
        <v>32</v>
      </c>
      <c r="D14" s="43">
        <v>52.353242048057965</v>
      </c>
      <c r="E14" s="43">
        <v>59</v>
      </c>
      <c r="F14" s="43">
        <v>50.828877843523998</v>
      </c>
      <c r="G14" s="43">
        <v>72.390680448186345</v>
      </c>
      <c r="H14" s="43">
        <v>40.783190439641757</v>
      </c>
      <c r="I14" s="3">
        <f t="shared" si="0"/>
        <v>55.071198155882016</v>
      </c>
      <c r="K14" s="42" t="s">
        <v>32</v>
      </c>
      <c r="L14" s="43">
        <v>50.522701510013114</v>
      </c>
      <c r="M14" s="43">
        <v>88.773290530424688</v>
      </c>
      <c r="N14" s="43">
        <v>61.590544565548043</v>
      </c>
      <c r="O14" s="43">
        <v>113.36055887379318</v>
      </c>
      <c r="P14" s="43">
        <v>52.230048951176862</v>
      </c>
      <c r="Q14" s="3">
        <f t="shared" si="1"/>
        <v>73.295428886191175</v>
      </c>
    </row>
    <row r="15" spans="3:17" x14ac:dyDescent="0.25">
      <c r="C15" s="42" t="s">
        <v>33</v>
      </c>
      <c r="D15" s="43">
        <v>64.434759443763653</v>
      </c>
      <c r="E15" s="43">
        <v>59</v>
      </c>
      <c r="F15" s="43">
        <v>50.08139434582511</v>
      </c>
      <c r="G15" s="43">
        <v>69.894450087904062</v>
      </c>
      <c r="H15" s="43">
        <v>39.967526630848923</v>
      </c>
      <c r="I15" s="3">
        <f t="shared" si="0"/>
        <v>56.675626101668357</v>
      </c>
      <c r="K15" s="42" t="s">
        <v>33</v>
      </c>
      <c r="L15" s="43">
        <v>52.053692464861996</v>
      </c>
      <c r="M15" s="43">
        <v>86.634175095956621</v>
      </c>
      <c r="N15" s="43">
        <v>62.263420143467364</v>
      </c>
      <c r="O15" s="43">
        <v>118.41818380816241</v>
      </c>
      <c r="P15" s="43">
        <v>52.764968044952035</v>
      </c>
      <c r="Q15" s="3">
        <f t="shared" si="1"/>
        <v>74.42688791148008</v>
      </c>
    </row>
    <row r="16" spans="3:17" x14ac:dyDescent="0.25">
      <c r="C16" s="42" t="s">
        <v>34</v>
      </c>
      <c r="D16" s="43">
        <v>64.434759443763653</v>
      </c>
      <c r="E16" s="43">
        <v>72.26519618758806</v>
      </c>
      <c r="F16" s="43">
        <v>50.455136094674558</v>
      </c>
      <c r="G16" s="43">
        <v>69.894450087904062</v>
      </c>
      <c r="H16" s="43">
        <v>39.355778774254297</v>
      </c>
      <c r="I16" s="3">
        <f t="shared" si="0"/>
        <v>59.281064117636923</v>
      </c>
      <c r="K16" s="42" t="s">
        <v>34</v>
      </c>
      <c r="L16" s="43">
        <v>50.522701510013114</v>
      </c>
      <c r="M16" s="43">
        <v>84.495059661488568</v>
      </c>
      <c r="N16" s="43">
        <v>63.295162696276982</v>
      </c>
      <c r="O16" s="43">
        <v>120.51099412583245</v>
      </c>
      <c r="P16" s="43">
        <v>53.05300140313868</v>
      </c>
      <c r="Q16" s="3">
        <f t="shared" si="1"/>
        <v>74.375383879349968</v>
      </c>
    </row>
    <row r="17" spans="3:17" x14ac:dyDescent="0.25">
      <c r="C17" s="42" t="s">
        <v>35</v>
      </c>
      <c r="D17" s="43">
        <v>56.380414513293204</v>
      </c>
      <c r="E17" s="43">
        <v>75.87845599696746</v>
      </c>
      <c r="F17" s="43">
        <v>48.58642735042735</v>
      </c>
      <c r="G17" s="43">
        <v>69.894450087904062</v>
      </c>
      <c r="H17" s="43">
        <v>37.92836710886683</v>
      </c>
      <c r="I17" s="3">
        <f t="shared" si="0"/>
        <v>57.733623011491787</v>
      </c>
      <c r="K17" s="42" t="s">
        <v>35</v>
      </c>
      <c r="L17" s="43">
        <v>47.46071960031535</v>
      </c>
      <c r="M17" s="43">
        <v>82.355944227020487</v>
      </c>
      <c r="N17" s="43">
        <v>62.442853630912509</v>
      </c>
      <c r="O17" s="43">
        <v>106.55892534136558</v>
      </c>
      <c r="P17" s="43">
        <v>50.542996424655122</v>
      </c>
      <c r="Q17" s="3">
        <f t="shared" si="1"/>
        <v>69.872287844853815</v>
      </c>
    </row>
    <row r="18" spans="3:17" x14ac:dyDescent="0.25">
      <c r="C18" s="42" t="s">
        <v>37</v>
      </c>
      <c r="D18" s="43">
        <v>44.298897117587515</v>
      </c>
      <c r="E18" s="43">
        <v>79.491715806346861</v>
      </c>
      <c r="F18" s="43">
        <v>48.21268560157791</v>
      </c>
      <c r="G18" s="43">
        <v>63.653874187198333</v>
      </c>
      <c r="H18" s="43">
        <v>38.947946869857873</v>
      </c>
      <c r="I18" s="3">
        <f t="shared" si="0"/>
        <v>54.921023916513697</v>
      </c>
      <c r="K18" s="42" t="s">
        <v>37</v>
      </c>
      <c r="L18" s="43">
        <v>42.867746735768698</v>
      </c>
      <c r="M18" s="43">
        <v>85.564617378722588</v>
      </c>
      <c r="N18" s="43">
        <v>63.968038274196289</v>
      </c>
      <c r="O18" s="43">
        <v>108.47733479922978</v>
      </c>
      <c r="P18" s="43">
        <v>49.445726488706036</v>
      </c>
      <c r="Q18" s="3">
        <f t="shared" si="1"/>
        <v>70.064692735324684</v>
      </c>
    </row>
    <row r="19" spans="3:17" x14ac:dyDescent="0.25">
      <c r="C19" s="42" t="s">
        <v>36</v>
      </c>
      <c r="D19" s="43">
        <v>40.271724652352283</v>
      </c>
      <c r="E19" s="43">
        <v>74.67403606050766</v>
      </c>
      <c r="F19" s="43">
        <v>47.838943852728463</v>
      </c>
      <c r="G19" s="43">
        <v>62.405759007057199</v>
      </c>
      <c r="H19" s="43">
        <v>37.92836710886683</v>
      </c>
      <c r="I19" s="3">
        <f t="shared" si="0"/>
        <v>52.623766136302493</v>
      </c>
      <c r="K19" s="42" t="s">
        <v>36</v>
      </c>
      <c r="L19" s="43">
        <v>44.398737690617573</v>
      </c>
      <c r="M19" s="43">
        <v>83.42550194425452</v>
      </c>
      <c r="N19" s="43">
        <v>65.313789430034916</v>
      </c>
      <c r="O19" s="43">
        <v>107.25652878058892</v>
      </c>
      <c r="P19" s="43">
        <v>48.485615294750573</v>
      </c>
      <c r="Q19" s="3">
        <f t="shared" si="1"/>
        <v>69.776034628049302</v>
      </c>
    </row>
    <row r="20" spans="3:17" x14ac:dyDescent="0.25">
      <c r="C20" s="42" t="s">
        <v>39</v>
      </c>
      <c r="D20" s="43">
        <v>56.380414513293204</v>
      </c>
      <c r="E20" s="43">
        <v>75.87845599696746</v>
      </c>
      <c r="F20" s="43">
        <v>50.828877843523998</v>
      </c>
      <c r="G20" s="43">
        <v>69.894450087904062</v>
      </c>
      <c r="H20" s="43">
        <v>37.92836710886683</v>
      </c>
      <c r="I20" s="3">
        <f t="shared" si="0"/>
        <v>58.182113110111104</v>
      </c>
      <c r="K20" s="42" t="s">
        <v>39</v>
      </c>
      <c r="L20" s="43">
        <v>45.929728645466469</v>
      </c>
      <c r="M20" s="43">
        <v>86.634175095956621</v>
      </c>
      <c r="N20" s="43">
        <v>62.532570374635078</v>
      </c>
      <c r="O20" s="43">
        <v>110.04694253748231</v>
      </c>
      <c r="P20" s="43">
        <v>51.681413983202312</v>
      </c>
      <c r="Q20" s="3">
        <f t="shared" si="1"/>
        <v>71.364966127348552</v>
      </c>
    </row>
    <row r="21" spans="3:17" x14ac:dyDescent="0.25">
      <c r="C21" s="42" t="s">
        <v>40</v>
      </c>
      <c r="D21" s="43">
        <v>48.32606958282274</v>
      </c>
      <c r="E21" s="43">
        <v>75.87845599696746</v>
      </c>
      <c r="F21" s="43">
        <v>50.08139434582511</v>
      </c>
      <c r="G21" s="43">
        <v>68.646334907762906</v>
      </c>
      <c r="H21" s="43">
        <v>39.559694726452499</v>
      </c>
      <c r="I21" s="3">
        <f t="shared" si="0"/>
        <v>56.498389911966136</v>
      </c>
      <c r="K21" s="42" t="s">
        <v>40</v>
      </c>
      <c r="L21" s="43">
        <v>47.46071960031535</v>
      </c>
      <c r="M21" s="43">
        <v>88.773290530424688</v>
      </c>
      <c r="N21" s="43">
        <v>63.564312927444703</v>
      </c>
      <c r="O21" s="43">
        <v>110.91894683651149</v>
      </c>
      <c r="P21" s="43">
        <v>50.83102978284176</v>
      </c>
      <c r="Q21" s="3">
        <f t="shared" si="1"/>
        <v>72.309659935507597</v>
      </c>
    </row>
    <row r="22" spans="3:17" x14ac:dyDescent="0.25">
      <c r="C22" s="42" t="s">
        <v>41</v>
      </c>
      <c r="D22" s="43">
        <v>44.298897117587515</v>
      </c>
      <c r="E22" s="43">
        <v>72.26519618758806</v>
      </c>
      <c r="F22" s="43">
        <v>49.707652596975677</v>
      </c>
      <c r="G22" s="43">
        <v>64.901989367339482</v>
      </c>
      <c r="H22" s="43">
        <v>39.763610678650707</v>
      </c>
      <c r="I22" s="3">
        <f t="shared" si="0"/>
        <v>54.187469189628288</v>
      </c>
      <c r="K22" s="42" t="s">
        <v>41</v>
      </c>
      <c r="L22" s="43">
        <v>50.522701510013114</v>
      </c>
      <c r="M22" s="43">
        <v>86.634175095956621</v>
      </c>
      <c r="N22" s="43">
        <v>64.192330133502722</v>
      </c>
      <c r="O22" s="43">
        <v>111.61655027573481</v>
      </c>
      <c r="P22" s="43">
        <v>50.076656701876765</v>
      </c>
      <c r="Q22" s="3">
        <f t="shared" si="1"/>
        <v>72.608482743416801</v>
      </c>
    </row>
    <row r="23" spans="3:17" x14ac:dyDescent="0.25">
      <c r="C23" s="42" t="s">
        <v>42</v>
      </c>
      <c r="D23" s="43">
        <v>44.298897117587515</v>
      </c>
      <c r="E23" s="43">
        <v>77.082875933427275</v>
      </c>
      <c r="F23" s="43">
        <v>48.21268560157791</v>
      </c>
      <c r="G23" s="43">
        <v>61.157643826916051</v>
      </c>
      <c r="H23" s="43">
        <v>37.92836710886683</v>
      </c>
      <c r="I23" s="3">
        <f t="shared" si="0"/>
        <v>53.736093917675113</v>
      </c>
      <c r="K23" s="42" t="s">
        <v>42</v>
      </c>
      <c r="L23" s="43">
        <v>45.929728645466469</v>
      </c>
      <c r="M23" s="43">
        <v>83.42550194425452</v>
      </c>
      <c r="N23" s="43">
        <v>64.640913852115602</v>
      </c>
      <c r="O23" s="43">
        <v>108.30293393942394</v>
      </c>
      <c r="P23" s="43">
        <v>48.52676291734867</v>
      </c>
      <c r="Q23" s="3">
        <f t="shared" si="1"/>
        <v>70.165168259721838</v>
      </c>
    </row>
    <row r="24" spans="3:17" x14ac:dyDescent="0.25">
      <c r="C24" s="42" t="s">
        <v>43</v>
      </c>
      <c r="D24" s="43">
        <v>56.380414513293204</v>
      </c>
      <c r="E24" s="43">
        <v>73.46961612404786</v>
      </c>
      <c r="F24" s="43">
        <v>46.717718606180135</v>
      </c>
      <c r="G24" s="43">
        <v>59.909528646774909</v>
      </c>
      <c r="H24" s="43">
        <v>37.92836710886683</v>
      </c>
      <c r="I24" s="3">
        <f t="shared" si="0"/>
        <v>54.881128999832583</v>
      </c>
      <c r="K24" s="42" t="s">
        <v>43</v>
      </c>
      <c r="L24" s="43">
        <v>48.991710555164232</v>
      </c>
      <c r="M24" s="43">
        <v>79.147271075318386</v>
      </c>
      <c r="N24" s="43">
        <v>64.685772223976898</v>
      </c>
      <c r="O24" s="43">
        <v>109.52373995806479</v>
      </c>
      <c r="P24" s="43">
        <v>48.67763753354167</v>
      </c>
      <c r="Q24" s="3">
        <f t="shared" si="1"/>
        <v>70.205226269213199</v>
      </c>
    </row>
    <row r="25" spans="3:17" x14ac:dyDescent="0.25">
      <c r="C25" s="42" t="s">
        <v>44</v>
      </c>
      <c r="D25" s="43">
        <v>56.380414513293204</v>
      </c>
      <c r="E25" s="43">
        <v>72.26519618758806</v>
      </c>
      <c r="F25" s="43">
        <v>45.596493359631815</v>
      </c>
      <c r="G25" s="43">
        <v>62.405759007057199</v>
      </c>
      <c r="H25" s="43">
        <v>36.908787347875787</v>
      </c>
      <c r="I25" s="3">
        <f t="shared" si="0"/>
        <v>54.711330083089209</v>
      </c>
      <c r="K25" s="42" t="s">
        <v>44</v>
      </c>
      <c r="L25" s="43">
        <v>48.991710555164232</v>
      </c>
      <c r="M25" s="43">
        <v>84.495059661488568</v>
      </c>
      <c r="N25" s="43">
        <v>65.134355942589764</v>
      </c>
      <c r="O25" s="43">
        <v>110.04694253748231</v>
      </c>
      <c r="P25" s="43">
        <v>49.075397885323213</v>
      </c>
      <c r="Q25" s="3">
        <f t="shared" si="1"/>
        <v>71.548693316409611</v>
      </c>
    </row>
    <row r="26" spans="3:17" x14ac:dyDescent="0.25">
      <c r="C26" s="42" t="s">
        <v>38</v>
      </c>
      <c r="D26" s="43">
        <v>60.407586978528435</v>
      </c>
      <c r="E26" s="43">
        <v>75.87845599696746</v>
      </c>
      <c r="F26" s="43">
        <v>48.58642735042735</v>
      </c>
      <c r="G26" s="43">
        <v>71.142565268045203</v>
      </c>
      <c r="H26" s="43">
        <v>39.967526630848923</v>
      </c>
      <c r="I26" s="3">
        <f t="shared" si="0"/>
        <v>59.196512444963467</v>
      </c>
      <c r="K26" s="42" t="s">
        <v>38</v>
      </c>
      <c r="L26" s="43">
        <v>58.177656284257516</v>
      </c>
      <c r="M26" s="43">
        <v>82.355944227020487</v>
      </c>
      <c r="N26" s="43">
        <v>63.070870836970542</v>
      </c>
      <c r="O26" s="43">
        <v>112.13975285515232</v>
      </c>
      <c r="P26" s="43">
        <v>50.611575795651945</v>
      </c>
      <c r="Q26" s="3">
        <f t="shared" si="1"/>
        <v>73.271159999810564</v>
      </c>
    </row>
    <row r="27" spans="3:17" x14ac:dyDescent="0.25">
      <c r="C27" s="42" t="s">
        <v>45</v>
      </c>
      <c r="D27" s="43">
        <v>60.407586978528435</v>
      </c>
      <c r="E27" s="43">
        <v>72.26519618758806</v>
      </c>
      <c r="F27" s="43">
        <v>49.707652596975677</v>
      </c>
      <c r="G27" s="43">
        <v>66.150104547480638</v>
      </c>
      <c r="H27" s="43">
        <v>38.947946869857873</v>
      </c>
      <c r="I27" s="3">
        <f t="shared" si="0"/>
        <v>57.495697436086132</v>
      </c>
      <c r="K27" s="42" t="s">
        <v>45</v>
      </c>
      <c r="L27" s="43">
        <v>50.522701510013114</v>
      </c>
      <c r="M27" s="43">
        <v>89.842848247658708</v>
      </c>
      <c r="N27" s="43">
        <v>64.461480364670464</v>
      </c>
      <c r="O27" s="43">
        <v>115.80217091107488</v>
      </c>
      <c r="P27" s="43">
        <v>51.544255241208667</v>
      </c>
      <c r="Q27" s="3">
        <f t="shared" si="1"/>
        <v>74.43469125492517</v>
      </c>
    </row>
    <row r="28" spans="3:17" x14ac:dyDescent="0.25">
      <c r="C28" s="42" t="s">
        <v>46</v>
      </c>
      <c r="D28" s="43">
        <v>64.434759443763653</v>
      </c>
      <c r="E28" s="43">
        <v>72.26519618758806</v>
      </c>
      <c r="F28" s="43">
        <v>48.960169099276797</v>
      </c>
      <c r="G28" s="43">
        <v>67.398219727621765</v>
      </c>
      <c r="H28" s="43">
        <v>41.394938296236383</v>
      </c>
      <c r="I28" s="3">
        <f t="shared" si="0"/>
        <v>58.890656550897333</v>
      </c>
      <c r="K28" s="42" t="s">
        <v>46</v>
      </c>
      <c r="L28" s="43">
        <v>53.584683419710871</v>
      </c>
      <c r="M28" s="43">
        <v>83.42550194425452</v>
      </c>
      <c r="N28" s="43">
        <v>64.371763620947888</v>
      </c>
      <c r="O28" s="43">
        <v>114.93016661204571</v>
      </c>
      <c r="P28" s="43">
        <v>52.038026712385758</v>
      </c>
      <c r="Q28" s="3">
        <f t="shared" si="1"/>
        <v>73.670028461868952</v>
      </c>
    </row>
    <row r="29" spans="3:17" x14ac:dyDescent="0.25">
      <c r="C29" s="44"/>
      <c r="D29" s="3"/>
      <c r="E29" s="3"/>
      <c r="F29" s="3"/>
      <c r="G29" s="3"/>
      <c r="H29" s="3"/>
      <c r="I29" s="3"/>
    </row>
    <row r="30" spans="3:17" x14ac:dyDescent="0.25">
      <c r="C30" s="44"/>
      <c r="D30" s="3"/>
      <c r="E30" s="3"/>
      <c r="F30" s="3"/>
      <c r="G30" s="3"/>
      <c r="H30" s="3"/>
      <c r="I30" s="3"/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18"/>
  <sheetViews>
    <sheetView topLeftCell="A31" zoomScaleNormal="100" workbookViewId="0">
      <selection activeCell="H19" sqref="H19"/>
    </sheetView>
  </sheetViews>
  <sheetFormatPr defaultRowHeight="15" x14ac:dyDescent="0.25"/>
  <cols>
    <col min="3" max="3" width="33.28515625" bestFit="1" customWidth="1"/>
    <col min="11" max="11" width="33.28515625" bestFit="1" customWidth="1"/>
  </cols>
  <sheetData>
    <row r="4" spans="3:17" ht="21" x14ac:dyDescent="0.35">
      <c r="C4" s="53" t="s">
        <v>66</v>
      </c>
      <c r="D4" s="53"/>
      <c r="E4" s="53"/>
      <c r="F4" s="53"/>
      <c r="G4" s="53"/>
      <c r="H4" s="53"/>
      <c r="K4" s="53" t="s">
        <v>72</v>
      </c>
      <c r="L4" s="53"/>
      <c r="M4" s="53"/>
      <c r="N4" s="53"/>
      <c r="O4" s="53"/>
      <c r="P4" s="53"/>
    </row>
    <row r="6" spans="3:17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I6" s="14" t="s">
        <v>74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</row>
    <row r="7" spans="3:17" x14ac:dyDescent="0.25">
      <c r="C7" s="15" t="s">
        <v>11</v>
      </c>
      <c r="D7" s="5">
        <v>56.380414513293204</v>
      </c>
      <c r="E7" s="5">
        <v>79.491715806346861</v>
      </c>
      <c r="F7" s="5">
        <v>46.717718606180135</v>
      </c>
      <c r="G7" s="5">
        <v>67.398219727621765</v>
      </c>
      <c r="H7" s="5">
        <v>37.520535204470413</v>
      </c>
      <c r="I7" s="3">
        <f>AVERAGE(D7:H7)</f>
        <v>57.501720771582484</v>
      </c>
      <c r="K7" s="15" t="s">
        <v>63</v>
      </c>
      <c r="L7" s="5">
        <v>55.115674374559752</v>
      </c>
      <c r="M7" s="5">
        <v>93.051521399360809</v>
      </c>
      <c r="N7" s="5">
        <v>64.147471761641441</v>
      </c>
      <c r="O7" s="5">
        <v>116.84857606990991</v>
      </c>
      <c r="P7" s="5">
        <v>52.380923567369862</v>
      </c>
      <c r="Q7" s="3">
        <f>AVERAGE(L7:P7)</f>
        <v>76.308833434568356</v>
      </c>
    </row>
    <row r="8" spans="3:17" x14ac:dyDescent="0.25">
      <c r="C8" s="15" t="s">
        <v>10</v>
      </c>
      <c r="D8" s="5">
        <v>60.407586978528435</v>
      </c>
      <c r="E8" s="5">
        <v>83.104975615726289</v>
      </c>
      <c r="F8" s="5">
        <v>46.717718606180135</v>
      </c>
      <c r="G8" s="5">
        <v>67.398219727621765</v>
      </c>
      <c r="H8" s="5">
        <v>38.540114965461456</v>
      </c>
      <c r="I8" s="3">
        <f t="shared" ref="I8:I18" si="0">AVERAGE(D8:H8)</f>
        <v>59.233723178703613</v>
      </c>
      <c r="K8" s="15" t="s">
        <v>64</v>
      </c>
      <c r="L8" s="5">
        <v>53.584683419710871</v>
      </c>
      <c r="M8" s="5">
        <v>93.051521399360809</v>
      </c>
      <c r="N8" s="5">
        <v>64.10261338978016</v>
      </c>
      <c r="O8" s="5">
        <v>119.46458896699743</v>
      </c>
      <c r="P8" s="5">
        <v>51.832288599395305</v>
      </c>
      <c r="Q8" s="3">
        <f t="shared" ref="Q8:Q18" si="1">AVERAGE(L8:P8)</f>
        <v>76.407139155048924</v>
      </c>
    </row>
    <row r="9" spans="3:17" x14ac:dyDescent="0.25">
      <c r="C9" s="15" t="s">
        <v>47</v>
      </c>
      <c r="D9" s="5">
        <v>60.407586978528435</v>
      </c>
      <c r="E9" s="5">
        <v>80.696135742806661</v>
      </c>
      <c r="F9" s="5">
        <v>47.091460355029582</v>
      </c>
      <c r="G9" s="5">
        <v>69.894450087904062</v>
      </c>
      <c r="H9" s="5">
        <v>37.112703300074003</v>
      </c>
      <c r="I9" s="3">
        <f t="shared" si="0"/>
        <v>59.040467292868563</v>
      </c>
      <c r="K9" s="15" t="s">
        <v>47</v>
      </c>
      <c r="L9" s="5">
        <v>52.053692464861996</v>
      </c>
      <c r="M9" s="5">
        <v>87.703732813190655</v>
      </c>
      <c r="N9" s="5">
        <v>63.609171299305984</v>
      </c>
      <c r="O9" s="5">
        <v>117.72058036893907</v>
      </c>
      <c r="P9" s="5">
        <v>51.996879089787676</v>
      </c>
      <c r="Q9" s="3">
        <f t="shared" si="1"/>
        <v>74.616811207217083</v>
      </c>
    </row>
    <row r="10" spans="3:17" x14ac:dyDescent="0.25">
      <c r="C10" s="17" t="s">
        <v>20</v>
      </c>
      <c r="D10" s="6">
        <v>60.407586978528435</v>
      </c>
      <c r="E10" s="6">
        <v>81.900555679266475</v>
      </c>
      <c r="F10" s="6">
        <v>47.838943852728463</v>
      </c>
      <c r="G10" s="6">
        <v>62.405759007057199</v>
      </c>
      <c r="H10" s="6">
        <v>37.724451156668628</v>
      </c>
      <c r="I10" s="3">
        <f t="shared" si="0"/>
        <v>58.055459334849843</v>
      </c>
      <c r="K10" s="17" t="s">
        <v>20</v>
      </c>
      <c r="L10" s="6">
        <v>55.115674374559752</v>
      </c>
      <c r="M10" s="6">
        <v>89.842848247658708</v>
      </c>
      <c r="N10" s="6">
        <v>64.147471761641441</v>
      </c>
      <c r="O10" s="6">
        <v>116.15097263068655</v>
      </c>
      <c r="P10" s="6">
        <v>52.545514057762219</v>
      </c>
      <c r="Q10" s="3">
        <f t="shared" si="1"/>
        <v>75.560496214461722</v>
      </c>
    </row>
    <row r="11" spans="3:17" x14ac:dyDescent="0.25">
      <c r="C11" s="17" t="s">
        <v>21</v>
      </c>
      <c r="D11" s="6">
        <v>64.434759443763653</v>
      </c>
      <c r="E11" s="6">
        <v>84.309395552186075</v>
      </c>
      <c r="F11" s="6">
        <v>48.21268560157791</v>
      </c>
      <c r="G11" s="6">
        <v>67.398219727621765</v>
      </c>
      <c r="H11" s="6">
        <v>39.559694726452499</v>
      </c>
      <c r="I11" s="3">
        <f t="shared" si="0"/>
        <v>60.782951010320382</v>
      </c>
      <c r="K11" s="17" t="s">
        <v>21</v>
      </c>
      <c r="L11" s="6">
        <v>53.584683419710871</v>
      </c>
      <c r="M11" s="6">
        <v>87.703732813190655</v>
      </c>
      <c r="N11" s="6">
        <v>63.923179902335001</v>
      </c>
      <c r="O11" s="6">
        <v>116.15097263068655</v>
      </c>
      <c r="P11" s="6">
        <v>52.531798183562863</v>
      </c>
      <c r="Q11" s="3">
        <f t="shared" si="1"/>
        <v>74.778873389897186</v>
      </c>
    </row>
    <row r="12" spans="3:17" x14ac:dyDescent="0.25">
      <c r="C12" s="17" t="s">
        <v>22</v>
      </c>
      <c r="D12" s="6">
        <v>64.434759443763653</v>
      </c>
      <c r="E12" s="6">
        <v>79.491715806346861</v>
      </c>
      <c r="F12" s="6">
        <v>48.21268560157791</v>
      </c>
      <c r="G12" s="6">
        <v>66.150104547480638</v>
      </c>
      <c r="H12" s="6">
        <v>39.763610678650707</v>
      </c>
      <c r="I12" s="3">
        <f t="shared" si="0"/>
        <v>59.610575215563948</v>
      </c>
      <c r="K12" s="17" t="s">
        <v>22</v>
      </c>
      <c r="L12" s="6">
        <v>50.522701510013114</v>
      </c>
      <c r="M12" s="6">
        <v>83.42550194425452</v>
      </c>
      <c r="N12" s="6">
        <v>63.340021068138256</v>
      </c>
      <c r="O12" s="6">
        <v>109.87254167767647</v>
      </c>
      <c r="P12" s="6">
        <v>52.559229931961582</v>
      </c>
      <c r="Q12" s="3">
        <f t="shared" si="1"/>
        <v>71.943999226408778</v>
      </c>
    </row>
    <row r="13" spans="3:17" x14ac:dyDescent="0.25">
      <c r="C13" s="17" t="s">
        <v>23</v>
      </c>
      <c r="D13" s="6">
        <v>64.434759443763653</v>
      </c>
      <c r="E13" s="6">
        <v>84.309395552186075</v>
      </c>
      <c r="F13" s="6">
        <v>47.838943852728463</v>
      </c>
      <c r="G13" s="6">
        <v>69.894450087904062</v>
      </c>
      <c r="H13" s="6">
        <v>38.336199013263247</v>
      </c>
      <c r="I13" s="3">
        <f t="shared" si="0"/>
        <v>60.9627495899691</v>
      </c>
      <c r="K13" s="17" t="s">
        <v>23</v>
      </c>
      <c r="L13" s="6">
        <v>52.053692464861996</v>
      </c>
      <c r="M13" s="6">
        <v>95.190636833828876</v>
      </c>
      <c r="N13" s="6">
        <v>63.788604786751144</v>
      </c>
      <c r="O13" s="6">
        <v>120.68539498563828</v>
      </c>
      <c r="P13" s="6">
        <v>52.038026712385758</v>
      </c>
      <c r="Q13" s="3">
        <f t="shared" si="1"/>
        <v>76.751271156693207</v>
      </c>
    </row>
    <row r="14" spans="3:17" x14ac:dyDescent="0.25">
      <c r="C14" s="17" t="s">
        <v>24</v>
      </c>
      <c r="D14" s="6">
        <v>64.434759443763653</v>
      </c>
      <c r="E14" s="6">
        <v>84.309395552186075</v>
      </c>
      <c r="F14" s="6">
        <v>48.21268560157791</v>
      </c>
      <c r="G14" s="6">
        <v>71.142565268045203</v>
      </c>
      <c r="H14" s="6">
        <v>38.540114965461456</v>
      </c>
      <c r="I14" s="3">
        <f t="shared" si="0"/>
        <v>61.327904166206849</v>
      </c>
      <c r="K14" s="17" t="s">
        <v>24</v>
      </c>
      <c r="L14" s="6">
        <v>48.991710555164232</v>
      </c>
      <c r="M14" s="6">
        <v>77.008155640850319</v>
      </c>
      <c r="N14" s="6">
        <v>63.654029671167287</v>
      </c>
      <c r="O14" s="6">
        <v>120.33659326602661</v>
      </c>
      <c r="P14" s="6">
        <v>52.353491818971129</v>
      </c>
      <c r="Q14" s="3">
        <f t="shared" si="1"/>
        <v>72.46879619043591</v>
      </c>
    </row>
    <row r="15" spans="3:17" x14ac:dyDescent="0.25">
      <c r="C15" s="17" t="s">
        <v>25</v>
      </c>
      <c r="D15" s="6">
        <v>56.380414513293204</v>
      </c>
      <c r="E15" s="6">
        <v>77.082875933427275</v>
      </c>
      <c r="F15" s="6">
        <v>48.21268560157791</v>
      </c>
      <c r="G15" s="6">
        <v>69.894450087904062</v>
      </c>
      <c r="H15" s="6">
        <v>38.947946869857873</v>
      </c>
      <c r="I15" s="3">
        <f t="shared" si="0"/>
        <v>58.103674601212063</v>
      </c>
      <c r="K15" s="17" t="s">
        <v>25</v>
      </c>
      <c r="L15" s="6">
        <v>48.991710555164232</v>
      </c>
      <c r="M15" s="6">
        <v>84.495059661488568</v>
      </c>
      <c r="N15" s="6">
        <v>62.128845027883493</v>
      </c>
      <c r="O15" s="6">
        <v>109.87254167767647</v>
      </c>
      <c r="P15" s="6">
        <v>52.243764825376218</v>
      </c>
      <c r="Q15" s="3">
        <f t="shared" si="1"/>
        <v>71.546384349517808</v>
      </c>
    </row>
    <row r="16" spans="3:17" x14ac:dyDescent="0.25">
      <c r="C16" s="17" t="s">
        <v>26</v>
      </c>
      <c r="D16" s="6">
        <v>60.407586978528435</v>
      </c>
      <c r="E16" s="6">
        <v>83.104975615726289</v>
      </c>
      <c r="F16" s="6">
        <v>47.838943852728463</v>
      </c>
      <c r="G16" s="6">
        <v>72.390680448186345</v>
      </c>
      <c r="H16" s="6">
        <v>36.50095544347937</v>
      </c>
      <c r="I16" s="3">
        <f t="shared" si="0"/>
        <v>60.048628467729785</v>
      </c>
      <c r="K16" s="17" t="s">
        <v>26</v>
      </c>
      <c r="L16" s="6">
        <v>53.584683419710871</v>
      </c>
      <c r="M16" s="6">
        <v>86.634175095956621</v>
      </c>
      <c r="N16" s="6">
        <v>63.743746414889856</v>
      </c>
      <c r="O16" s="6">
        <v>117.72058036893907</v>
      </c>
      <c r="P16" s="6">
        <v>52.202617202778129</v>
      </c>
      <c r="Q16" s="3">
        <f t="shared" si="1"/>
        <v>74.777160500454912</v>
      </c>
    </row>
    <row r="17" spans="3:17" x14ac:dyDescent="0.25">
      <c r="C17" s="17" t="s">
        <v>27</v>
      </c>
      <c r="D17" s="6">
        <v>60.407586978528435</v>
      </c>
      <c r="E17" s="6">
        <v>83.104975615726289</v>
      </c>
      <c r="F17" s="6">
        <v>48.21268560157791</v>
      </c>
      <c r="G17" s="6">
        <v>68.646334907762906</v>
      </c>
      <c r="H17" s="6">
        <v>37.112703300074003</v>
      </c>
      <c r="I17" s="3">
        <f t="shared" si="0"/>
        <v>59.496857280733913</v>
      </c>
      <c r="K17" s="17" t="s">
        <v>27</v>
      </c>
      <c r="L17" s="6">
        <v>50.522701510013114</v>
      </c>
      <c r="M17" s="6">
        <v>85.564617378722588</v>
      </c>
      <c r="N17" s="6">
        <v>63.87832153047372</v>
      </c>
      <c r="O17" s="6">
        <v>118.59258466796825</v>
      </c>
      <c r="P17" s="6">
        <v>52.394639441569218</v>
      </c>
      <c r="Q17" s="3">
        <f t="shared" si="1"/>
        <v>74.190572905749377</v>
      </c>
    </row>
    <row r="18" spans="3:17" x14ac:dyDescent="0.25">
      <c r="C18" s="17" t="s">
        <v>28</v>
      </c>
      <c r="D18" s="6">
        <v>60.407586978528435</v>
      </c>
      <c r="E18" s="6">
        <v>77.082875933427275</v>
      </c>
      <c r="F18" s="6">
        <v>48.21268560157791</v>
      </c>
      <c r="G18" s="6">
        <v>68.646334907762906</v>
      </c>
      <c r="H18" s="6">
        <v>37.724451156668628</v>
      </c>
      <c r="I18" s="3">
        <f t="shared" si="0"/>
        <v>58.414786915593027</v>
      </c>
      <c r="K18" s="17" t="s">
        <v>28</v>
      </c>
      <c r="L18" s="6">
        <v>59.708647239106398</v>
      </c>
      <c r="M18" s="6">
        <v>83.42550194425452</v>
      </c>
      <c r="N18" s="6">
        <v>64.506338736531745</v>
      </c>
      <c r="O18" s="6">
        <v>112.13975285515232</v>
      </c>
      <c r="P18" s="6">
        <v>52.504366435164123</v>
      </c>
      <c r="Q18" s="3">
        <f t="shared" si="1"/>
        <v>74.456921442041818</v>
      </c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Todos os Resultados</vt:lpstr>
      <vt:lpstr>Precisao</vt:lpstr>
      <vt:lpstr>Resultados 1994 - 1999</vt:lpstr>
      <vt:lpstr>Resultados 2000 - 2005</vt:lpstr>
      <vt:lpstr>Consolidação</vt:lpstr>
      <vt:lpstr>Top X TS</vt:lpstr>
      <vt:lpstr>TS X TW</vt:lpstr>
      <vt:lpstr>TS X CTW</vt:lpstr>
      <vt:lpstr>TS X CTS</vt:lpstr>
      <vt:lpstr>Comparativa Ponderado</vt:lpstr>
      <vt:lpstr>Precisao Ponderado</vt:lpstr>
      <vt:lpstr>Plan2</vt:lpstr>
      <vt:lpstr>Plan4</vt:lpstr>
      <vt:lpstr>Análise 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2</cp:revision>
  <dcterms:created xsi:type="dcterms:W3CDTF">2016-04-19T17:08:44Z</dcterms:created>
  <dcterms:modified xsi:type="dcterms:W3CDTF">2016-10-01T11:18:04Z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