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carlo/Development/posgreSQL/noleggi/"/>
    </mc:Choice>
  </mc:AlternateContent>
  <xr:revisionPtr revIDLastSave="0" documentId="8_{3FF93904-69A8-A24C-BDA0-821D9AEA438A}" xr6:coauthVersionLast="47" xr6:coauthVersionMax="47" xr10:uidLastSave="{00000000-0000-0000-0000-000000000000}"/>
  <bookViews>
    <workbookView xWindow="3280" yWindow="880" windowWidth="46560" windowHeight="20140" xr2:uid="{8026AD81-F910-2B4F-BD8B-BFA4556EFCD8}"/>
  </bookViews>
  <sheets>
    <sheet name="DDL" sheetId="9" r:id="rId1"/>
    <sheet name="veicoli" sheetId="1" r:id="rId2"/>
    <sheet name="manutenzioni" sheetId="2" r:id="rId3"/>
    <sheet name="privati" sheetId="3" r:id="rId4"/>
    <sheet name="aziende" sheetId="4" r:id="rId5"/>
    <sheet name="tariffe" sheetId="6" r:id="rId6"/>
    <sheet name="fedelta" sheetId="7" r:id="rId7"/>
    <sheet name="noleggi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7" l="1"/>
  <c r="A8" i="9" s="1"/>
  <c r="G1" i="4"/>
  <c r="A6" i="9" s="1"/>
  <c r="I1" i="3"/>
  <c r="H2" i="2"/>
  <c r="J6" i="5"/>
  <c r="J5" i="5"/>
  <c r="J4" i="5"/>
  <c r="J3" i="5"/>
  <c r="J2" i="5"/>
  <c r="J1" i="6"/>
  <c r="G4" i="3"/>
  <c r="G3" i="3"/>
  <c r="G2" i="3"/>
  <c r="A5" i="9"/>
  <c r="J1" i="2"/>
  <c r="H10" i="2"/>
  <c r="H9" i="2"/>
  <c r="H8" i="2"/>
  <c r="H7" i="2"/>
  <c r="H6" i="2"/>
  <c r="H5" i="2"/>
  <c r="H4" i="2"/>
  <c r="H3" i="2"/>
  <c r="J6" i="1"/>
  <c r="J5" i="1"/>
  <c r="J4" i="1"/>
  <c r="J3" i="1"/>
  <c r="J2" i="1"/>
  <c r="K1" i="1"/>
  <c r="A3" i="9" s="1"/>
  <c r="K1" i="5"/>
  <c r="A9" i="9" s="1"/>
  <c r="E4" i="7"/>
  <c r="E3" i="7"/>
  <c r="E2" i="7"/>
  <c r="H13" i="6"/>
  <c r="H12" i="6"/>
  <c r="H11" i="6"/>
  <c r="H10" i="6"/>
  <c r="H9" i="6"/>
  <c r="H8" i="6"/>
  <c r="H7" i="6"/>
  <c r="H6" i="6"/>
  <c r="H5" i="6"/>
  <c r="H4" i="6"/>
  <c r="H3" i="6"/>
  <c r="H2" i="6"/>
  <c r="A7" i="9"/>
  <c r="E3" i="4"/>
  <c r="E2" i="4"/>
  <c r="A4" i="9"/>
</calcChain>
</file>

<file path=xl/sharedStrings.xml><?xml version="1.0" encoding="utf-8"?>
<sst xmlns="http://schemas.openxmlformats.org/spreadsheetml/2006/main" count="221" uniqueCount="138">
  <si>
    <t>TARGA</t>
  </si>
  <si>
    <t>MARCA</t>
  </si>
  <si>
    <t>MODELLO</t>
  </si>
  <si>
    <t>TIPOLOGIA</t>
  </si>
  <si>
    <t>DESCRIZIONE</t>
  </si>
  <si>
    <t>PREZZO_ACQUISTO</t>
  </si>
  <si>
    <t>PREZZO_VENDITA</t>
  </si>
  <si>
    <t>DATA_ACQUISTO</t>
  </si>
  <si>
    <t>COSTO</t>
  </si>
  <si>
    <t>OFFICINA</t>
  </si>
  <si>
    <t>EMAIL</t>
  </si>
  <si>
    <t>NOME</t>
  </si>
  <si>
    <t>COGNOME</t>
  </si>
  <si>
    <t>DATA_NASCITA</t>
  </si>
  <si>
    <t>RAGIONE_SOCIALE</t>
  </si>
  <si>
    <t>PARTITA_IVA</t>
  </si>
  <si>
    <t>CODICE_FISCALE</t>
  </si>
  <si>
    <t>EMAIL_CLIENTE</t>
  </si>
  <si>
    <t>DATA_INIZIO</t>
  </si>
  <si>
    <t>DATA_FINE</t>
  </si>
  <si>
    <t>DATA_FINE_PREVISTA</t>
  </si>
  <si>
    <t>DATA_FINE_EFFETTIVA</t>
  </si>
  <si>
    <t>PATENTE</t>
  </si>
  <si>
    <t>DURATA</t>
  </si>
  <si>
    <t>ID_TARIFFA</t>
  </si>
  <si>
    <t>UNITA_DI_TEMPO</t>
  </si>
  <si>
    <t>NUMERO_UNITA</t>
  </si>
  <si>
    <t>PERCENTUALE_CREDITO</t>
  </si>
  <si>
    <t>LIVELLO</t>
  </si>
  <si>
    <t>CASHBACK</t>
  </si>
  <si>
    <t>DD 566 MN</t>
  </si>
  <si>
    <t>CD 123 KK</t>
  </si>
  <si>
    <t>AA 356 OO</t>
  </si>
  <si>
    <t>BMW</t>
  </si>
  <si>
    <t>SERIE 1</t>
  </si>
  <si>
    <t>X3</t>
  </si>
  <si>
    <t>DD 555 JJ</t>
  </si>
  <si>
    <t>AUDI</t>
  </si>
  <si>
    <t>A1</t>
  </si>
  <si>
    <t>Q3</t>
  </si>
  <si>
    <t>GF 667 HJ</t>
  </si>
  <si>
    <t>SUV</t>
  </si>
  <si>
    <t>Berlina</t>
  </si>
  <si>
    <t>BMW 120d diesel nera</t>
  </si>
  <si>
    <t>X3 M 118i benzina bianca</t>
  </si>
  <si>
    <t>A1 1.6 benzina nera</t>
  </si>
  <si>
    <t>Q3 2.0 TDB verde scuso</t>
  </si>
  <si>
    <t>Primo Tagliando</t>
  </si>
  <si>
    <t>Carrozzeria anteriore</t>
  </si>
  <si>
    <t>Sostituzione motore  avviamento</t>
  </si>
  <si>
    <t>Carrozzeria laterale sx</t>
  </si>
  <si>
    <t>Riparazione aria condizionata</t>
  </si>
  <si>
    <t>Autosud s.r.l Roma</t>
  </si>
  <si>
    <t>CarPoint s.p.a. Tivoli</t>
  </si>
  <si>
    <t>cpulcini@gmail.com</t>
  </si>
  <si>
    <t>apulcini@gmail.com</t>
  </si>
  <si>
    <t>spistoia@tim.it</t>
  </si>
  <si>
    <t>Carlo</t>
  </si>
  <si>
    <t>Pulcini</t>
  </si>
  <si>
    <t>Alberto</t>
  </si>
  <si>
    <t>Savina</t>
  </si>
  <si>
    <t>Pistoia</t>
  </si>
  <si>
    <t>PLCALB81M05D343R</t>
  </si>
  <si>
    <t>PLCCRL70L01D343R</t>
  </si>
  <si>
    <t>PSVSAV77N12H333N</t>
  </si>
  <si>
    <t>info@datageneral.com</t>
  </si>
  <si>
    <t>info@lucent.it</t>
  </si>
  <si>
    <t>DATA GENERAL SPA</t>
  </si>
  <si>
    <t>LUCENT TECHNOLOGIES  ITALIA SPA</t>
  </si>
  <si>
    <t>MODELLO_VEICOLO</t>
  </si>
  <si>
    <t>BREVE</t>
  </si>
  <si>
    <t>MEDIO</t>
  </si>
  <si>
    <t>LUNGO</t>
  </si>
  <si>
    <t>BMW 120d benzina nera</t>
  </si>
  <si>
    <t>GIORNO</t>
  </si>
  <si>
    <t>SETTIMANA</t>
  </si>
  <si>
    <t>FIDELITY1</t>
  </si>
  <si>
    <t>FIDELITY2</t>
  </si>
  <si>
    <t>GOLD3</t>
  </si>
  <si>
    <t>SPESA_GIORNALIERA</t>
  </si>
  <si>
    <t>PTN33</t>
  </si>
  <si>
    <t>PTN44</t>
  </si>
  <si>
    <t>PTN1</t>
  </si>
  <si>
    <t>VEICOLI</t>
  </si>
  <si>
    <t>MANUTENZIONI</t>
  </si>
  <si>
    <t>PRIVATI</t>
  </si>
  <si>
    <t>AZIENDE</t>
  </si>
  <si>
    <t>TARIFFE</t>
  </si>
  <si>
    <t>FEDELTA</t>
  </si>
  <si>
    <t>NOLEGGI</t>
  </si>
  <si>
    <t>INSERT INTO VEICOLI(TARGA, MARCA, MODELLO, TIPOLOGIA, DESCRIZIONE, DATA_ACQUISTO, PREZZO_ACQUISTO, PREZZO_VENDITA) VALUES ('DD 566 MN', 'BMW', 'SERIE 1', 'Berlina', 'BMW 120d diesel nera', '2019-01-10', '35000', '20000');</t>
  </si>
  <si>
    <t>INSERT INTO VEICOLI(TARGA, MARCA, MODELLO, TIPOLOGIA, DESCRIZIONE, DATA_ACQUISTO, PREZZO_ACQUISTO, PREZZO_VENDITA) VALUES ('CD 123 KK', 'BMW', 'X3', 'SUV', 'X3 M 118i benzina bianca', '2021-05-03', '43000', '25000');</t>
  </si>
  <si>
    <t>INSERT INTO VEICOLI(TARGA, MARCA, MODELLO, TIPOLOGIA, DESCRIZIONE, DATA_ACQUISTO, PREZZO_ACQUISTO, PREZZO_VENDITA) VALUES ('AA 356 OO', 'BMW', 'SERIE 1', 'Berlina', 'BMW 120d benzina nera', '2018-12-06', '56000', '30000');</t>
  </si>
  <si>
    <t>INSERT INTO VEICOLI(TARGA, MARCA, MODELLO, TIPOLOGIA, DESCRIZIONE, DATA_ACQUISTO, PREZZO_ACQUISTO, PREZZO_VENDITA) VALUES ('DD 555 JJ', 'AUDI', 'A1', 'Berlina', 'A1 1.6 benzina nera', '2018-06-15', '32000', '16000');</t>
  </si>
  <si>
    <t>INSERT INTO VEICOLI(TARGA, MARCA, MODELLO, TIPOLOGIA, DESCRIZIONE, DATA_ACQUISTO, PREZZO_ACQUISTO, PREZZO_VENDITA) VALUES ('GF 667 HJ', 'AUDI', 'Q3', 'SUV', 'Q3 2.0 TDB verde scuso', '2020-01-21', '47000', '21000');</t>
  </si>
  <si>
    <t>INSERT INTO MANUTENZIONI(TARGA, DATA_INIZIO, DATA_FINE, DESCRIZIONE, COSTO, OFFICINA) VALUES ('AA 356 OO', '2019-01-06', '2019-01-08', 'Primo Tagliando', '400', 'Autosud s.r.l Roma');</t>
  </si>
  <si>
    <t>INSERT INTO MANUTENZIONI(TARGA, DATA_INIZIO, DATA_FINE, DESCRIZIONE, COSTO, OFFICINA) VALUES ('AA 356 OO', '2020-04-11', '2020-04-15', 'Carrozzeria anteriore', '1500', 'CarPoint s.p.a. Tivoli');</t>
  </si>
  <si>
    <t>INSERT INTO MANUTENZIONI(TARGA, DATA_INIZIO, DATA_FINE, DESCRIZIONE, COSTO, OFFICINA) VALUES ('CD 123 KK', '2022-12-10', '2022-12-13', 'Primo Tagliando', '450', 'Autosud s.r.l Roma');</t>
  </si>
  <si>
    <t>INSERT INTO MANUTENZIONI(TARGA, DATA_INIZIO, DATA_FINE, DESCRIZIONE, COSTO, OFFICINA) VALUES ('DD 555 JJ', '2018-09-15', '2018-09-19', 'Primo Tagliando', '350', 'Autosud s.r.l Roma');</t>
  </si>
  <si>
    <t>INSERT INTO MANUTENZIONI(TARGA, DATA_INIZIO, DATA_FINE, DESCRIZIONE, COSTO, OFFICINA) VALUES ('DD 555 JJ', '2021-03-03', '2021-03-08', 'Sostituzione motore  avviamento', '340', 'CarPoint s.p.a. Tivoli');</t>
  </si>
  <si>
    <t>INSERT INTO MANUTENZIONI(TARGA, DATA_INIZIO, DATA_FINE, DESCRIZIONE, COSTO, OFFICINA) VALUES ('DD 555 JJ', '2023-01-11', '2023-01-15', 'Carrozzeria laterale sx', '1200', 'CarPoint s.p.a. Tivoli');</t>
  </si>
  <si>
    <t>INSERT INTO MANUTENZIONI(TARGA, DATA_INIZIO, DATA_FINE, DESCRIZIONE, COSTO, OFFICINA) VALUES ('DD 566 MN', '2020-02-15', '2020-02-18', 'Primo Tagliando', '550', 'Autosud s.r.l Roma');</t>
  </si>
  <si>
    <t>INSERT INTO MANUTENZIONI(TARGA, DATA_INIZIO, DATA_FINE, DESCRIZIONE, COSTO, OFFICINA) VALUES ('DD 566 MN', '2022-04-21', '2022-04-21', 'Riparazione aria condizionata', '250', 'Autosud s.r.l Roma');</t>
  </si>
  <si>
    <t>INSERT INTO MANUTENZIONI(TARGA, DATA_INIZIO, DATA_FINE, DESCRIZIONE, COSTO, OFFICINA) VALUES ('GF 667 HJ', '2020-11-14', '2020-11-17', 'Primo Tagliando', '400', 'CarPoint s.p.a. Tivoli');</t>
  </si>
  <si>
    <t>INSERT INTO PRIVATI(EMAIL, NOME, COGNOME, DATA_NASCITA, CODICE_FISCALE) VALUES ('cpulcini@gmail.com', 'Carlo', 'Pulcini', '1970-11-11', 'PLCCRL70L01D343R');</t>
  </si>
  <si>
    <t>INSERT INTO PRIVATI(EMAIL, NOME, COGNOME, DATA_NASCITA, CODICE_FISCALE) VALUES ('apulcini@gmail.com', 'Alberto', 'Pulcini', '1981-02-02', 'PLCALB81M05D343R');</t>
  </si>
  <si>
    <t>INSERT INTO PRIVATI(EMAIL, NOME, COGNOME, DATA_NASCITA, CODICE_FISCALE) VALUES ('spistoia@tim.it', 'Savina', 'Pistoia', '1977-11-12', 'PSVSAV77N12H333N');</t>
  </si>
  <si>
    <t>INSERT INTO AZIENDE(EMAIL, RAGIONE_SOCIALE, PARTITA_IVA) VALUES ('info@datageneral.com', 'DATA GENERAL SPA', '145678993');</t>
  </si>
  <si>
    <t>INSERT INTO AZIENDE(EMAIL, RAGIONE_SOCIALE, PARTITA_IVA) VALUES ('info@lucent.it', 'LUCENT TECHNOLOGIES  ITALIA SPA', '177565258');</t>
  </si>
  <si>
    <t>INSERT INTO TARIFFE(ID_TARIFFA, MODELLO_VEICOLO, UNITA_DI_TEMPO, NUMERO_UNITA, COSTO, PERCENTUALE_CREDITO) VALUES ('BREVE', 'SERIE 1', 'GIORNO', '1', '100', '0,04');</t>
  </si>
  <si>
    <t>INSERT INTO TARIFFE(ID_TARIFFA, MODELLO_VEICOLO, UNITA_DI_TEMPO, NUMERO_UNITA, COSTO, PERCENTUALE_CREDITO) VALUES ('MEDIO', 'SERIE 1', 'SETTIMANA', '1', '490', '0,03');</t>
  </si>
  <si>
    <t>INSERT INTO TARIFFE(ID_TARIFFA, MODELLO_VEICOLO, UNITA_DI_TEMPO, NUMERO_UNITA, COSTO, PERCENTUALE_CREDITO) VALUES ('LUNGO', 'SERIE 1', 'SETTIMANA', '4', '1500', '0,03');</t>
  </si>
  <si>
    <t>INSERT INTO TARIFFE(ID_TARIFFA, MODELLO_VEICOLO, UNITA_DI_TEMPO, NUMERO_UNITA, COSTO, PERCENTUALE_CREDITO) VALUES ('BREVE', 'X3', 'GIORNO', '1', '200', '0,08');</t>
  </si>
  <si>
    <t>INSERT INTO TARIFFE(ID_TARIFFA, MODELLO_VEICOLO, UNITA_DI_TEMPO, NUMERO_UNITA, COSTO, PERCENTUALE_CREDITO) VALUES ('MEDIO', 'X3', 'SETTIMANA', '1', '800', '0,06');</t>
  </si>
  <si>
    <t>INSERT INTO TARIFFE(ID_TARIFFA, MODELLO_VEICOLO, UNITA_DI_TEMPO, NUMERO_UNITA, COSTO, PERCENTUALE_CREDITO) VALUES ('LUNGO', 'X3', 'SETTIMANA', '4', '2500', '0,06');</t>
  </si>
  <si>
    <t>INSERT INTO TARIFFE(ID_TARIFFA, MODELLO_VEICOLO, UNITA_DI_TEMPO, NUMERO_UNITA, COSTO, PERCENTUALE_CREDITO) VALUES ('BREVE', 'A1', 'GIORNO', '1', '90', '0,08');</t>
  </si>
  <si>
    <t>INSERT INTO TARIFFE(ID_TARIFFA, MODELLO_VEICOLO, UNITA_DI_TEMPO, NUMERO_UNITA, COSTO, PERCENTUALE_CREDITO) VALUES ('MEDIO', 'A1', 'SETTIMANA', '1', '450', '0,06');</t>
  </si>
  <si>
    <t>INSERT INTO TARIFFE(ID_TARIFFA, MODELLO_VEICOLO, UNITA_DI_TEMPO, NUMERO_UNITA, COSTO, PERCENTUALE_CREDITO) VALUES ('LUNGO', 'A1', 'SETTIMANA', '4', '1300', '0,06');</t>
  </si>
  <si>
    <t>INSERT INTO TARIFFE(ID_TARIFFA, MODELLO_VEICOLO, UNITA_DI_TEMPO, NUMERO_UNITA, COSTO, PERCENTUALE_CREDITO) VALUES ('BREVE', 'Q3', 'GIORNO', '1', '200', '0,1');</t>
  </si>
  <si>
    <t>INSERT INTO TARIFFE(ID_TARIFFA, MODELLO_VEICOLO, UNITA_DI_TEMPO, NUMERO_UNITA, COSTO, PERCENTUALE_CREDITO) VALUES ('MEDIO', 'Q3', 'SETTIMANA', '1', '800', '0,09');</t>
  </si>
  <si>
    <t>INSERT INTO TARIFFE(ID_TARIFFA, MODELLO_VEICOLO, UNITA_DI_TEMPO, NUMERO_UNITA, COSTO, PERCENTUALE_CREDITO) VALUES ('LUNGO', 'Q3', 'SETTIMANA', '4', '2500', '0,09');</t>
  </si>
  <si>
    <t>INSERT INTO FEDELTA(LIVELLO, SPESA_GIORNALIERA, CASHBACK) VALUES ('FIDELITY1', '80', '0,1');</t>
  </si>
  <si>
    <t>INSERT INTO FEDELTA(LIVELLO, SPESA_GIORNALIERA, CASHBACK) VALUES ('FIDELITY2', '100', '0,4');</t>
  </si>
  <si>
    <t>INSERT INTO FEDELTA(LIVELLO, SPESA_GIORNALIERA, CASHBACK) VALUES ('GOLD3', '130', '0,5');</t>
  </si>
  <si>
    <t>INSERT INTO NOLEGGI(EMAIL_CLIENTE, TARGA, DATA_INIZIO, DATA_FINE_PREVISTA, DATA_FINE_EFFETTIVA, PATENTE, DURATA, ID_TARIFFA) VALUES ('info@datageneral.com', 'AA 356 OO', '2019-01-05', '2019-02-05', '2019-02-05', 'PTN33', '1', 'LUNGO');</t>
  </si>
  <si>
    <t>INSERT INTO NOLEGGI(EMAIL_CLIENTE, TARGA, DATA_INIZIO, DATA_FINE_PREVISTA, DATA_FINE_EFFETTIVA, PATENTE, DURATA, ID_TARIFFA) VALUES ('info@lucent.it', 'AA 356 OO', '2019-10-01', '2010-10-15', '2010-10-05', 'PTN44', '15', 'BREVE');</t>
  </si>
  <si>
    <t>INSERT INTO NOLEGGI(EMAIL_CLIENTE, TARGA, DATA_INIZIO, DATA_FINE_PREVISTA, DATA_FINE_EFFETTIVA, PATENTE, DURATA, ID_TARIFFA) VALUES ('spistoia@tim.it', 'CD 123 KK', '2021-06-10', '2021-06-15', '2021-06-15', 'PTN1', '1', 'MEDIO');</t>
  </si>
  <si>
    <t>INSERT INTO NOLEGGI(EMAIL_CLIENTE, TARGA, DATA_INIZIO, DATA_FINE_PREVISTA, DATA_FINE_EFFETTIVA, PATENTE, DURATA, ID_TARIFFA) VALUES ('info@datageneral.com', 'CD 123 KK', '2021-06-18', '2021-06-28', '2021-06-28', 'PTN33', '10', 'BREVE');</t>
  </si>
  <si>
    <t>INSERT INTO NOLEGGI(EMAIL_CLIENTE, TARGA, DATA_INIZIO, DATA_FINE_PREVISTA, DATA_FINE_EFFETTIVA, PATENTE, DURATA, ID_TARIFFA) VALUES ('info@lucent.it', 'CD 123 KK', '2023-10-10', '2024-10-10', '1900-01-00', 'PTN44', '13', 'LUNGO');</t>
  </si>
  <si>
    <t>create database noleggi;</t>
  </si>
  <si>
    <t>\c noleggi</t>
  </si>
  <si>
    <t>select count(*) from veicoli;</t>
  </si>
  <si>
    <t>select count(*) from manutenzioni;</t>
  </si>
  <si>
    <t>select count(*) from privati;</t>
  </si>
  <si>
    <t>select count(*) from aziende;</t>
  </si>
  <si>
    <t>select count(*) from tariffe;</t>
  </si>
  <si>
    <t>select count(*) from fedelta;</t>
  </si>
  <si>
    <t>select count(*) from noleggi;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</si>
</sst>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4"/>
      <color theme="1"/>
      <name val="Aptos Narrow"/>
      <scheme val="minor"/>
    </font>
    <font>
      <b/>
      <sz val="16"/>
      <color theme="1"/>
      <name val="Aptos Narrow"/>
      <scheme val="minor"/>
    </font>
    <font>
      <sz val="12"/>
      <color rgb="FF569CD6"/>
      <name val="Menlo"/>
      <family val="2"/>
    </font>
    <font>
      <sz val="11"/>
      <color rgb="FF000000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2" fillId="0" borderId="0" xfId="2"/>
    <xf numFmtId="9" fontId="0" fillId="0" borderId="0" xfId="1" applyFont="1"/>
    <xf numFmtId="1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/>
    <xf numFmtId="0" fontId="6" fillId="0" borderId="0" xfId="0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spistoia@tim.it" TargetMode="External"/><Relationship Id="rId2" Type="http://schemas.openxmlformats.org/officeDocument/2006/relationships/hyperlink" Target="mailto:apulcini@gmail.com" TargetMode="External"/><Relationship Id="rId1" Type="http://schemas.openxmlformats.org/officeDocument/2006/relationships/hyperlink" Target="mailto:cpulcini@gmail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info@lucent.it" TargetMode="External"/><Relationship Id="rId1" Type="http://schemas.openxmlformats.org/officeDocument/2006/relationships/hyperlink" Target="mailto:info@datagenera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info@datageneral.com" TargetMode="External"/><Relationship Id="rId2" Type="http://schemas.openxmlformats.org/officeDocument/2006/relationships/hyperlink" Target="mailto:info@datageneral.com" TargetMode="External"/><Relationship Id="rId1" Type="http://schemas.openxmlformats.org/officeDocument/2006/relationships/hyperlink" Target="mailto:spistoia@tim.it" TargetMode="External"/><Relationship Id="rId5" Type="http://schemas.openxmlformats.org/officeDocument/2006/relationships/hyperlink" Target="mailto:info@lucent.it" TargetMode="External"/><Relationship Id="rId4" Type="http://schemas.openxmlformats.org/officeDocument/2006/relationships/hyperlink" Target="mailto:info@lucent.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332F8-5C20-D34B-91A7-7A421CCB5F06}">
  <dimension ref="A1:A55"/>
  <sheetViews>
    <sheetView tabSelected="1" workbookViewId="0">
      <selection activeCell="A25" sqref="A25"/>
    </sheetView>
  </sheetViews>
  <sheetFormatPr baseColWidth="10" defaultRowHeight="16" x14ac:dyDescent="0.2"/>
  <cols>
    <col min="1" max="1" width="218.5" bestFit="1" customWidth="1"/>
  </cols>
  <sheetData>
    <row r="1" spans="1:1" x14ac:dyDescent="0.2">
      <c r="A1" s="9" t="s">
        <v>129</v>
      </c>
    </row>
    <row r="2" spans="1:1" x14ac:dyDescent="0.2">
      <c r="A2" s="9" t="s">
        <v>130</v>
      </c>
    </row>
    <row r="3" spans="1:1" x14ac:dyDescent="0.2">
      <c r="A3" s="8" t="str">
        <f>_xlfn.VALUETOTEXT(veicoli!K1)</f>
        <v>CREATE TABLE VEICOLI(TARGA VARCHAR(255), MARCA VARCHAR(255), MODELLO VARCHAR(255), TIPOLOGIA VARCHAR(255), DESCRIZIONE VARCHAR(255), DATA_ACQUISTO DATE, PREZZO_ACQUISTO VARCHAR(255), PREZZO_VENDITA VARCHAR(255));</v>
      </c>
    </row>
    <row r="4" spans="1:1" x14ac:dyDescent="0.2">
      <c r="A4" s="8" t="str">
        <f>_xlfn.VALUETOTEXT(manutenzioni!J1)</f>
        <v>CREATE TABLE MANUTENZIONI(TARGA VARCHAR(255), DATA_INIZIO DATE, DATA_FINE DATE, DESCRIZIONE VARCHAR(255), COSTO VARCHAR(255), OFFICINA VARCHAR(255));</v>
      </c>
    </row>
    <row r="5" spans="1:1" x14ac:dyDescent="0.2">
      <c r="A5" s="8" t="str">
        <f>_xlfn.VALUETOTEXT(privati!I1)</f>
        <v xml:space="preserve">CREATE TABLE PRIVATI(EMAIL VARCHAR(255), NOME VARCHAR(255), COGNOME VARCHAR(255), DATA_NASCITA VARCHAR(255), CODICE_FISCALE VARCHAR(255)); </v>
      </c>
    </row>
    <row r="6" spans="1:1" x14ac:dyDescent="0.2">
      <c r="A6" s="8" t="str">
        <f>_xlfn.VALUETOTEXT(aziende!G1)</f>
        <v xml:space="preserve">CREATE TABLE AZIENDE(EMAIL VARCHAR(255), RAGIONE_SOCIALE VARCHAR(255), PARTITA_IVA VARCHAR(255)); </v>
      </c>
    </row>
    <row r="7" spans="1:1" x14ac:dyDescent="0.2">
      <c r="A7" s="8" t="str">
        <f>_xlfn.VALUETOTEXT(tariffe!J1)</f>
        <v>CREATE TABLE TARIFFE(ID_TARIFFA VARCHAR(255), MODELLO_VEICOLO VARCHAR(255), UNITA_DI_TEMPO VARCHAR(255), NUMERO_UNITA VARCHAR(255), COSTO VARCHAR(255), PERCENTUALE_CREDITO VARCHAR(255));</v>
      </c>
    </row>
    <row r="8" spans="1:1" x14ac:dyDescent="0.2">
      <c r="A8" s="8" t="str">
        <f>_xlfn.VALUETOTEXT(fedelta!G1)</f>
        <v xml:space="preserve">CREATE TABLE FEDELTA(LIVELLO VARCHAR(255), SPESA_GIORNALIERA VARCHAR(255), CASHBACK VARCHAR(255)); </v>
      </c>
    </row>
    <row r="9" spans="1:1" x14ac:dyDescent="0.2">
      <c r="A9" s="8" t="str">
        <f>_xlfn.VALUETOTEXT(noleggi!K1)</f>
        <v>CREATE TABLE NOLEGGI(EMAIL_CLIENTE VARCHAR(255), TARGA VARCHAR(255), DATA_INIZIO VARCHAR(255), DATA_FINE_PREVISTA VARCHAR(255), DATA_FINE_EFFETTIVA VARCHAR(255), PATENTE VARCHAR(255), DURATA VARCHAR(255), ID_TARIFFA VARCHAR(255));</v>
      </c>
    </row>
    <row r="10" spans="1:1" x14ac:dyDescent="0.2">
      <c r="A10" t="s">
        <v>90</v>
      </c>
    </row>
    <row r="11" spans="1:1" x14ac:dyDescent="0.2">
      <c r="A11" t="s">
        <v>91</v>
      </c>
    </row>
    <row r="12" spans="1:1" x14ac:dyDescent="0.2">
      <c r="A12" t="s">
        <v>92</v>
      </c>
    </row>
    <row r="13" spans="1:1" x14ac:dyDescent="0.2">
      <c r="A13" t="s">
        <v>93</v>
      </c>
    </row>
    <row r="14" spans="1:1" x14ac:dyDescent="0.2">
      <c r="A14" t="s">
        <v>94</v>
      </c>
    </row>
    <row r="15" spans="1:1" x14ac:dyDescent="0.2">
      <c r="A15" t="s">
        <v>95</v>
      </c>
    </row>
    <row r="16" spans="1:1" x14ac:dyDescent="0.2">
      <c r="A16" t="s">
        <v>96</v>
      </c>
    </row>
    <row r="17" spans="1:1" x14ac:dyDescent="0.2">
      <c r="A17" t="s">
        <v>97</v>
      </c>
    </row>
    <row r="18" spans="1:1" x14ac:dyDescent="0.2">
      <c r="A18" t="s">
        <v>98</v>
      </c>
    </row>
    <row r="19" spans="1:1" x14ac:dyDescent="0.2">
      <c r="A19" t="s">
        <v>99</v>
      </c>
    </row>
    <row r="20" spans="1:1" x14ac:dyDescent="0.2">
      <c r="A20" t="s">
        <v>100</v>
      </c>
    </row>
    <row r="21" spans="1:1" x14ac:dyDescent="0.2">
      <c r="A21" t="s">
        <v>101</v>
      </c>
    </row>
    <row r="22" spans="1:1" x14ac:dyDescent="0.2">
      <c r="A22" t="s">
        <v>102</v>
      </c>
    </row>
    <row r="23" spans="1:1" x14ac:dyDescent="0.2">
      <c r="A23" t="s">
        <v>103</v>
      </c>
    </row>
    <row r="24" spans="1:1" x14ac:dyDescent="0.2">
      <c r="A24" t="s">
        <v>104</v>
      </c>
    </row>
    <row r="25" spans="1:1" x14ac:dyDescent="0.2">
      <c r="A25" t="s">
        <v>105</v>
      </c>
    </row>
    <row r="26" spans="1:1" x14ac:dyDescent="0.2">
      <c r="A26" t="s">
        <v>106</v>
      </c>
    </row>
    <row r="27" spans="1:1" x14ac:dyDescent="0.2">
      <c r="A27" t="s">
        <v>107</v>
      </c>
    </row>
    <row r="28" spans="1:1" x14ac:dyDescent="0.2">
      <c r="A28" t="s">
        <v>108</v>
      </c>
    </row>
    <row r="29" spans="1:1" x14ac:dyDescent="0.2">
      <c r="A29" t="s">
        <v>109</v>
      </c>
    </row>
    <row r="30" spans="1:1" x14ac:dyDescent="0.2">
      <c r="A30" t="s">
        <v>110</v>
      </c>
    </row>
    <row r="31" spans="1:1" x14ac:dyDescent="0.2">
      <c r="A31" t="s">
        <v>111</v>
      </c>
    </row>
    <row r="32" spans="1:1" x14ac:dyDescent="0.2">
      <c r="A32" t="s">
        <v>112</v>
      </c>
    </row>
    <row r="33" spans="1:1" x14ac:dyDescent="0.2">
      <c r="A33" t="s">
        <v>113</v>
      </c>
    </row>
    <row r="34" spans="1:1" x14ac:dyDescent="0.2">
      <c r="A34" t="s">
        <v>114</v>
      </c>
    </row>
    <row r="35" spans="1:1" x14ac:dyDescent="0.2">
      <c r="A35" t="s">
        <v>115</v>
      </c>
    </row>
    <row r="36" spans="1:1" x14ac:dyDescent="0.2">
      <c r="A36" t="s">
        <v>116</v>
      </c>
    </row>
    <row r="37" spans="1:1" x14ac:dyDescent="0.2">
      <c r="A37" t="s">
        <v>117</v>
      </c>
    </row>
    <row r="38" spans="1:1" x14ac:dyDescent="0.2">
      <c r="A38" t="s">
        <v>118</v>
      </c>
    </row>
    <row r="39" spans="1:1" x14ac:dyDescent="0.2">
      <c r="A39" t="s">
        <v>119</v>
      </c>
    </row>
    <row r="40" spans="1:1" x14ac:dyDescent="0.2">
      <c r="A40" t="s">
        <v>120</v>
      </c>
    </row>
    <row r="41" spans="1:1" x14ac:dyDescent="0.2">
      <c r="A41" t="s">
        <v>121</v>
      </c>
    </row>
    <row r="42" spans="1:1" x14ac:dyDescent="0.2">
      <c r="A42" t="s">
        <v>122</v>
      </c>
    </row>
    <row r="43" spans="1:1" x14ac:dyDescent="0.2">
      <c r="A43" t="s">
        <v>123</v>
      </c>
    </row>
    <row r="44" spans="1:1" x14ac:dyDescent="0.2">
      <c r="A44" t="s">
        <v>124</v>
      </c>
    </row>
    <row r="45" spans="1:1" x14ac:dyDescent="0.2">
      <c r="A45" t="s">
        <v>125</v>
      </c>
    </row>
    <row r="46" spans="1:1" x14ac:dyDescent="0.2">
      <c r="A46" t="s">
        <v>126</v>
      </c>
    </row>
    <row r="47" spans="1:1" x14ac:dyDescent="0.2">
      <c r="A47" t="s">
        <v>127</v>
      </c>
    </row>
    <row r="48" spans="1:1" x14ac:dyDescent="0.2">
      <c r="A48" t="s">
        <v>128</v>
      </c>
    </row>
    <row r="49" spans="1:1" x14ac:dyDescent="0.2">
      <c r="A49" t="s">
        <v>131</v>
      </c>
    </row>
    <row r="50" spans="1:1" x14ac:dyDescent="0.2">
      <c r="A50" t="s">
        <v>132</v>
      </c>
    </row>
    <row r="51" spans="1:1" x14ac:dyDescent="0.2">
      <c r="A51" t="s">
        <v>133</v>
      </c>
    </row>
    <row r="52" spans="1:1" x14ac:dyDescent="0.2">
      <c r="A52" t="s">
        <v>134</v>
      </c>
    </row>
    <row r="53" spans="1:1" x14ac:dyDescent="0.2">
      <c r="A53" t="s">
        <v>135</v>
      </c>
    </row>
    <row r="54" spans="1:1" x14ac:dyDescent="0.2">
      <c r="A54" t="s">
        <v>136</v>
      </c>
    </row>
    <row r="55" spans="1:1" x14ac:dyDescent="0.2">
      <c r="A55" t="s">
        <v>137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489DA-6537-E147-B60E-682C58F7CB6D}">
  <dimension ref="A1:K13"/>
  <sheetViews>
    <sheetView topLeftCell="G1" workbookViewId="0">
      <selection activeCell="J2" sqref="J2:J6"/>
    </sheetView>
  </sheetViews>
  <sheetFormatPr baseColWidth="10" defaultRowHeight="16" x14ac:dyDescent="0.2"/>
  <cols>
    <col min="1" max="1" width="10.33203125" bestFit="1" customWidth="1"/>
    <col min="2" max="2" width="8.33203125" bestFit="1" customWidth="1"/>
    <col min="3" max="3" width="10.5" bestFit="1" customWidth="1"/>
    <col min="4" max="4" width="11.6640625" bestFit="1" customWidth="1"/>
    <col min="5" max="5" width="21.6640625" bestFit="1" customWidth="1"/>
    <col min="6" max="6" width="17.83203125" bestFit="1" customWidth="1"/>
    <col min="7" max="7" width="20.33203125" bestFit="1" customWidth="1"/>
    <col min="8" max="8" width="18.5" bestFit="1" customWidth="1"/>
    <col min="9" max="9" width="5.6640625" customWidth="1"/>
    <col min="10" max="10" width="16.6640625" customWidth="1"/>
    <col min="11" max="11" width="255.83203125" bestFit="1" customWidth="1"/>
  </cols>
  <sheetData>
    <row r="1" spans="1:11" s="5" customFormat="1" ht="19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7</v>
      </c>
      <c r="G1" s="5" t="s">
        <v>5</v>
      </c>
      <c r="H1" s="5" t="s">
        <v>6</v>
      </c>
      <c r="J1" s="5" t="s">
        <v>83</v>
      </c>
      <c r="K1" s="7" t="str">
        <f>CONCATENATE("CREATE TABLE ",$J$1,"(",$A$1," VARCHAR(255), ",$B$1," VARCHAR(255), ",$C$1," VARCHAR(255), ",$D$1," VARCHAR(255), ",$E$1," VARCHAR(255), ",$F$1," DATE, ",$G$1," VARCHAR(255), ",$H$1," VARCHAR(255));")</f>
        <v>CREATE TABLE VEICOLI(TARGA VARCHAR(255), MARCA VARCHAR(255), MODELLO VARCHAR(255), TIPOLOGIA VARCHAR(255), DESCRIZIONE VARCHAR(255), DATA_ACQUISTO DATE, PREZZO_ACQUISTO VARCHAR(255), PREZZO_VENDITA VARCHAR(255));</v>
      </c>
    </row>
    <row r="2" spans="1:11" x14ac:dyDescent="0.2">
      <c r="A2" t="s">
        <v>30</v>
      </c>
      <c r="B2" t="s">
        <v>33</v>
      </c>
      <c r="C2" t="s">
        <v>34</v>
      </c>
      <c r="D2" t="s">
        <v>42</v>
      </c>
      <c r="E2" t="s">
        <v>43</v>
      </c>
      <c r="F2" s="1">
        <v>43475</v>
      </c>
      <c r="G2">
        <v>35000</v>
      </c>
      <c r="H2">
        <v>20000</v>
      </c>
      <c r="J2" t="str">
        <f>CONCATENATE("INSERT INTO ",$J$1,"(",$A$1,", ",$B$1,", ",$C$1,", ",$D$1,", ",$E$1,", ",$F$1,", ",$G$1,", ",$H$1,") VALUES ('",A2,"', '", B2,"', '", C2,"', '", D2,"', '", E2,"', '", TEXT(F2,"yyyy-mm-dd"),"', '", G2,"', '", H2,"');")</f>
        <v>INSERT INTO VEICOLI(TARGA, MARCA, MODELLO, TIPOLOGIA, DESCRIZIONE, DATA_ACQUISTO, PREZZO_ACQUISTO, PREZZO_VENDITA) VALUES ('DD 566 MN', 'BMW', 'SERIE 1', 'Berlina', 'BMW 120d diesel nera', '2019-01-10', '35000', '20000');</v>
      </c>
    </row>
    <row r="3" spans="1:11" x14ac:dyDescent="0.2">
      <c r="A3" t="s">
        <v>31</v>
      </c>
      <c r="B3" t="s">
        <v>33</v>
      </c>
      <c r="C3" t="s">
        <v>35</v>
      </c>
      <c r="D3" t="s">
        <v>41</v>
      </c>
      <c r="E3" t="s">
        <v>44</v>
      </c>
      <c r="F3" s="1">
        <v>44319</v>
      </c>
      <c r="G3">
        <v>43000</v>
      </c>
      <c r="H3">
        <v>25000</v>
      </c>
      <c r="J3" t="str">
        <f>CONCATENATE("INSERT INTO ",$J$1,"(",$A$1,", ",$B$1,", ",$C$1,", ",$D$1,", ",$E$1,", ",$F$1,", ",$G$1,", ",$H$1,") VALUES ('",A3,"', '", B3,"', '", C3,"', '", D3,"', '", E3,"', '", TEXT(F3,"yyyy-mm-dd"),"', '", G3,"', '", H3,"');")</f>
        <v>INSERT INTO VEICOLI(TARGA, MARCA, MODELLO, TIPOLOGIA, DESCRIZIONE, DATA_ACQUISTO, PREZZO_ACQUISTO, PREZZO_VENDITA) VALUES ('CD 123 KK', 'BMW', 'X3', 'SUV', 'X3 M 118i benzina bianca', '2021-05-03', '43000', '25000');</v>
      </c>
    </row>
    <row r="4" spans="1:11" x14ac:dyDescent="0.2">
      <c r="A4" t="s">
        <v>32</v>
      </c>
      <c r="B4" t="s">
        <v>33</v>
      </c>
      <c r="C4" t="s">
        <v>34</v>
      </c>
      <c r="D4" t="s">
        <v>42</v>
      </c>
      <c r="E4" t="s">
        <v>73</v>
      </c>
      <c r="F4" s="1">
        <v>43440</v>
      </c>
      <c r="G4">
        <v>56000</v>
      </c>
      <c r="H4">
        <v>30000</v>
      </c>
      <c r="J4" t="str">
        <f>CONCATENATE("INSERT INTO ",$J$1,"(",$A$1,", ",$B$1,", ",$C$1,", ",$D$1,", ",$E$1,", ",$F$1,", ",$G$1,", ",$H$1,") VALUES ('",A4,"', '", B4,"', '", C4,"', '", D4,"', '", E4,"', '", TEXT(F4,"yyyy-mm-dd"),"', '", G4,"', '", H4,"');")</f>
        <v>INSERT INTO VEICOLI(TARGA, MARCA, MODELLO, TIPOLOGIA, DESCRIZIONE, DATA_ACQUISTO, PREZZO_ACQUISTO, PREZZO_VENDITA) VALUES ('AA 356 OO', 'BMW', 'SERIE 1', 'Berlina', 'BMW 120d benzina nera', '2018-12-06', '56000', '30000');</v>
      </c>
    </row>
    <row r="5" spans="1:11" x14ac:dyDescent="0.2">
      <c r="A5" t="s">
        <v>36</v>
      </c>
      <c r="B5" t="s">
        <v>37</v>
      </c>
      <c r="C5" t="s">
        <v>38</v>
      </c>
      <c r="D5" t="s">
        <v>42</v>
      </c>
      <c r="E5" t="s">
        <v>45</v>
      </c>
      <c r="F5" s="1">
        <v>43266</v>
      </c>
      <c r="G5">
        <v>32000</v>
      </c>
      <c r="H5">
        <v>16000</v>
      </c>
      <c r="J5" t="str">
        <f>CONCATENATE("INSERT INTO ",$J$1,"(",$A$1,", ",$B$1,", ",$C$1,", ",$D$1,", ",$E$1,", ",$F$1,", ",$G$1,", ",$H$1,") VALUES ('",A5,"', '", B5,"', '", C5,"', '", D5,"', '", E5,"', '", TEXT(F5,"yyyy-mm-dd"),"', '", G5,"', '", H5,"');")</f>
        <v>INSERT INTO VEICOLI(TARGA, MARCA, MODELLO, TIPOLOGIA, DESCRIZIONE, DATA_ACQUISTO, PREZZO_ACQUISTO, PREZZO_VENDITA) VALUES ('DD 555 JJ', 'AUDI', 'A1', 'Berlina', 'A1 1.6 benzina nera', '2018-06-15', '32000', '16000');</v>
      </c>
    </row>
    <row r="6" spans="1:11" x14ac:dyDescent="0.2">
      <c r="A6" t="s">
        <v>40</v>
      </c>
      <c r="B6" t="s">
        <v>37</v>
      </c>
      <c r="C6" t="s">
        <v>39</v>
      </c>
      <c r="D6" t="s">
        <v>41</v>
      </c>
      <c r="E6" t="s">
        <v>46</v>
      </c>
      <c r="F6" s="1">
        <v>43851</v>
      </c>
      <c r="G6">
        <v>47000</v>
      </c>
      <c r="H6">
        <v>21000</v>
      </c>
      <c r="J6" t="str">
        <f>CONCATENATE("INSERT INTO ",$J$1,"(",$A$1,", ",$B$1,", ",$C$1,", ",$D$1,", ",$E$1,", ",$F$1,", ",$G$1,", ",$H$1,") VALUES ('",A6,"', '", B6,"', '", C6,"', '", D6,"', '", E6,"', '", TEXT(F6,"yyyy-mm-dd"),"', '", G6,"', '", H6,"');")</f>
        <v>INSERT INTO VEICOLI(TARGA, MARCA, MODELLO, TIPOLOGIA, DESCRIZIONE, DATA_ACQUISTO, PREZZO_ACQUISTO, PREZZO_VENDITA) VALUES ('GF 667 HJ', 'AUDI', 'Q3', 'SUV', 'Q3 2.0 TDB verde scuso', '2020-01-21', '47000', '21000');</v>
      </c>
    </row>
    <row r="13" spans="1:11" x14ac:dyDescent="0.2">
      <c r="J13" s="1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1E12B-95E0-2C45-A63D-C1F9EE5AFE0F}">
  <dimension ref="A1:J10"/>
  <sheetViews>
    <sheetView workbookViewId="0">
      <selection activeCell="J1" sqref="J1"/>
    </sheetView>
  </sheetViews>
  <sheetFormatPr baseColWidth="10" defaultRowHeight="16" x14ac:dyDescent="0.2"/>
  <cols>
    <col min="1" max="1" width="13" customWidth="1"/>
    <col min="2" max="2" width="14.83203125" bestFit="1" customWidth="1"/>
    <col min="3" max="3" width="18.1640625" customWidth="1"/>
    <col min="4" max="4" width="28.1640625" customWidth="1"/>
    <col min="6" max="6" width="17.6640625" bestFit="1" customWidth="1"/>
    <col min="8" max="8" width="16.33203125" customWidth="1"/>
  </cols>
  <sheetData>
    <row r="1" spans="1:10" ht="22" x14ac:dyDescent="0.3">
      <c r="A1" s="6" t="s">
        <v>0</v>
      </c>
      <c r="B1" s="6" t="s">
        <v>18</v>
      </c>
      <c r="C1" s="6" t="s">
        <v>19</v>
      </c>
      <c r="D1" s="6" t="s">
        <v>4</v>
      </c>
      <c r="E1" s="6" t="s">
        <v>8</v>
      </c>
      <c r="F1" s="6" t="s">
        <v>9</v>
      </c>
      <c r="G1" s="6"/>
      <c r="H1" s="6" t="s">
        <v>84</v>
      </c>
      <c r="J1" s="7" t="str">
        <f>CONCATENATE("CREATE TABLE ",$H$1,"(",$A$1," VARCHAR(255), ",$B$1," DATE, ",$C$1," DATE, ",$D$1," VARCHAR(255), ",$E$1," VARCHAR(255), ",$F$1," VARCHAR(255));")</f>
        <v>CREATE TABLE MANUTENZIONI(TARGA VARCHAR(255), DATA_INIZIO DATE, DATA_FINE DATE, DESCRIZIONE VARCHAR(255), COSTO VARCHAR(255), OFFICINA VARCHAR(255));</v>
      </c>
    </row>
    <row r="2" spans="1:10" x14ac:dyDescent="0.2">
      <c r="A2" t="s">
        <v>32</v>
      </c>
      <c r="B2" s="1">
        <v>43471</v>
      </c>
      <c r="C2" s="1">
        <v>43473</v>
      </c>
      <c r="D2" t="s">
        <v>47</v>
      </c>
      <c r="E2">
        <v>400</v>
      </c>
      <c r="F2" t="s">
        <v>52</v>
      </c>
      <c r="H2" t="str">
        <f t="shared" ref="H2:H10" si="0">CONCATENATE("INSERT INTO ",$H$1,"(",$A$1,", ",$B$1,", ",$C$1,", ",$D$1,", ",$E$1,", ",$F$1,") VALUES ('", A2,"', '", TEXT(B2,"yyyy-mm-dd"),"', '", TEXT(C2,"yyyy-mm-dd"),"', '", D2,"', '", E2,"', '", F2,"');")</f>
        <v>INSERT INTO MANUTENZIONI(TARGA, DATA_INIZIO, DATA_FINE, DESCRIZIONE, COSTO, OFFICINA) VALUES ('AA 356 OO', '2019-01-06', '2019-01-08', 'Primo Tagliando', '400', 'Autosud s.r.l Roma');</v>
      </c>
    </row>
    <row r="3" spans="1:10" x14ac:dyDescent="0.2">
      <c r="A3" t="s">
        <v>32</v>
      </c>
      <c r="B3" s="1">
        <v>43932</v>
      </c>
      <c r="C3" s="1">
        <v>43936</v>
      </c>
      <c r="D3" t="s">
        <v>48</v>
      </c>
      <c r="E3">
        <v>1500</v>
      </c>
      <c r="F3" t="s">
        <v>53</v>
      </c>
      <c r="H3" t="str">
        <f t="shared" si="0"/>
        <v>INSERT INTO MANUTENZIONI(TARGA, DATA_INIZIO, DATA_FINE, DESCRIZIONE, COSTO, OFFICINA) VALUES ('AA 356 OO', '2020-04-11', '2020-04-15', 'Carrozzeria anteriore', '1500', 'CarPoint s.p.a. Tivoli');</v>
      </c>
    </row>
    <row r="4" spans="1:10" x14ac:dyDescent="0.2">
      <c r="A4" t="s">
        <v>31</v>
      </c>
      <c r="B4" s="1">
        <v>44905</v>
      </c>
      <c r="C4" s="1">
        <v>44908</v>
      </c>
      <c r="D4" t="s">
        <v>47</v>
      </c>
      <c r="E4">
        <v>450</v>
      </c>
      <c r="F4" t="s">
        <v>52</v>
      </c>
      <c r="H4" t="str">
        <f t="shared" si="0"/>
        <v>INSERT INTO MANUTENZIONI(TARGA, DATA_INIZIO, DATA_FINE, DESCRIZIONE, COSTO, OFFICINA) VALUES ('CD 123 KK', '2022-12-10', '2022-12-13', 'Primo Tagliando', '450', 'Autosud s.r.l Roma');</v>
      </c>
    </row>
    <row r="5" spans="1:10" x14ac:dyDescent="0.2">
      <c r="A5" t="s">
        <v>36</v>
      </c>
      <c r="B5" s="1">
        <v>43358</v>
      </c>
      <c r="C5" s="1">
        <v>43362</v>
      </c>
      <c r="D5" t="s">
        <v>47</v>
      </c>
      <c r="E5">
        <v>350</v>
      </c>
      <c r="F5" t="s">
        <v>52</v>
      </c>
      <c r="H5" t="str">
        <f t="shared" si="0"/>
        <v>INSERT INTO MANUTENZIONI(TARGA, DATA_INIZIO, DATA_FINE, DESCRIZIONE, COSTO, OFFICINA) VALUES ('DD 555 JJ', '2018-09-15', '2018-09-19', 'Primo Tagliando', '350', 'Autosud s.r.l Roma');</v>
      </c>
    </row>
    <row r="6" spans="1:10" x14ac:dyDescent="0.2">
      <c r="A6" t="s">
        <v>36</v>
      </c>
      <c r="B6" s="1">
        <v>44258</v>
      </c>
      <c r="C6" s="1">
        <v>44263</v>
      </c>
      <c r="D6" t="s">
        <v>49</v>
      </c>
      <c r="E6">
        <v>340</v>
      </c>
      <c r="F6" t="s">
        <v>53</v>
      </c>
      <c r="H6" t="str">
        <f t="shared" si="0"/>
        <v>INSERT INTO MANUTENZIONI(TARGA, DATA_INIZIO, DATA_FINE, DESCRIZIONE, COSTO, OFFICINA) VALUES ('DD 555 JJ', '2021-03-03', '2021-03-08', 'Sostituzione motore  avviamento', '340', 'CarPoint s.p.a. Tivoli');</v>
      </c>
    </row>
    <row r="7" spans="1:10" x14ac:dyDescent="0.2">
      <c r="A7" t="s">
        <v>36</v>
      </c>
      <c r="B7" s="1">
        <v>44937</v>
      </c>
      <c r="C7" s="1">
        <v>44941</v>
      </c>
      <c r="D7" t="s">
        <v>50</v>
      </c>
      <c r="E7">
        <v>1200</v>
      </c>
      <c r="F7" t="s">
        <v>53</v>
      </c>
      <c r="H7" t="str">
        <f t="shared" si="0"/>
        <v>INSERT INTO MANUTENZIONI(TARGA, DATA_INIZIO, DATA_FINE, DESCRIZIONE, COSTO, OFFICINA) VALUES ('DD 555 JJ', '2023-01-11', '2023-01-15', 'Carrozzeria laterale sx', '1200', 'CarPoint s.p.a. Tivoli');</v>
      </c>
    </row>
    <row r="8" spans="1:10" x14ac:dyDescent="0.2">
      <c r="A8" t="s">
        <v>30</v>
      </c>
      <c r="B8" s="1">
        <v>43876</v>
      </c>
      <c r="C8" s="1">
        <v>43879</v>
      </c>
      <c r="D8" t="s">
        <v>47</v>
      </c>
      <c r="E8">
        <v>550</v>
      </c>
      <c r="F8" t="s">
        <v>52</v>
      </c>
      <c r="H8" t="str">
        <f t="shared" si="0"/>
        <v>INSERT INTO MANUTENZIONI(TARGA, DATA_INIZIO, DATA_FINE, DESCRIZIONE, COSTO, OFFICINA) VALUES ('DD 566 MN', '2020-02-15', '2020-02-18', 'Primo Tagliando', '550', 'Autosud s.r.l Roma');</v>
      </c>
    </row>
    <row r="9" spans="1:10" x14ac:dyDescent="0.2">
      <c r="A9" t="s">
        <v>30</v>
      </c>
      <c r="B9" s="1">
        <v>44672</v>
      </c>
      <c r="C9" s="1">
        <v>44672</v>
      </c>
      <c r="D9" t="s">
        <v>51</v>
      </c>
      <c r="E9">
        <v>250</v>
      </c>
      <c r="F9" t="s">
        <v>52</v>
      </c>
      <c r="H9" t="str">
        <f t="shared" si="0"/>
        <v>INSERT INTO MANUTENZIONI(TARGA, DATA_INIZIO, DATA_FINE, DESCRIZIONE, COSTO, OFFICINA) VALUES ('DD 566 MN', '2022-04-21', '2022-04-21', 'Riparazione aria condizionata', '250', 'Autosud s.r.l Roma');</v>
      </c>
    </row>
    <row r="10" spans="1:10" x14ac:dyDescent="0.2">
      <c r="A10" t="s">
        <v>40</v>
      </c>
      <c r="B10" s="1">
        <v>44149</v>
      </c>
      <c r="C10" s="1">
        <v>44152</v>
      </c>
      <c r="D10" t="s">
        <v>47</v>
      </c>
      <c r="E10">
        <v>400</v>
      </c>
      <c r="F10" t="s">
        <v>53</v>
      </c>
      <c r="H10" t="str">
        <f t="shared" si="0"/>
        <v>INSERT INTO MANUTENZIONI(TARGA, DATA_INIZIO, DATA_FINE, DESCRIZIONE, COSTO, OFFICINA) VALUES ('GF 667 HJ', '2020-11-14', '2020-11-17', 'Primo Tagliando', '400', 'CarPoint s.p.a. Tivoli');</v>
      </c>
    </row>
  </sheetData>
  <sortState xmlns:xlrd2="http://schemas.microsoft.com/office/spreadsheetml/2017/richdata2" ref="A2:F10">
    <sortCondition ref="A2:A10"/>
  </sortState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A7CF5-DDC2-CB4A-8749-B36D39905198}">
  <dimension ref="A1:I4"/>
  <sheetViews>
    <sheetView workbookViewId="0">
      <selection activeCell="I2" sqref="I2"/>
    </sheetView>
  </sheetViews>
  <sheetFormatPr baseColWidth="10" defaultRowHeight="16" x14ac:dyDescent="0.2"/>
  <cols>
    <col min="1" max="1" width="33.6640625" customWidth="1"/>
    <col min="3" max="3" width="13.6640625" customWidth="1"/>
    <col min="4" max="4" width="19.1640625" customWidth="1"/>
    <col min="5" max="5" width="20.33203125" customWidth="1"/>
    <col min="7" max="7" width="12.83203125" customWidth="1"/>
  </cols>
  <sheetData>
    <row r="1" spans="1:9" s="6" customFormat="1" ht="22" x14ac:dyDescent="0.3">
      <c r="A1" s="6" t="s">
        <v>10</v>
      </c>
      <c r="B1" s="6" t="s">
        <v>11</v>
      </c>
      <c r="C1" s="6" t="s">
        <v>12</v>
      </c>
      <c r="D1" s="6" t="s">
        <v>13</v>
      </c>
      <c r="E1" s="6" t="s">
        <v>16</v>
      </c>
      <c r="G1" s="6" t="s">
        <v>85</v>
      </c>
      <c r="I1" s="7" t="str">
        <f>CONCATENATE("CREATE TABLE ",$G$1,"(",$A$1," VARCHAR(255), ",$B$1," VARCHAR(255), ",$C$1," VARCHAR(255), ",$D$1," VARCHAR(255), ",$E$1," VARCHAR(255)); ")</f>
        <v xml:space="preserve">CREATE TABLE PRIVATI(EMAIL VARCHAR(255), NOME VARCHAR(255), COGNOME VARCHAR(255), DATA_NASCITA VARCHAR(255), CODICE_FISCALE VARCHAR(255)); </v>
      </c>
    </row>
    <row r="2" spans="1:9" x14ac:dyDescent="0.2">
      <c r="A2" s="2" t="s">
        <v>54</v>
      </c>
      <c r="B2" t="s">
        <v>57</v>
      </c>
      <c r="C2" t="s">
        <v>58</v>
      </c>
      <c r="D2" s="1">
        <v>25883</v>
      </c>
      <c r="E2" t="s">
        <v>63</v>
      </c>
      <c r="G2" t="str">
        <f>CONCATENATE("INSERT INTO ",$G$1,"(",$A$1,", ",$B$1,", ",$C$1,", ",$D$1,", ",$E$1,") VALUES ('", A2,"', '", B2,"', '", C2,"', '", TEXT(D2,"yyyy-mm-dd"),"', '", E2,"');")</f>
        <v>INSERT INTO PRIVATI(EMAIL, NOME, COGNOME, DATA_NASCITA, CODICE_FISCALE) VALUES ('cpulcini@gmail.com', 'Carlo', 'Pulcini', '1970-11-11', 'PLCCRL70L01D343R');</v>
      </c>
    </row>
    <row r="3" spans="1:9" x14ac:dyDescent="0.2">
      <c r="A3" s="2" t="s">
        <v>55</v>
      </c>
      <c r="B3" t="s">
        <v>59</v>
      </c>
      <c r="C3" t="s">
        <v>58</v>
      </c>
      <c r="D3" s="1">
        <v>29619</v>
      </c>
      <c r="E3" t="s">
        <v>62</v>
      </c>
      <c r="G3" t="str">
        <f>CONCATENATE("INSERT INTO ",$G$1,"(",$A$1,", ",$B$1,", ",$C$1,", ",$D$1,", ",$E$1,") VALUES ('", A3,"', '", B3,"', '", C3,"', '", TEXT(D3,"yyyy-mm-dd"),"', '", E3,"');")</f>
        <v>INSERT INTO PRIVATI(EMAIL, NOME, COGNOME, DATA_NASCITA, CODICE_FISCALE) VALUES ('apulcini@gmail.com', 'Alberto', 'Pulcini', '1981-02-02', 'PLCALB81M05D343R');</v>
      </c>
    </row>
    <row r="4" spans="1:9" x14ac:dyDescent="0.2">
      <c r="A4" s="2" t="s">
        <v>56</v>
      </c>
      <c r="B4" t="s">
        <v>60</v>
      </c>
      <c r="C4" t="s">
        <v>61</v>
      </c>
      <c r="D4" s="1">
        <v>28441</v>
      </c>
      <c r="E4" t="s">
        <v>64</v>
      </c>
      <c r="G4" t="str">
        <f>CONCATENATE("INSERT INTO ",$G$1,"(",$A$1,", ",$B$1,", ",$C$1,", ",$D$1,", ",$E$1,") VALUES ('", A4,"', '", B4,"', '", C4,"', '", TEXT(D4,"yyyy-mm-dd"),"', '", E4,"');")</f>
        <v>INSERT INTO PRIVATI(EMAIL, NOME, COGNOME, DATA_NASCITA, CODICE_FISCALE) VALUES ('spistoia@tim.it', 'Savina', 'Pistoia', '1977-11-12', 'PSVSAV77N12H333N');</v>
      </c>
    </row>
  </sheetData>
  <hyperlinks>
    <hyperlink ref="A2" r:id="rId1" xr:uid="{4DF86E2D-643A-5F43-A59A-96E983D8E75B}"/>
    <hyperlink ref="A3" r:id="rId2" xr:uid="{9011756F-694D-0F46-8347-8274D3A543D7}"/>
    <hyperlink ref="A4" r:id="rId3" xr:uid="{F1E7907B-963C-E340-A0E0-A051C463486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7EAE9-12F6-6A48-940D-C13B07C148E6}">
  <dimension ref="A1:G3"/>
  <sheetViews>
    <sheetView workbookViewId="0">
      <selection activeCell="G2" sqref="G2"/>
    </sheetView>
  </sheetViews>
  <sheetFormatPr baseColWidth="10" defaultRowHeight="16" x14ac:dyDescent="0.2"/>
  <cols>
    <col min="1" max="1" width="28.1640625" customWidth="1"/>
    <col min="2" max="2" width="33.1640625" customWidth="1"/>
    <col min="3" max="3" width="28" customWidth="1"/>
  </cols>
  <sheetData>
    <row r="1" spans="1:7" ht="22" x14ac:dyDescent="0.3">
      <c r="A1" s="6" t="s">
        <v>10</v>
      </c>
      <c r="B1" s="6" t="s">
        <v>14</v>
      </c>
      <c r="C1" s="6" t="s">
        <v>15</v>
      </c>
      <c r="D1" s="6"/>
      <c r="E1" s="6" t="s">
        <v>86</v>
      </c>
      <c r="G1" s="7" t="str">
        <f>CONCATENATE("CREATE TABLE ",$E$1,"(",$A$1," VARCHAR(255), ",$B$1," VARCHAR(255), ",$C$1," VARCHAR(255)); ")</f>
        <v xml:space="preserve">CREATE TABLE AZIENDE(EMAIL VARCHAR(255), RAGIONE_SOCIALE VARCHAR(255), PARTITA_IVA VARCHAR(255)); </v>
      </c>
    </row>
    <row r="2" spans="1:7" x14ac:dyDescent="0.2">
      <c r="A2" s="2" t="s">
        <v>65</v>
      </c>
      <c r="B2" t="s">
        <v>67</v>
      </c>
      <c r="C2">
        <v>145678993</v>
      </c>
      <c r="E2" t="str">
        <f>CONCATENATE("INSERT INTO ",$E$1,"(",$A$1,", ",$B$1,", ",$C$1,") VALUES ('", A2,"', '", B2,"', '", C2,"');")</f>
        <v>INSERT INTO AZIENDE(EMAIL, RAGIONE_SOCIALE, PARTITA_IVA) VALUES ('info@datageneral.com', 'DATA GENERAL SPA', '145678993');</v>
      </c>
    </row>
    <row r="3" spans="1:7" x14ac:dyDescent="0.2">
      <c r="A3" s="2" t="s">
        <v>66</v>
      </c>
      <c r="B3" t="s">
        <v>68</v>
      </c>
      <c r="C3">
        <v>177565258</v>
      </c>
      <c r="E3" t="str">
        <f>CONCATENATE("INSERT INTO ",$E$1,"(",$A$1,", ",$B$1,", ",$C$1,") VALUES ('", A3,"', '", B3,"', '", C3,"');")</f>
        <v>INSERT INTO AZIENDE(EMAIL, RAGIONE_SOCIALE, PARTITA_IVA) VALUES ('info@lucent.it', 'LUCENT TECHNOLOGIES  ITALIA SPA', '177565258');</v>
      </c>
    </row>
  </sheetData>
  <hyperlinks>
    <hyperlink ref="A2" r:id="rId1" xr:uid="{9BAC478C-9003-844D-9701-19790822CBF8}"/>
    <hyperlink ref="A3" r:id="rId2" xr:uid="{BD129003-EFD0-2B42-B1A3-0BB8FB7EB1FC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686EE-3A01-AA44-B053-DFAC8B5DD6E8}">
  <dimension ref="A1:J13"/>
  <sheetViews>
    <sheetView workbookViewId="0">
      <selection activeCell="H2" sqref="H2:H13"/>
    </sheetView>
  </sheetViews>
  <sheetFormatPr baseColWidth="10" defaultRowHeight="16" x14ac:dyDescent="0.2"/>
  <cols>
    <col min="1" max="1" width="13.5" bestFit="1" customWidth="1"/>
    <col min="2" max="2" width="23.5" bestFit="1" customWidth="1"/>
    <col min="3" max="3" width="20.1640625" bestFit="1" customWidth="1"/>
    <col min="4" max="4" width="19" bestFit="1" customWidth="1"/>
    <col min="5" max="5" width="9.1640625" bestFit="1" customWidth="1"/>
    <col min="6" max="6" width="28.33203125" bestFit="1" customWidth="1"/>
  </cols>
  <sheetData>
    <row r="1" spans="1:10" ht="22" x14ac:dyDescent="0.3">
      <c r="A1" s="6" t="s">
        <v>24</v>
      </c>
      <c r="B1" s="6" t="s">
        <v>69</v>
      </c>
      <c r="C1" s="6" t="s">
        <v>25</v>
      </c>
      <c r="D1" s="6" t="s">
        <v>26</v>
      </c>
      <c r="E1" s="6" t="s">
        <v>8</v>
      </c>
      <c r="F1" s="6" t="s">
        <v>27</v>
      </c>
      <c r="H1" s="6" t="s">
        <v>87</v>
      </c>
      <c r="J1" s="7" t="str">
        <f>CONCATENATE("CREATE TABLE ",$H$1,"(",$A$1," VARCHAR(255), ",$B$1," VARCHAR(255), ",$C$1," VARCHAR(255), ",$D$1," VARCHAR(255), ",$E$1," VARCHAR(255), ",$F$1," VARCHAR(255));")</f>
        <v>CREATE TABLE TARIFFE(ID_TARIFFA VARCHAR(255), MODELLO_VEICOLO VARCHAR(255), UNITA_DI_TEMPO VARCHAR(255), NUMERO_UNITA VARCHAR(255), COSTO VARCHAR(255), PERCENTUALE_CREDITO VARCHAR(255));</v>
      </c>
    </row>
    <row r="2" spans="1:10" x14ac:dyDescent="0.2">
      <c r="A2" t="s">
        <v>70</v>
      </c>
      <c r="B2" t="s">
        <v>34</v>
      </c>
      <c r="C2" t="s">
        <v>74</v>
      </c>
      <c r="D2">
        <v>1</v>
      </c>
      <c r="E2">
        <v>100</v>
      </c>
      <c r="F2" s="3">
        <v>0.04</v>
      </c>
      <c r="H2" t="str">
        <f>CONCATENATE("INSERT INTO ",$H$1,"(",$A$1,", ",$B$1,", ",$C$1,", ",$D$1,", ",$E$1,", ",$F$1,") VALUES ('", A2,"', '", B2,"', '", C2,"', '", D2,"', '", E2,"', '", F2,"');")</f>
        <v>INSERT INTO TARIFFE(ID_TARIFFA, MODELLO_VEICOLO, UNITA_DI_TEMPO, NUMERO_UNITA, COSTO, PERCENTUALE_CREDITO) VALUES ('BREVE', 'SERIE 1', 'GIORNO', '1', '100', '0,04');</v>
      </c>
    </row>
    <row r="3" spans="1:10" x14ac:dyDescent="0.2">
      <c r="A3" t="s">
        <v>71</v>
      </c>
      <c r="B3" t="s">
        <v>34</v>
      </c>
      <c r="C3" t="s">
        <v>75</v>
      </c>
      <c r="D3">
        <v>1</v>
      </c>
      <c r="E3">
        <v>490</v>
      </c>
      <c r="F3" s="3">
        <v>0.03</v>
      </c>
      <c r="H3" t="str">
        <f t="shared" ref="H3:H13" si="0">CONCATENATE("INSERT INTO ",$H$1,"(",$A$1,", ",$B$1,", ",$C$1,", ",$D$1,", ",$E$1,", ",$F$1,") VALUES ('", A3,"', '", B3,"', '", C3,"', '", D3,"', '", E3,"', '", F3,"');")</f>
        <v>INSERT INTO TARIFFE(ID_TARIFFA, MODELLO_VEICOLO, UNITA_DI_TEMPO, NUMERO_UNITA, COSTO, PERCENTUALE_CREDITO) VALUES ('MEDIO', 'SERIE 1', 'SETTIMANA', '1', '490', '0,03');</v>
      </c>
    </row>
    <row r="4" spans="1:10" x14ac:dyDescent="0.2">
      <c r="A4" t="s">
        <v>72</v>
      </c>
      <c r="B4" t="s">
        <v>34</v>
      </c>
      <c r="C4" t="s">
        <v>75</v>
      </c>
      <c r="D4">
        <v>4</v>
      </c>
      <c r="E4">
        <v>1500</v>
      </c>
      <c r="F4" s="3">
        <v>0.03</v>
      </c>
      <c r="H4" t="str">
        <f t="shared" si="0"/>
        <v>INSERT INTO TARIFFE(ID_TARIFFA, MODELLO_VEICOLO, UNITA_DI_TEMPO, NUMERO_UNITA, COSTO, PERCENTUALE_CREDITO) VALUES ('LUNGO', 'SERIE 1', 'SETTIMANA', '4', '1500', '0,03');</v>
      </c>
    </row>
    <row r="5" spans="1:10" x14ac:dyDescent="0.2">
      <c r="A5" t="s">
        <v>70</v>
      </c>
      <c r="B5" t="s">
        <v>35</v>
      </c>
      <c r="C5" t="s">
        <v>74</v>
      </c>
      <c r="D5">
        <v>1</v>
      </c>
      <c r="E5">
        <v>200</v>
      </c>
      <c r="F5" s="3">
        <v>0.08</v>
      </c>
      <c r="H5" t="str">
        <f t="shared" si="0"/>
        <v>INSERT INTO TARIFFE(ID_TARIFFA, MODELLO_VEICOLO, UNITA_DI_TEMPO, NUMERO_UNITA, COSTO, PERCENTUALE_CREDITO) VALUES ('BREVE', 'X3', 'GIORNO', '1', '200', '0,08');</v>
      </c>
    </row>
    <row r="6" spans="1:10" x14ac:dyDescent="0.2">
      <c r="A6" t="s">
        <v>71</v>
      </c>
      <c r="B6" t="s">
        <v>35</v>
      </c>
      <c r="C6" t="s">
        <v>75</v>
      </c>
      <c r="D6">
        <v>1</v>
      </c>
      <c r="E6">
        <v>800</v>
      </c>
      <c r="F6" s="3">
        <v>0.06</v>
      </c>
      <c r="H6" t="str">
        <f t="shared" si="0"/>
        <v>INSERT INTO TARIFFE(ID_TARIFFA, MODELLO_VEICOLO, UNITA_DI_TEMPO, NUMERO_UNITA, COSTO, PERCENTUALE_CREDITO) VALUES ('MEDIO', 'X3', 'SETTIMANA', '1', '800', '0,06');</v>
      </c>
    </row>
    <row r="7" spans="1:10" x14ac:dyDescent="0.2">
      <c r="A7" t="s">
        <v>72</v>
      </c>
      <c r="B7" t="s">
        <v>35</v>
      </c>
      <c r="C7" t="s">
        <v>75</v>
      </c>
      <c r="D7">
        <v>4</v>
      </c>
      <c r="E7">
        <v>2500</v>
      </c>
      <c r="F7" s="3">
        <v>0.06</v>
      </c>
      <c r="H7" t="str">
        <f t="shared" si="0"/>
        <v>INSERT INTO TARIFFE(ID_TARIFFA, MODELLO_VEICOLO, UNITA_DI_TEMPO, NUMERO_UNITA, COSTO, PERCENTUALE_CREDITO) VALUES ('LUNGO', 'X3', 'SETTIMANA', '4', '2500', '0,06');</v>
      </c>
    </row>
    <row r="8" spans="1:10" x14ac:dyDescent="0.2">
      <c r="A8" t="s">
        <v>70</v>
      </c>
      <c r="B8" t="s">
        <v>38</v>
      </c>
      <c r="C8" t="s">
        <v>74</v>
      </c>
      <c r="D8">
        <v>1</v>
      </c>
      <c r="E8">
        <v>90</v>
      </c>
      <c r="F8" s="3">
        <v>0.08</v>
      </c>
      <c r="H8" t="str">
        <f t="shared" si="0"/>
        <v>INSERT INTO TARIFFE(ID_TARIFFA, MODELLO_VEICOLO, UNITA_DI_TEMPO, NUMERO_UNITA, COSTO, PERCENTUALE_CREDITO) VALUES ('BREVE', 'A1', 'GIORNO', '1', '90', '0,08');</v>
      </c>
    </row>
    <row r="9" spans="1:10" x14ac:dyDescent="0.2">
      <c r="A9" t="s">
        <v>71</v>
      </c>
      <c r="B9" t="s">
        <v>38</v>
      </c>
      <c r="C9" t="s">
        <v>75</v>
      </c>
      <c r="D9">
        <v>1</v>
      </c>
      <c r="E9">
        <v>450</v>
      </c>
      <c r="F9" s="3">
        <v>0.06</v>
      </c>
      <c r="H9" t="str">
        <f t="shared" si="0"/>
        <v>INSERT INTO TARIFFE(ID_TARIFFA, MODELLO_VEICOLO, UNITA_DI_TEMPO, NUMERO_UNITA, COSTO, PERCENTUALE_CREDITO) VALUES ('MEDIO', 'A1', 'SETTIMANA', '1', '450', '0,06');</v>
      </c>
    </row>
    <row r="10" spans="1:10" x14ac:dyDescent="0.2">
      <c r="A10" t="s">
        <v>72</v>
      </c>
      <c r="B10" t="s">
        <v>38</v>
      </c>
      <c r="C10" t="s">
        <v>75</v>
      </c>
      <c r="D10">
        <v>4</v>
      </c>
      <c r="E10">
        <v>1300</v>
      </c>
      <c r="F10" s="3">
        <v>0.06</v>
      </c>
      <c r="H10" t="str">
        <f t="shared" si="0"/>
        <v>INSERT INTO TARIFFE(ID_TARIFFA, MODELLO_VEICOLO, UNITA_DI_TEMPO, NUMERO_UNITA, COSTO, PERCENTUALE_CREDITO) VALUES ('LUNGO', 'A1', 'SETTIMANA', '4', '1300', '0,06');</v>
      </c>
    </row>
    <row r="11" spans="1:10" x14ac:dyDescent="0.2">
      <c r="A11" t="s">
        <v>70</v>
      </c>
      <c r="B11" t="s">
        <v>39</v>
      </c>
      <c r="C11" t="s">
        <v>74</v>
      </c>
      <c r="D11">
        <v>1</v>
      </c>
      <c r="E11">
        <v>200</v>
      </c>
      <c r="F11" s="3">
        <v>0.1</v>
      </c>
      <c r="H11" t="str">
        <f t="shared" si="0"/>
        <v>INSERT INTO TARIFFE(ID_TARIFFA, MODELLO_VEICOLO, UNITA_DI_TEMPO, NUMERO_UNITA, COSTO, PERCENTUALE_CREDITO) VALUES ('BREVE', 'Q3', 'GIORNO', '1', '200', '0,1');</v>
      </c>
    </row>
    <row r="12" spans="1:10" x14ac:dyDescent="0.2">
      <c r="A12" t="s">
        <v>71</v>
      </c>
      <c r="B12" t="s">
        <v>39</v>
      </c>
      <c r="C12" t="s">
        <v>75</v>
      </c>
      <c r="D12">
        <v>1</v>
      </c>
      <c r="E12">
        <v>800</v>
      </c>
      <c r="F12" s="3">
        <v>0.09</v>
      </c>
      <c r="H12" t="str">
        <f t="shared" si="0"/>
        <v>INSERT INTO TARIFFE(ID_TARIFFA, MODELLO_VEICOLO, UNITA_DI_TEMPO, NUMERO_UNITA, COSTO, PERCENTUALE_CREDITO) VALUES ('MEDIO', 'Q3', 'SETTIMANA', '1', '800', '0,09');</v>
      </c>
    </row>
    <row r="13" spans="1:10" x14ac:dyDescent="0.2">
      <c r="A13" t="s">
        <v>72</v>
      </c>
      <c r="B13" t="s">
        <v>39</v>
      </c>
      <c r="C13" t="s">
        <v>75</v>
      </c>
      <c r="D13">
        <v>4</v>
      </c>
      <c r="E13">
        <v>2500</v>
      </c>
      <c r="F13" s="3">
        <v>0.09</v>
      </c>
      <c r="H13" t="str">
        <f t="shared" si="0"/>
        <v>INSERT INTO TARIFFE(ID_TARIFFA, MODELLO_VEICOLO, UNITA_DI_TEMPO, NUMERO_UNITA, COSTO, PERCENTUALE_CREDITO) VALUES ('LUNGO', 'Q3', 'SETTIMANA', '4', '2500', '0,09');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B2651-C55A-AF45-AE71-6CE772A22F7F}">
  <dimension ref="A1:G4"/>
  <sheetViews>
    <sheetView workbookViewId="0">
      <selection activeCell="G2" sqref="G2"/>
    </sheetView>
  </sheetViews>
  <sheetFormatPr baseColWidth="10" defaultRowHeight="16" x14ac:dyDescent="0.2"/>
  <cols>
    <col min="1" max="1" width="13.5" customWidth="1"/>
    <col min="2" max="2" width="33.5" customWidth="1"/>
    <col min="3" max="3" width="19.83203125" customWidth="1"/>
  </cols>
  <sheetData>
    <row r="1" spans="1:7" ht="22" x14ac:dyDescent="0.3">
      <c r="A1" s="6" t="s">
        <v>28</v>
      </c>
      <c r="B1" s="6" t="s">
        <v>79</v>
      </c>
      <c r="C1" s="6" t="s">
        <v>29</v>
      </c>
      <c r="E1" s="6" t="s">
        <v>88</v>
      </c>
      <c r="G1" s="7" t="str">
        <f>CONCATENATE("CREATE TABLE ",$E$1,"(",$A$1," VARCHAR(255), ",$B$1," VARCHAR(255), ",$C$1," VARCHAR(255)); ")</f>
        <v xml:space="preserve">CREATE TABLE FEDELTA(LIVELLO VARCHAR(255), SPESA_GIORNALIERA VARCHAR(255), CASHBACK VARCHAR(255)); </v>
      </c>
    </row>
    <row r="2" spans="1:7" x14ac:dyDescent="0.2">
      <c r="A2" t="s">
        <v>76</v>
      </c>
      <c r="B2">
        <v>80</v>
      </c>
      <c r="C2">
        <v>0.1</v>
      </c>
      <c r="E2" t="str">
        <f>CONCATENATE("INSERT INTO ",$E$1,"(",$A$1,", ",$B$1,", ",$C$1,") VALUES ('", A2,"', '", B2,"', '", C2,"');")</f>
        <v>INSERT INTO FEDELTA(LIVELLO, SPESA_GIORNALIERA, CASHBACK) VALUES ('FIDELITY1', '80', '0,1');</v>
      </c>
    </row>
    <row r="3" spans="1:7" x14ac:dyDescent="0.2">
      <c r="A3" t="s">
        <v>77</v>
      </c>
      <c r="B3">
        <v>100</v>
      </c>
      <c r="C3">
        <v>0.4</v>
      </c>
      <c r="E3" t="str">
        <f>CONCATENATE("INSERT INTO ",$E$1,"(",$A$1,", ",$B$1,", ",$C$1,") VALUES ('", A3,"', '", B3,"', '", C3,"');")</f>
        <v>INSERT INTO FEDELTA(LIVELLO, SPESA_GIORNALIERA, CASHBACK) VALUES ('FIDELITY2', '100', '0,4');</v>
      </c>
    </row>
    <row r="4" spans="1:7" x14ac:dyDescent="0.2">
      <c r="A4" t="s">
        <v>78</v>
      </c>
      <c r="B4">
        <v>130</v>
      </c>
      <c r="C4">
        <v>0.5</v>
      </c>
      <c r="E4" t="str">
        <f>CONCATENATE("INSERT INTO ",$E$1,"(",$A$1,", ",$B$1,", ",$C$1,") VALUES ('", A4,"', '", B4,"', '", C4,"');")</f>
        <v>INSERT INTO FEDELTA(LIVELLO, SPESA_GIORNALIERA, CASHBACK) VALUES ('GOLD3', '130', '0,5');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82FB7-7F2C-0C45-8CA4-C9B2D8F007A0}">
  <dimension ref="A1:K7"/>
  <sheetViews>
    <sheetView workbookViewId="0">
      <selection activeCell="J2" sqref="J2:J6"/>
    </sheetView>
  </sheetViews>
  <sheetFormatPr baseColWidth="10" defaultRowHeight="16" x14ac:dyDescent="0.2"/>
  <cols>
    <col min="1" max="1" width="21.33203125" customWidth="1"/>
    <col min="2" max="2" width="19.83203125" customWidth="1"/>
    <col min="3" max="3" width="17.5" customWidth="1"/>
    <col min="4" max="4" width="28.1640625" customWidth="1"/>
    <col min="5" max="5" width="24.83203125" customWidth="1"/>
    <col min="6" max="6" width="17.1640625" customWidth="1"/>
    <col min="7" max="7" width="11" customWidth="1"/>
    <col min="8" max="8" width="13.5" bestFit="1" customWidth="1"/>
    <col min="11" max="11" width="255.83203125" bestFit="1" customWidth="1"/>
  </cols>
  <sheetData>
    <row r="1" spans="1:11" ht="22" x14ac:dyDescent="0.3">
      <c r="A1" s="6" t="s">
        <v>17</v>
      </c>
      <c r="B1" s="6" t="s">
        <v>0</v>
      </c>
      <c r="C1" s="6" t="s">
        <v>18</v>
      </c>
      <c r="D1" s="6" t="s">
        <v>20</v>
      </c>
      <c r="E1" s="6" t="s">
        <v>21</v>
      </c>
      <c r="F1" s="6" t="s">
        <v>22</v>
      </c>
      <c r="G1" s="6" t="s">
        <v>23</v>
      </c>
      <c r="H1" s="6" t="s">
        <v>24</v>
      </c>
      <c r="J1" s="5" t="s">
        <v>89</v>
      </c>
      <c r="K1" s="7" t="str">
        <f>CONCATENATE("CREATE TABLE ",$J$1,"(",$A$1," VARCHAR(255), ",$B$1," VARCHAR(255), ",$C$1," VARCHAR(255), ",$D$1," VARCHAR(255), ",$E$1," VARCHAR(255), ",$F$1," VARCHAR(255), ",$G$1," VARCHAR(255), ",$H$1," VARCHAR(255));")</f>
        <v>CREATE TABLE NOLEGGI(EMAIL_CLIENTE VARCHAR(255), TARGA VARCHAR(255), DATA_INIZIO VARCHAR(255), DATA_FINE_PREVISTA VARCHAR(255), DATA_FINE_EFFETTIVA VARCHAR(255), PATENTE VARCHAR(255), DURATA VARCHAR(255), ID_TARIFFA VARCHAR(255));</v>
      </c>
    </row>
    <row r="2" spans="1:11" x14ac:dyDescent="0.2">
      <c r="A2" s="2" t="s">
        <v>65</v>
      </c>
      <c r="B2" t="s">
        <v>32</v>
      </c>
      <c r="C2" s="1">
        <v>43470</v>
      </c>
      <c r="D2" s="1">
        <v>43501</v>
      </c>
      <c r="E2" s="1">
        <v>43501</v>
      </c>
      <c r="F2" t="s">
        <v>80</v>
      </c>
      <c r="G2" s="4">
        <v>1</v>
      </c>
      <c r="H2" t="s">
        <v>72</v>
      </c>
      <c r="J2" t="str">
        <f>CONCATENATE("INSERT INTO ",$J$1,"(",$A$1,", ",$B$1,", ",$C$1,", ",$D$1,", ",$E$1,", ",$F$1,", ",$G$1,", ",$H$1,") VALUES ('",A2,"', '", B2,"', '", TEXT(C2,"yyyy-mm-dd"),"', '", TEXT(D2,"yyyy-mm-dd"),"', '", TEXT(E2,"yyyy-mm-dd"),"', '", F2,"', '", G2,"', '", H2,"');")</f>
        <v>INSERT INTO NOLEGGI(EMAIL_CLIENTE, TARGA, DATA_INIZIO, DATA_FINE_PREVISTA, DATA_FINE_EFFETTIVA, PATENTE, DURATA, ID_TARIFFA) VALUES ('info@datageneral.com', 'AA 356 OO', '2019-01-05', '2019-02-05', '2019-02-05', 'PTN33', '1', 'LUNGO');</v>
      </c>
    </row>
    <row r="3" spans="1:11" x14ac:dyDescent="0.2">
      <c r="A3" s="2" t="s">
        <v>66</v>
      </c>
      <c r="B3" t="s">
        <v>32</v>
      </c>
      <c r="C3" s="1">
        <v>43739</v>
      </c>
      <c r="D3" s="1">
        <v>40466</v>
      </c>
      <c r="E3" s="1">
        <v>40456</v>
      </c>
      <c r="F3" t="s">
        <v>81</v>
      </c>
      <c r="G3" s="4">
        <v>15</v>
      </c>
      <c r="H3" t="s">
        <v>70</v>
      </c>
      <c r="J3" t="str">
        <f>CONCATENATE("INSERT INTO ",$J$1,"(",$A$1,", ",$B$1,", ",$C$1,", ",$D$1,", ",$E$1,", ",$F$1,", ",$G$1,", ",$H$1,") VALUES ('",A3,"', '", B3,"', '", TEXT(C3,"yyyy-mm-dd"),"', '", TEXT(D3,"yyyy-mm-dd"),"', '", TEXT(E3,"yyyy-mm-dd"),"', '", F3,"', '", G3,"', '", H3,"');")</f>
        <v>INSERT INTO NOLEGGI(EMAIL_CLIENTE, TARGA, DATA_INIZIO, DATA_FINE_PREVISTA, DATA_FINE_EFFETTIVA, PATENTE, DURATA, ID_TARIFFA) VALUES ('info@lucent.it', 'AA 356 OO', '2019-10-01', '2010-10-15', '2010-10-05', 'PTN44', '15', 'BREVE');</v>
      </c>
    </row>
    <row r="4" spans="1:11" x14ac:dyDescent="0.2">
      <c r="A4" s="2" t="s">
        <v>56</v>
      </c>
      <c r="B4" t="s">
        <v>31</v>
      </c>
      <c r="C4" s="1">
        <v>44357</v>
      </c>
      <c r="D4" s="1">
        <v>44362</v>
      </c>
      <c r="E4" s="1">
        <v>44362</v>
      </c>
      <c r="F4" t="s">
        <v>82</v>
      </c>
      <c r="G4" s="4">
        <v>1</v>
      </c>
      <c r="H4" t="s">
        <v>71</v>
      </c>
      <c r="J4" t="str">
        <f>CONCATENATE("INSERT INTO ",$J$1,"(",$A$1,", ",$B$1,", ",$C$1,", ",$D$1,", ",$E$1,", ",$F$1,", ",$G$1,", ",$H$1,") VALUES ('",A4,"', '", B4,"', '", TEXT(C4,"yyyy-mm-dd"),"', '", TEXT(D4,"yyyy-mm-dd"),"', '", TEXT(E4,"yyyy-mm-dd"),"', '", F4,"', '", G4,"', '", H4,"');")</f>
        <v>INSERT INTO NOLEGGI(EMAIL_CLIENTE, TARGA, DATA_INIZIO, DATA_FINE_PREVISTA, DATA_FINE_EFFETTIVA, PATENTE, DURATA, ID_TARIFFA) VALUES ('spistoia@tim.it', 'CD 123 KK', '2021-06-10', '2021-06-15', '2021-06-15', 'PTN1', '1', 'MEDIO');</v>
      </c>
    </row>
    <row r="5" spans="1:11" x14ac:dyDescent="0.2">
      <c r="A5" s="2" t="s">
        <v>65</v>
      </c>
      <c r="B5" t="s">
        <v>31</v>
      </c>
      <c r="C5" s="1">
        <v>44365</v>
      </c>
      <c r="D5" s="1">
        <v>44375</v>
      </c>
      <c r="E5" s="1">
        <v>44375</v>
      </c>
      <c r="F5" t="s">
        <v>80</v>
      </c>
      <c r="G5" s="4">
        <v>10</v>
      </c>
      <c r="H5" t="s">
        <v>70</v>
      </c>
      <c r="J5" t="str">
        <f>CONCATENATE("INSERT INTO ",$J$1,"(",$A$1,", ",$B$1,", ",$C$1,", ",$D$1,", ",$E$1,", ",$F$1,", ",$G$1,", ",$H$1,") VALUES ('",A5,"', '", B5,"', '", TEXT(C5,"yyyy-mm-dd"),"', '", TEXT(D5,"yyyy-mm-dd"),"', '", TEXT(E5,"yyyy-mm-dd"),"', '", F5,"', '", G5,"', '", H5,"');")</f>
        <v>INSERT INTO NOLEGGI(EMAIL_CLIENTE, TARGA, DATA_INIZIO, DATA_FINE_PREVISTA, DATA_FINE_EFFETTIVA, PATENTE, DURATA, ID_TARIFFA) VALUES ('info@datageneral.com', 'CD 123 KK', '2021-06-18', '2021-06-28', '2021-06-28', 'PTN33', '10', 'BREVE');</v>
      </c>
    </row>
    <row r="6" spans="1:11" x14ac:dyDescent="0.2">
      <c r="A6" s="2" t="s">
        <v>66</v>
      </c>
      <c r="B6" t="s">
        <v>31</v>
      </c>
      <c r="C6" s="1">
        <v>45209</v>
      </c>
      <c r="D6" s="1">
        <v>45575</v>
      </c>
      <c r="F6" t="s">
        <v>81</v>
      </c>
      <c r="G6" s="4">
        <v>13</v>
      </c>
      <c r="H6" t="s">
        <v>72</v>
      </c>
      <c r="J6" t="str">
        <f>CONCATENATE("INSERT INTO ",$J$1,"(",$A$1,", ",$B$1,", ",$C$1,", ",$D$1,", ",$E$1,", ",$F$1,", ",$G$1,", ",$H$1,") VALUES ('",A6,"', '", B6,"', '", TEXT(C6,"yyyy-mm-dd"),"', '", TEXT(D6,"yyyy-mm-dd"),"', '", TEXT(E6,"yyyy-mm-dd"),"', '", F6,"', '", G6,"', '", H6,"');")</f>
        <v>INSERT INTO NOLEGGI(EMAIL_CLIENTE, TARGA, DATA_INIZIO, DATA_FINE_PREVISTA, DATA_FINE_EFFETTIVA, PATENTE, DURATA, ID_TARIFFA) VALUES ('info@lucent.it', 'CD 123 KK', '2023-10-10', '2024-10-10', '1900-01-00', 'PTN44', '13', 'LUNGO');</v>
      </c>
    </row>
    <row r="7" spans="1:11" x14ac:dyDescent="0.2">
      <c r="G7" s="4"/>
    </row>
  </sheetData>
  <sortState xmlns:xlrd2="http://schemas.microsoft.com/office/spreadsheetml/2017/richdata2" ref="A2:H9">
    <sortCondition ref="B2:B9"/>
  </sortState>
  <hyperlinks>
    <hyperlink ref="A4" r:id="rId1" xr:uid="{26ED991A-41C8-504A-BCF1-BA52628AEE12}"/>
    <hyperlink ref="A2" r:id="rId2" xr:uid="{D7CB617E-0CFB-9649-B46B-A47715FCA880}"/>
    <hyperlink ref="A5" r:id="rId3" xr:uid="{5354FFA3-D9CD-3C49-93CE-3AB3CA994E13}"/>
    <hyperlink ref="A3" r:id="rId4" xr:uid="{2367846A-BA41-4146-92C5-80B475AF71C1}"/>
    <hyperlink ref="A6" r:id="rId5" xr:uid="{95CB8D86-CE4C-AA46-9F67-394E3CF350E0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DDL</vt:lpstr>
      <vt:lpstr>veicoli</vt:lpstr>
      <vt:lpstr>manutenzioni</vt:lpstr>
      <vt:lpstr>privati</vt:lpstr>
      <vt:lpstr>aziende</vt:lpstr>
      <vt:lpstr>tariffe</vt:lpstr>
      <vt:lpstr>fedelta</vt:lpstr>
      <vt:lpstr>noleggi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Pulcini</dc:creator>
  <cp:lastModifiedBy>Carlo Pulcini</cp:lastModifiedBy>
  <dcterms:created xsi:type="dcterms:W3CDTF">2024-08-05T16:26:12Z</dcterms:created>
  <dcterms:modified xsi:type="dcterms:W3CDTF">2024-08-27T08:19:19Z</dcterms:modified>
</cp:coreProperties>
</file>