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48tqw/Desktop/"/>
    </mc:Choice>
  </mc:AlternateContent>
  <xr:revisionPtr revIDLastSave="0" documentId="8_{95303691-6ABA-8D4D-8D97-9DC17563F15B}" xr6:coauthVersionLast="47" xr6:coauthVersionMax="47" xr10:uidLastSave="{00000000-0000-0000-0000-000000000000}"/>
  <bookViews>
    <workbookView xWindow="0" yWindow="0" windowWidth="25600" windowHeight="16000" xr2:uid="{34600978-2257-BA43-AE75-3101B18C0ABE}"/>
  </bookViews>
  <sheets>
    <sheet name="bois-bois" sheetId="4" r:id="rId1"/>
    <sheet name="bois-plastique" sheetId="5" r:id="rId2"/>
    <sheet name="plastique-plastique" sheetId="6" r:id="rId3"/>
    <sheet name="émeri-émeri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7" l="1"/>
  <c r="P5" i="6"/>
  <c r="P5" i="5"/>
  <c r="P5" i="4"/>
  <c r="P4" i="6"/>
  <c r="P3" i="6"/>
  <c r="P2" i="6"/>
  <c r="J8" i="7"/>
  <c r="I8" i="7"/>
  <c r="H8" i="7"/>
  <c r="F8" i="7"/>
  <c r="M8" i="7" s="1"/>
  <c r="I7" i="7"/>
  <c r="J7" i="7" s="1"/>
  <c r="H7" i="7"/>
  <c r="F7" i="7"/>
  <c r="M7" i="7" s="1"/>
  <c r="M6" i="7"/>
  <c r="I6" i="7"/>
  <c r="J6" i="7" s="1"/>
  <c r="H6" i="7"/>
  <c r="F6" i="7"/>
  <c r="J5" i="7"/>
  <c r="I5" i="7"/>
  <c r="H5" i="7"/>
  <c r="F5" i="7"/>
  <c r="L5" i="7" s="1"/>
  <c r="J4" i="7"/>
  <c r="I4" i="7"/>
  <c r="H4" i="7"/>
  <c r="F4" i="7"/>
  <c r="L4" i="7" s="1"/>
  <c r="J3" i="7"/>
  <c r="I3" i="7"/>
  <c r="H3" i="7"/>
  <c r="F3" i="7"/>
  <c r="M3" i="7" s="1"/>
  <c r="I2" i="7"/>
  <c r="J2" i="7" s="1"/>
  <c r="H2" i="7"/>
  <c r="F2" i="7"/>
  <c r="J8" i="6"/>
  <c r="I8" i="6"/>
  <c r="H8" i="6"/>
  <c r="F8" i="6"/>
  <c r="M8" i="6" s="1"/>
  <c r="I7" i="6"/>
  <c r="J7" i="6" s="1"/>
  <c r="H7" i="6"/>
  <c r="F7" i="6"/>
  <c r="M7" i="6" s="1"/>
  <c r="M6" i="6"/>
  <c r="I6" i="6"/>
  <c r="J6" i="6" s="1"/>
  <c r="H6" i="6"/>
  <c r="F6" i="6"/>
  <c r="L6" i="6" s="1"/>
  <c r="O6" i="6" s="1"/>
  <c r="J5" i="6"/>
  <c r="I5" i="6"/>
  <c r="H5" i="6"/>
  <c r="F5" i="6"/>
  <c r="L5" i="6" s="1"/>
  <c r="J4" i="6"/>
  <c r="I4" i="6"/>
  <c r="H4" i="6"/>
  <c r="F4" i="6"/>
  <c r="M4" i="6" s="1"/>
  <c r="I3" i="6"/>
  <c r="J3" i="6" s="1"/>
  <c r="H3" i="6"/>
  <c r="F3" i="6"/>
  <c r="I2" i="6"/>
  <c r="J2" i="6" s="1"/>
  <c r="H2" i="6"/>
  <c r="F2" i="6"/>
  <c r="I8" i="5"/>
  <c r="J8" i="5" s="1"/>
  <c r="H8" i="5"/>
  <c r="F8" i="5"/>
  <c r="M8" i="5" s="1"/>
  <c r="J7" i="5"/>
  <c r="I7" i="5"/>
  <c r="H7" i="5"/>
  <c r="F7" i="5"/>
  <c r="M7" i="5" s="1"/>
  <c r="M6" i="5"/>
  <c r="I6" i="5"/>
  <c r="J6" i="5" s="1"/>
  <c r="H6" i="5"/>
  <c r="F6" i="5"/>
  <c r="M5" i="5"/>
  <c r="I5" i="5"/>
  <c r="J5" i="5" s="1"/>
  <c r="H5" i="5"/>
  <c r="F5" i="5"/>
  <c r="M4" i="5"/>
  <c r="I4" i="5"/>
  <c r="J4" i="5" s="1"/>
  <c r="H4" i="5"/>
  <c r="F4" i="5"/>
  <c r="M3" i="5"/>
  <c r="I3" i="5"/>
  <c r="J3" i="5" s="1"/>
  <c r="H3" i="5"/>
  <c r="F3" i="5"/>
  <c r="M2" i="5"/>
  <c r="I2" i="5"/>
  <c r="J2" i="5" s="1"/>
  <c r="H2" i="5"/>
  <c r="F2" i="5"/>
  <c r="P4" i="4"/>
  <c r="P3" i="4"/>
  <c r="P2" i="4"/>
  <c r="O3" i="4"/>
  <c r="O4" i="4"/>
  <c r="O5" i="4"/>
  <c r="O6" i="4"/>
  <c r="O7" i="4"/>
  <c r="O8" i="4"/>
  <c r="O2" i="4"/>
  <c r="M3" i="4"/>
  <c r="M4" i="4"/>
  <c r="M5" i="4"/>
  <c r="M6" i="4"/>
  <c r="M7" i="4"/>
  <c r="M8" i="4"/>
  <c r="M2" i="4"/>
  <c r="L3" i="4"/>
  <c r="L4" i="4"/>
  <c r="L5" i="4"/>
  <c r="L6" i="4"/>
  <c r="L7" i="4"/>
  <c r="L8" i="4"/>
  <c r="L2" i="4"/>
  <c r="J3" i="4"/>
  <c r="J4" i="4"/>
  <c r="J5" i="4"/>
  <c r="J6" i="4"/>
  <c r="J7" i="4"/>
  <c r="J8" i="4"/>
  <c r="J2" i="4"/>
  <c r="I2" i="4"/>
  <c r="I3" i="4"/>
  <c r="I4" i="4"/>
  <c r="I5" i="4"/>
  <c r="I6" i="4"/>
  <c r="I7" i="4"/>
  <c r="I8" i="4"/>
  <c r="H3" i="4"/>
  <c r="H4" i="4"/>
  <c r="H5" i="4"/>
  <c r="H6" i="4"/>
  <c r="H7" i="4"/>
  <c r="H8" i="4"/>
  <c r="H2" i="4"/>
  <c r="F3" i="4"/>
  <c r="F4" i="4"/>
  <c r="F5" i="4"/>
  <c r="F6" i="4"/>
  <c r="F7" i="4"/>
  <c r="F8" i="4"/>
  <c r="F2" i="4"/>
  <c r="L6" i="7" l="1"/>
  <c r="O6" i="7" s="1"/>
  <c r="L2" i="7"/>
  <c r="O2" i="7" s="1"/>
  <c r="L3" i="7"/>
  <c r="O3" i="7" s="1"/>
  <c r="M2" i="7"/>
  <c r="M4" i="7"/>
  <c r="O4" i="7" s="1"/>
  <c r="M5" i="7"/>
  <c r="O5" i="7" s="1"/>
  <c r="L8" i="7"/>
  <c r="O8" i="7" s="1"/>
  <c r="L7" i="7"/>
  <c r="O7" i="7" s="1"/>
  <c r="L3" i="6"/>
  <c r="L2" i="6"/>
  <c r="O2" i="6" s="1"/>
  <c r="L4" i="6"/>
  <c r="O4" i="6" s="1"/>
  <c r="M2" i="6"/>
  <c r="M3" i="6"/>
  <c r="M5" i="6"/>
  <c r="O5" i="6" s="1"/>
  <c r="L8" i="6"/>
  <c r="O8" i="6" s="1"/>
  <c r="L7" i="6"/>
  <c r="O7" i="6" s="1"/>
  <c r="L2" i="5"/>
  <c r="O2" i="5" s="1"/>
  <c r="L4" i="5"/>
  <c r="O4" i="5" s="1"/>
  <c r="L6" i="5"/>
  <c r="O6" i="5" s="1"/>
  <c r="L3" i="5"/>
  <c r="O3" i="5" s="1"/>
  <c r="L5" i="5"/>
  <c r="O5" i="5" s="1"/>
  <c r="L8" i="5"/>
  <c r="O8" i="5" s="1"/>
  <c r="L7" i="5"/>
  <c r="O7" i="5" s="1"/>
  <c r="P2" i="7" l="1"/>
  <c r="O3" i="6"/>
  <c r="P2" i="5"/>
  <c r="P4" i="7" l="1"/>
  <c r="P3" i="7"/>
  <c r="P4" i="5"/>
  <c r="P3" i="5"/>
</calcChain>
</file>

<file path=xl/sharedStrings.xml><?xml version="1.0" encoding="utf-8"?>
<sst xmlns="http://schemas.openxmlformats.org/spreadsheetml/2006/main" count="63" uniqueCount="13">
  <si>
    <t>angle °</t>
  </si>
  <si>
    <t>A s</t>
  </si>
  <si>
    <t>B s</t>
  </si>
  <si>
    <t>AB s</t>
  </si>
  <si>
    <t>X</t>
  </si>
  <si>
    <t>angle rad</t>
  </si>
  <si>
    <t>Va m/s</t>
  </si>
  <si>
    <t>Vb m/s</t>
  </si>
  <si>
    <t>A m/s^2</t>
  </si>
  <si>
    <t>Ffr N approx</t>
  </si>
  <si>
    <t>S N approx</t>
  </si>
  <si>
    <t>mu</t>
  </si>
  <si>
    <t>mu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</si>
</sst>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70" fontId="0" fillId="7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170" fontId="0" fillId="3" borderId="1" xfId="0" applyNumberFormat="1" applyFill="1" applyBorder="1"/>
    <xf numFmtId="170" fontId="0" fillId="9" borderId="1" xfId="0" applyNumberFormat="1" applyFill="1" applyBorder="1"/>
    <xf numFmtId="170" fontId="0" fillId="5" borderId="1" xfId="0" applyNumberFormat="1" applyFill="1" applyBorder="1"/>
    <xf numFmtId="10" fontId="0" fillId="3" borderId="1" xfId="1" applyNumberFormat="1" applyFont="1" applyFill="1" applyBorder="1"/>
    <xf numFmtId="10" fontId="0" fillId="7" borderId="1" xfId="1" applyNumberFormat="1" applyFont="1" applyFill="1" applyBorder="1"/>
    <xf numFmtId="10" fontId="0" fillId="5" borderId="1" xfId="1" applyNumberFormat="1" applyFont="1" applyFill="1" applyBorder="1"/>
    <xf numFmtId="10" fontId="0" fillId="9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34E1-C8A7-B84F-953A-A0F803AFE426}">
  <dimension ref="A1:P8"/>
  <sheetViews>
    <sheetView tabSelected="1" workbookViewId="0">
      <selection activeCell="G20" sqref="G20"/>
    </sheetView>
  </sheetViews>
  <sheetFormatPr baseColWidth="10" defaultRowHeight="16" x14ac:dyDescent="0.2"/>
  <cols>
    <col min="6" max="6" width="11.66406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5</v>
      </c>
      <c r="G1" s="2"/>
      <c r="H1" s="2" t="s">
        <v>6</v>
      </c>
      <c r="I1" s="2" t="s">
        <v>7</v>
      </c>
      <c r="J1" s="2" t="s">
        <v>8</v>
      </c>
      <c r="K1" s="2"/>
      <c r="L1" s="2" t="s">
        <v>9</v>
      </c>
      <c r="M1" s="2" t="s">
        <v>10</v>
      </c>
      <c r="N1" s="2"/>
      <c r="O1" s="2" t="s">
        <v>11</v>
      </c>
      <c r="P1" s="2" t="s">
        <v>12</v>
      </c>
    </row>
    <row r="2" spans="1:16" x14ac:dyDescent="0.2">
      <c r="A2" s="2">
        <v>15</v>
      </c>
      <c r="B2" s="1" t="s">
        <v>4</v>
      </c>
      <c r="C2" s="1" t="s">
        <v>4</v>
      </c>
      <c r="D2" s="1" t="s">
        <v>4</v>
      </c>
      <c r="E2" s="1"/>
      <c r="F2" s="10">
        <f>A2*PI()/180</f>
        <v>0.26179938779914941</v>
      </c>
      <c r="G2" s="1"/>
      <c r="H2" s="1" t="e">
        <f>0.02/B2</f>
        <v>#VALUE!</v>
      </c>
      <c r="I2" s="1" t="e">
        <f>0.02/C2</f>
        <v>#VALUE!</v>
      </c>
      <c r="J2" s="1" t="e">
        <f>(I2-H2)/D2</f>
        <v>#VALUE!</v>
      </c>
      <c r="K2" s="1"/>
      <c r="L2" s="1" t="e">
        <f>9.81*SIN(F2)-J2</f>
        <v>#VALUE!</v>
      </c>
      <c r="M2" s="10">
        <f>9.81*COS(F2)</f>
        <v>9.4757323558957598</v>
      </c>
      <c r="N2" s="1"/>
      <c r="O2" s="1" t="e">
        <f>L2/M2</f>
        <v>#VALUE!</v>
      </c>
      <c r="P2" s="10">
        <f>AVERAGE(O3:O8)</f>
        <v>0.36780735785248436</v>
      </c>
    </row>
    <row r="3" spans="1:16" x14ac:dyDescent="0.2">
      <c r="A3" s="2">
        <v>20</v>
      </c>
      <c r="B3" s="1">
        <v>6.6799999999999998E-2</v>
      </c>
      <c r="C3" s="1">
        <v>3.73E-2</v>
      </c>
      <c r="D3" s="1">
        <v>0.71230000000000004</v>
      </c>
      <c r="E3" s="1"/>
      <c r="F3" s="10">
        <f t="shared" ref="F3:F8" si="0">A3*PI()/180</f>
        <v>0.3490658503988659</v>
      </c>
      <c r="G3" s="1"/>
      <c r="H3" s="10">
        <f t="shared" ref="H3:I8" si="1">0.02/B3</f>
        <v>0.29940119760479045</v>
      </c>
      <c r="I3" s="10">
        <f t="shared" si="1"/>
        <v>0.53619302949061665</v>
      </c>
      <c r="J3" s="10">
        <f t="shared" ref="J3:J8" si="2">(I3-H3)/D3</f>
        <v>0.33243272762294845</v>
      </c>
      <c r="K3" s="1"/>
      <c r="L3" s="10">
        <f t="shared" ref="L3:L8" si="3">9.81*SIN(F3)-J3</f>
        <v>3.0227848784018621</v>
      </c>
      <c r="M3" s="10">
        <f t="shared" ref="M3:M8" si="4">9.81*COS(F3)</f>
        <v>9.2183846099097622</v>
      </c>
      <c r="N3" s="1"/>
      <c r="O3" s="10">
        <f t="shared" ref="O3:O8" si="5">L3/M3</f>
        <v>0.3279083056647874</v>
      </c>
      <c r="P3" s="10">
        <f>P2-MIN(O3:O8)</f>
        <v>3.9899052187696959E-2</v>
      </c>
    </row>
    <row r="4" spans="1:16" x14ac:dyDescent="0.2">
      <c r="A4" s="2">
        <v>25</v>
      </c>
      <c r="B4" s="1">
        <v>4.6100000000000002E-2</v>
      </c>
      <c r="C4" s="1">
        <v>2.6499999999999999E-2</v>
      </c>
      <c r="D4" s="1">
        <v>0.49120000000000003</v>
      </c>
      <c r="E4" s="1"/>
      <c r="F4" s="10">
        <f t="shared" si="0"/>
        <v>0.43633231299858238</v>
      </c>
      <c r="G4" s="1"/>
      <c r="H4" s="10">
        <f t="shared" si="1"/>
        <v>0.43383947939262474</v>
      </c>
      <c r="I4" s="10">
        <f t="shared" si="1"/>
        <v>0.75471698113207553</v>
      </c>
      <c r="J4" s="10">
        <f t="shared" si="2"/>
        <v>0.65325224295490791</v>
      </c>
      <c r="K4" s="1"/>
      <c r="L4" s="10">
        <f t="shared" si="3"/>
        <v>3.4926329047213542</v>
      </c>
      <c r="M4" s="10">
        <f t="shared" si="4"/>
        <v>8.8908793908295358</v>
      </c>
      <c r="N4" s="1"/>
      <c r="O4" s="10">
        <f t="shared" si="5"/>
        <v>0.39283323405824372</v>
      </c>
      <c r="P4" s="10">
        <f>P2-MAX(O3:O8)</f>
        <v>-2.5025876205759356E-2</v>
      </c>
    </row>
    <row r="5" spans="1:16" x14ac:dyDescent="0.2">
      <c r="A5" s="2">
        <v>30</v>
      </c>
      <c r="B5" s="1">
        <v>3.9399999999999998E-2</v>
      </c>
      <c r="C5" s="1">
        <v>1.7399999999999999E-2</v>
      </c>
      <c r="D5" s="1">
        <v>0.36170000000000002</v>
      </c>
      <c r="E5" s="1"/>
      <c r="F5" s="10">
        <f t="shared" si="0"/>
        <v>0.52359877559829882</v>
      </c>
      <c r="G5" s="1"/>
      <c r="H5" s="10">
        <f t="shared" si="1"/>
        <v>0.50761421319796962</v>
      </c>
      <c r="I5" s="10">
        <f t="shared" si="1"/>
        <v>1.149425287356322</v>
      </c>
      <c r="J5" s="10">
        <f t="shared" si="2"/>
        <v>1.7744292899042089</v>
      </c>
      <c r="K5" s="1"/>
      <c r="L5" s="10">
        <f t="shared" si="3"/>
        <v>3.1305707100957907</v>
      </c>
      <c r="M5" s="10">
        <f t="shared" si="4"/>
        <v>8.4957092111253445</v>
      </c>
      <c r="N5" s="1"/>
      <c r="O5" s="10">
        <f t="shared" si="5"/>
        <v>0.36848844896859578</v>
      </c>
      <c r="P5" s="13">
        <f>P3/P2</f>
        <v>0.10847812403932164</v>
      </c>
    </row>
    <row r="6" spans="1:16" x14ac:dyDescent="0.2">
      <c r="A6" s="2">
        <v>35</v>
      </c>
      <c r="B6" s="1">
        <v>3.0700000000000002E-2</v>
      </c>
      <c r="C6" s="1">
        <v>1.4E-2</v>
      </c>
      <c r="D6" s="1">
        <v>0.29330000000000001</v>
      </c>
      <c r="E6" s="1"/>
      <c r="F6" s="10">
        <f t="shared" si="0"/>
        <v>0.6108652381980153</v>
      </c>
      <c r="G6" s="1"/>
      <c r="H6" s="10">
        <f t="shared" si="1"/>
        <v>0.65146579804560256</v>
      </c>
      <c r="I6" s="10">
        <f t="shared" si="1"/>
        <v>1.4285714285714286</v>
      </c>
      <c r="J6" s="10">
        <f t="shared" si="2"/>
        <v>2.6495248227951791</v>
      </c>
      <c r="K6" s="1"/>
      <c r="L6" s="10">
        <f t="shared" si="3"/>
        <v>2.9772600178085833</v>
      </c>
      <c r="M6" s="10">
        <f t="shared" si="4"/>
        <v>8.0358815544750097</v>
      </c>
      <c r="N6" s="1"/>
      <c r="O6" s="10">
        <f t="shared" si="5"/>
        <v>0.37049575676617724</v>
      </c>
      <c r="P6" s="1"/>
    </row>
    <row r="7" spans="1:16" x14ac:dyDescent="0.2">
      <c r="A7" s="2">
        <v>40</v>
      </c>
      <c r="B7" s="1">
        <v>2.5999999999999999E-2</v>
      </c>
      <c r="C7" s="1">
        <v>1.21E-2</v>
      </c>
      <c r="D7" s="1">
        <v>0.25169999999999998</v>
      </c>
      <c r="E7" s="1"/>
      <c r="F7" s="10">
        <f t="shared" si="0"/>
        <v>0.69813170079773179</v>
      </c>
      <c r="G7" s="1"/>
      <c r="H7" s="10">
        <f t="shared" si="1"/>
        <v>0.76923076923076927</v>
      </c>
      <c r="I7" s="10">
        <f t="shared" si="1"/>
        <v>1.6528925619834711</v>
      </c>
      <c r="J7" s="10">
        <f t="shared" si="2"/>
        <v>3.5107739084334599</v>
      </c>
      <c r="K7" s="1"/>
      <c r="L7" s="10">
        <f t="shared" si="3"/>
        <v>2.7949725425914909</v>
      </c>
      <c r="M7" s="10">
        <f t="shared" si="4"/>
        <v>7.5148959869971748</v>
      </c>
      <c r="N7" s="1"/>
      <c r="O7" s="10">
        <f t="shared" si="5"/>
        <v>0.37192431504408813</v>
      </c>
      <c r="P7" s="1"/>
    </row>
    <row r="8" spans="1:16" x14ac:dyDescent="0.2">
      <c r="A8" s="2">
        <v>45</v>
      </c>
      <c r="B8" s="1">
        <v>2.7400000000000001E-2</v>
      </c>
      <c r="C8" s="1">
        <v>1.12E-2</v>
      </c>
      <c r="D8" s="1">
        <v>0.24360000000000001</v>
      </c>
      <c r="E8" s="1"/>
      <c r="F8" s="10">
        <f t="shared" si="0"/>
        <v>0.78539816339744828</v>
      </c>
      <c r="G8" s="1"/>
      <c r="H8" s="10">
        <f t="shared" si="1"/>
        <v>0.72992700729927007</v>
      </c>
      <c r="I8" s="10">
        <f t="shared" si="1"/>
        <v>1.7857142857142858</v>
      </c>
      <c r="J8" s="10">
        <f t="shared" si="2"/>
        <v>4.3341021281404588</v>
      </c>
      <c r="K8" s="1"/>
      <c r="L8" s="10">
        <f t="shared" si="3"/>
        <v>2.6026153952995719</v>
      </c>
      <c r="M8" s="10">
        <f t="shared" si="4"/>
        <v>6.9367175234400325</v>
      </c>
      <c r="N8" s="1"/>
      <c r="O8" s="10">
        <f t="shared" si="5"/>
        <v>0.37519408661301407</v>
      </c>
      <c r="P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3D8-79A8-F942-9AA5-C8712C4C1DE3}">
  <dimension ref="A1:P8"/>
  <sheetViews>
    <sheetView workbookViewId="0">
      <selection activeCell="Q8" sqref="Q8"/>
    </sheetView>
  </sheetViews>
  <sheetFormatPr baseColWidth="10" defaultRowHeight="16" x14ac:dyDescent="0.2"/>
  <sheetData>
    <row r="1" spans="1:16" x14ac:dyDescent="0.2">
      <c r="A1" s="8" t="s">
        <v>0</v>
      </c>
      <c r="B1" s="8" t="s">
        <v>1</v>
      </c>
      <c r="C1" s="8" t="s">
        <v>2</v>
      </c>
      <c r="D1" s="8" t="s">
        <v>3</v>
      </c>
      <c r="E1" s="8"/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 t="s">
        <v>9</v>
      </c>
      <c r="M1" s="8" t="s">
        <v>10</v>
      </c>
      <c r="N1" s="8"/>
      <c r="O1" s="8" t="s">
        <v>11</v>
      </c>
      <c r="P1" s="8" t="s">
        <v>12</v>
      </c>
    </row>
    <row r="2" spans="1:16" x14ac:dyDescent="0.2">
      <c r="A2" s="8">
        <v>15</v>
      </c>
      <c r="B2" s="9" t="s">
        <v>4</v>
      </c>
      <c r="C2" s="9" t="s">
        <v>4</v>
      </c>
      <c r="D2" s="9" t="s">
        <v>4</v>
      </c>
      <c r="E2" s="9"/>
      <c r="F2" s="11">
        <f>A2*PI()/180</f>
        <v>0.26179938779914941</v>
      </c>
      <c r="G2" s="9"/>
      <c r="H2" s="9" t="e">
        <f>0.02/B2</f>
        <v>#VALUE!</v>
      </c>
      <c r="I2" s="9" t="e">
        <f>0.02/C2</f>
        <v>#VALUE!</v>
      </c>
      <c r="J2" s="9" t="e">
        <f>(I2-H2)/D2</f>
        <v>#VALUE!</v>
      </c>
      <c r="K2" s="9"/>
      <c r="L2" s="9" t="e">
        <f>9.81*SIN(F2)-J2</f>
        <v>#VALUE!</v>
      </c>
      <c r="M2" s="11">
        <f>9.81*COS(F2)</f>
        <v>9.4757323558957598</v>
      </c>
      <c r="N2" s="9"/>
      <c r="O2" s="9" t="e">
        <f>L2/M2</f>
        <v>#VALUE!</v>
      </c>
      <c r="P2" s="11">
        <f>AVERAGE(O3:O8)</f>
        <v>0.39880642725470056</v>
      </c>
    </row>
    <row r="3" spans="1:16" x14ac:dyDescent="0.2">
      <c r="A3" s="8">
        <v>20</v>
      </c>
      <c r="B3" s="9">
        <v>0.21310000000000001</v>
      </c>
      <c r="C3" s="9">
        <v>9.1899999999999996E-2</v>
      </c>
      <c r="D3" s="9">
        <v>2.1747999999999998</v>
      </c>
      <c r="E3" s="9"/>
      <c r="F3" s="11">
        <f t="shared" ref="F3:F8" si="0">A3*PI()/180</f>
        <v>0.3490658503988659</v>
      </c>
      <c r="G3" s="9"/>
      <c r="H3" s="11">
        <f t="shared" ref="H3:I8" si="1">0.02/B3</f>
        <v>9.3852651337400284E-2</v>
      </c>
      <c r="I3" s="11">
        <f t="shared" si="1"/>
        <v>0.21762785636561482</v>
      </c>
      <c r="J3" s="11">
        <f t="shared" ref="J3:J8" si="2">(I3-H3)/D3</f>
        <v>5.6913373656526829E-2</v>
      </c>
      <c r="K3" s="9"/>
      <c r="L3" s="11">
        <f t="shared" ref="L3:L8" si="3">9.81*SIN(F3)-J3</f>
        <v>3.2983042323682836</v>
      </c>
      <c r="M3" s="11">
        <f t="shared" ref="M3:M8" si="4">9.81*COS(F3)</f>
        <v>9.2183846099097622</v>
      </c>
      <c r="N3" s="9"/>
      <c r="O3" s="11">
        <f t="shared" ref="O3:O8" si="5">L3/M3</f>
        <v>0.35779633546886369</v>
      </c>
      <c r="P3" s="11">
        <f>P2-MIN(O3:O8)</f>
        <v>4.1010091785836866E-2</v>
      </c>
    </row>
    <row r="4" spans="1:16" x14ac:dyDescent="0.2">
      <c r="A4" s="8">
        <v>25</v>
      </c>
      <c r="B4" s="9">
        <v>6.1499999999999999E-2</v>
      </c>
      <c r="C4" s="9">
        <v>2.5600000000000001E-2</v>
      </c>
      <c r="D4" s="9">
        <v>0.57199999999999995</v>
      </c>
      <c r="E4" s="9"/>
      <c r="F4" s="11">
        <f t="shared" si="0"/>
        <v>0.43633231299858238</v>
      </c>
      <c r="G4" s="9"/>
      <c r="H4" s="11">
        <f t="shared" si="1"/>
        <v>0.32520325203252032</v>
      </c>
      <c r="I4" s="11">
        <f t="shared" si="1"/>
        <v>0.78125</v>
      </c>
      <c r="J4" s="11">
        <f t="shared" si="2"/>
        <v>0.79728452441867081</v>
      </c>
      <c r="K4" s="9"/>
      <c r="L4" s="11">
        <f t="shared" si="3"/>
        <v>3.3486006232575916</v>
      </c>
      <c r="M4" s="11">
        <f t="shared" si="4"/>
        <v>8.8908793908295358</v>
      </c>
      <c r="N4" s="9"/>
      <c r="O4" s="11">
        <f t="shared" si="5"/>
        <v>0.37663323008424715</v>
      </c>
      <c r="P4" s="11">
        <f>P2-MAX(O3:O8)</f>
        <v>-2.1965106683461744E-2</v>
      </c>
    </row>
    <row r="5" spans="1:16" x14ac:dyDescent="0.2">
      <c r="A5" s="8">
        <v>30</v>
      </c>
      <c r="B5" s="9">
        <v>4.2700000000000002E-2</v>
      </c>
      <c r="C5" s="9">
        <v>1.8599999999999998E-2</v>
      </c>
      <c r="D5" s="9">
        <v>0.40289999999999998</v>
      </c>
      <c r="E5" s="9"/>
      <c r="F5" s="11">
        <f t="shared" si="0"/>
        <v>0.52359877559829882</v>
      </c>
      <c r="G5" s="9"/>
      <c r="H5" s="11">
        <f t="shared" si="1"/>
        <v>0.46838407494145196</v>
      </c>
      <c r="I5" s="11">
        <f t="shared" si="1"/>
        <v>1.0752688172043012</v>
      </c>
      <c r="J5" s="11">
        <f t="shared" si="2"/>
        <v>1.506291244137129</v>
      </c>
      <c r="K5" s="9"/>
      <c r="L5" s="11">
        <f t="shared" si="3"/>
        <v>3.3987087558628701</v>
      </c>
      <c r="M5" s="11">
        <f t="shared" si="4"/>
        <v>8.4957092111253445</v>
      </c>
      <c r="N5" s="9"/>
      <c r="O5" s="11">
        <f t="shared" si="5"/>
        <v>0.40005003365842323</v>
      </c>
      <c r="P5" s="16">
        <f>P3/P2</f>
        <v>0.10283207336486952</v>
      </c>
    </row>
    <row r="6" spans="1:16" x14ac:dyDescent="0.2">
      <c r="A6" s="8">
        <v>35</v>
      </c>
      <c r="B6" s="9">
        <v>3.1399999999999997E-2</v>
      </c>
      <c r="C6" s="9">
        <v>1.49E-2</v>
      </c>
      <c r="D6" s="9">
        <v>0.31190000000000001</v>
      </c>
      <c r="E6" s="9"/>
      <c r="F6" s="11">
        <f t="shared" si="0"/>
        <v>0.6108652381980153</v>
      </c>
      <c r="G6" s="9"/>
      <c r="H6" s="11">
        <f t="shared" si="1"/>
        <v>0.63694267515923575</v>
      </c>
      <c r="I6" s="11">
        <f t="shared" si="1"/>
        <v>1.3422818791946309</v>
      </c>
      <c r="J6" s="11">
        <f t="shared" si="2"/>
        <v>2.2614273935088014</v>
      </c>
      <c r="K6" s="9"/>
      <c r="L6" s="11">
        <f t="shared" si="3"/>
        <v>3.365357447094961</v>
      </c>
      <c r="M6" s="11">
        <f t="shared" si="4"/>
        <v>8.0358815544750097</v>
      </c>
      <c r="N6" s="9"/>
      <c r="O6" s="11">
        <f t="shared" si="5"/>
        <v>0.4187913204396182</v>
      </c>
      <c r="P6" s="9"/>
    </row>
    <row r="7" spans="1:16" x14ac:dyDescent="0.2">
      <c r="A7" s="8">
        <v>40</v>
      </c>
      <c r="B7" s="9">
        <v>2.9899999999999999E-2</v>
      </c>
      <c r="C7" s="9">
        <v>1.29E-2</v>
      </c>
      <c r="D7" s="9">
        <v>0.28039999999999998</v>
      </c>
      <c r="E7" s="9"/>
      <c r="F7" s="11">
        <f t="shared" si="0"/>
        <v>0.69813170079773179</v>
      </c>
      <c r="G7" s="9"/>
      <c r="H7" s="11">
        <f t="shared" si="1"/>
        <v>0.66889632107023411</v>
      </c>
      <c r="I7" s="11">
        <f t="shared" si="1"/>
        <v>1.5503875968992249</v>
      </c>
      <c r="J7" s="11">
        <f t="shared" si="2"/>
        <v>3.1436921391904096</v>
      </c>
      <c r="K7" s="9"/>
      <c r="L7" s="11">
        <f t="shared" si="3"/>
        <v>3.1620543118345412</v>
      </c>
      <c r="M7" s="11">
        <f t="shared" si="4"/>
        <v>7.5148959869971748</v>
      </c>
      <c r="N7" s="9"/>
      <c r="O7" s="11">
        <f t="shared" si="5"/>
        <v>0.4207715339381623</v>
      </c>
      <c r="P7" s="9"/>
    </row>
    <row r="8" spans="1:16" x14ac:dyDescent="0.2">
      <c r="A8" s="8">
        <v>45</v>
      </c>
      <c r="B8" s="9">
        <v>2.8000000000000001E-2</v>
      </c>
      <c r="C8" s="9">
        <v>1.15E-2</v>
      </c>
      <c r="D8" s="9">
        <v>0.25419999999999998</v>
      </c>
      <c r="E8" s="9"/>
      <c r="F8" s="11">
        <f t="shared" si="0"/>
        <v>0.78539816339744828</v>
      </c>
      <c r="G8" s="9"/>
      <c r="H8" s="11">
        <f t="shared" si="1"/>
        <v>0.7142857142857143</v>
      </c>
      <c r="I8" s="11">
        <f t="shared" si="1"/>
        <v>1.7391304347826089</v>
      </c>
      <c r="J8" s="11">
        <f t="shared" si="2"/>
        <v>4.0316472088784208</v>
      </c>
      <c r="K8" s="9"/>
      <c r="L8" s="11">
        <f t="shared" si="3"/>
        <v>2.9050703145616099</v>
      </c>
      <c r="M8" s="11">
        <f t="shared" si="4"/>
        <v>6.9367175234400325</v>
      </c>
      <c r="N8" s="9"/>
      <c r="O8" s="11">
        <f t="shared" si="5"/>
        <v>0.41879610993888905</v>
      </c>
      <c r="P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08C0-A2C8-5143-AC74-2566941C6CD1}">
  <dimension ref="A1:P8"/>
  <sheetViews>
    <sheetView workbookViewId="0">
      <selection activeCell="P5" sqref="P5"/>
    </sheetView>
  </sheetViews>
  <sheetFormatPr baseColWidth="10" defaultRowHeight="16" x14ac:dyDescent="0.2"/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5</v>
      </c>
      <c r="G1" s="3"/>
      <c r="H1" s="3" t="s">
        <v>6</v>
      </c>
      <c r="I1" s="3" t="s">
        <v>7</v>
      </c>
      <c r="J1" s="3" t="s">
        <v>8</v>
      </c>
      <c r="K1" s="3"/>
      <c r="L1" s="3" t="s">
        <v>9</v>
      </c>
      <c r="M1" s="3" t="s">
        <v>10</v>
      </c>
      <c r="N1" s="3"/>
      <c r="O1" s="3" t="s">
        <v>11</v>
      </c>
      <c r="P1" s="3" t="s">
        <v>12</v>
      </c>
    </row>
    <row r="2" spans="1:16" x14ac:dyDescent="0.2">
      <c r="A2" s="3">
        <v>15</v>
      </c>
      <c r="B2" s="4" t="s">
        <v>4</v>
      </c>
      <c r="C2" s="4" t="s">
        <v>4</v>
      </c>
      <c r="D2" s="4" t="s">
        <v>4</v>
      </c>
      <c r="E2" s="4"/>
      <c r="F2" s="12">
        <f>A2*PI()/180</f>
        <v>0.26179938779914941</v>
      </c>
      <c r="G2" s="4"/>
      <c r="H2" s="4" t="e">
        <f>0.02/B2</f>
        <v>#VALUE!</v>
      </c>
      <c r="I2" s="4" t="e">
        <f>0.02/C2</f>
        <v>#VALUE!</v>
      </c>
      <c r="J2" s="4" t="e">
        <f>(I2-H2)/D2</f>
        <v>#VALUE!</v>
      </c>
      <c r="K2" s="4"/>
      <c r="L2" s="4" t="e">
        <f>9.81*SIN(F2)-J2</f>
        <v>#VALUE!</v>
      </c>
      <c r="M2" s="12">
        <f>9.81*COS(F2)</f>
        <v>9.4757323558957598</v>
      </c>
      <c r="N2" s="4"/>
      <c r="O2" s="4" t="e">
        <f>L2/M2</f>
        <v>#VALUE!</v>
      </c>
      <c r="P2" s="12">
        <f>AVERAGE(O4:O8)</f>
        <v>0.4967800473370107</v>
      </c>
    </row>
    <row r="3" spans="1:16" x14ac:dyDescent="0.2">
      <c r="A3" s="3">
        <v>20</v>
      </c>
      <c r="B3" s="4" t="s">
        <v>4</v>
      </c>
      <c r="C3" s="4" t="s">
        <v>4</v>
      </c>
      <c r="D3" s="4" t="s">
        <v>4</v>
      </c>
      <c r="E3" s="4"/>
      <c r="F3" s="12">
        <f t="shared" ref="F3:F8" si="0">A3*PI()/180</f>
        <v>0.3490658503988659</v>
      </c>
      <c r="G3" s="4"/>
      <c r="H3" s="12" t="e">
        <f t="shared" ref="H3:I8" si="1">0.02/B3</f>
        <v>#VALUE!</v>
      </c>
      <c r="I3" s="12" t="e">
        <f t="shared" si="1"/>
        <v>#VALUE!</v>
      </c>
      <c r="J3" s="12" t="e">
        <f t="shared" ref="J3:J8" si="2">(I3-H3)/D3</f>
        <v>#VALUE!</v>
      </c>
      <c r="K3" s="4"/>
      <c r="L3" s="12" t="e">
        <f t="shared" ref="L3:L8" si="3">9.81*SIN(F3)-J3</f>
        <v>#VALUE!</v>
      </c>
      <c r="M3" s="12">
        <f t="shared" ref="M3:M8" si="4">9.81*COS(F3)</f>
        <v>9.2183846099097622</v>
      </c>
      <c r="N3" s="4"/>
      <c r="O3" s="12" t="e">
        <f t="shared" ref="O3:O8" si="5">L3/M3</f>
        <v>#VALUE!</v>
      </c>
      <c r="P3" s="12">
        <f>P2-MIN(O4:O8)</f>
        <v>5.0491450534729143E-2</v>
      </c>
    </row>
    <row r="4" spans="1:16" x14ac:dyDescent="0.2">
      <c r="A4" s="3">
        <v>25</v>
      </c>
      <c r="B4" s="4">
        <v>6.9500000000000006E-2</v>
      </c>
      <c r="C4" s="4">
        <v>4.6199999999999998E-2</v>
      </c>
      <c r="D4" s="4">
        <v>0.81540000000000001</v>
      </c>
      <c r="E4" s="4"/>
      <c r="F4" s="12">
        <f t="shared" si="0"/>
        <v>0.43633231299858238</v>
      </c>
      <c r="G4" s="4"/>
      <c r="H4" s="12">
        <f t="shared" si="1"/>
        <v>0.28776978417266186</v>
      </c>
      <c r="I4" s="12">
        <f t="shared" si="1"/>
        <v>0.43290043290043295</v>
      </c>
      <c r="J4" s="12">
        <f t="shared" si="2"/>
        <v>0.17798706000462483</v>
      </c>
      <c r="K4" s="4"/>
      <c r="L4" s="12">
        <f t="shared" si="3"/>
        <v>3.9678980876716374</v>
      </c>
      <c r="M4" s="12">
        <f t="shared" si="4"/>
        <v>8.8908793908295358</v>
      </c>
      <c r="N4" s="4"/>
      <c r="O4" s="12">
        <f t="shared" si="5"/>
        <v>0.44628859680228156</v>
      </c>
      <c r="P4" s="12">
        <f>P2-MAX(O4:O8)</f>
        <v>-4.0851852498316965E-2</v>
      </c>
    </row>
    <row r="5" spans="1:16" x14ac:dyDescent="0.2">
      <c r="A5" s="3">
        <v>30</v>
      </c>
      <c r="B5" s="4">
        <v>4.6300000000000001E-2</v>
      </c>
      <c r="C5" s="4">
        <v>2.3800000000000002E-2</v>
      </c>
      <c r="D5" s="4">
        <v>0.47410000000000002</v>
      </c>
      <c r="E5" s="4"/>
      <c r="F5" s="12">
        <f t="shared" si="0"/>
        <v>0.52359877559829882</v>
      </c>
      <c r="G5" s="4"/>
      <c r="H5" s="12">
        <f t="shared" si="1"/>
        <v>0.43196544276457882</v>
      </c>
      <c r="I5" s="12">
        <f t="shared" si="1"/>
        <v>0.84033613445378152</v>
      </c>
      <c r="J5" s="12">
        <f t="shared" si="2"/>
        <v>0.8613598221666372</v>
      </c>
      <c r="K5" s="4"/>
      <c r="L5" s="12">
        <f t="shared" si="3"/>
        <v>4.0436401778333622</v>
      </c>
      <c r="M5" s="12">
        <f t="shared" si="4"/>
        <v>8.4957092111253445</v>
      </c>
      <c r="N5" s="4"/>
      <c r="O5" s="12">
        <f t="shared" si="5"/>
        <v>0.47596263918003617</v>
      </c>
      <c r="P5" s="15">
        <f>P3/P2</f>
        <v>0.10163743653834036</v>
      </c>
    </row>
    <row r="6" spans="1:16" x14ac:dyDescent="0.2">
      <c r="A6" s="3">
        <v>35</v>
      </c>
      <c r="B6" s="4">
        <v>3.6200000000000003E-2</v>
      </c>
      <c r="C6" s="4">
        <v>1.78E-2</v>
      </c>
      <c r="D6" s="4">
        <v>0.37440000000000001</v>
      </c>
      <c r="E6" s="4"/>
      <c r="F6" s="12">
        <f t="shared" si="0"/>
        <v>0.6108652381980153</v>
      </c>
      <c r="G6" s="4"/>
      <c r="H6" s="12">
        <f t="shared" si="1"/>
        <v>0.55248618784530379</v>
      </c>
      <c r="I6" s="12">
        <f t="shared" si="1"/>
        <v>1.1235955056179776</v>
      </c>
      <c r="J6" s="12">
        <f t="shared" si="2"/>
        <v>1.5253988188372698</v>
      </c>
      <c r="K6" s="4"/>
      <c r="L6" s="12">
        <f t="shared" si="3"/>
        <v>4.1013860217664924</v>
      </c>
      <c r="M6" s="12">
        <f t="shared" si="4"/>
        <v>8.0358815544750097</v>
      </c>
      <c r="N6" s="4"/>
      <c r="O6" s="12">
        <f t="shared" si="5"/>
        <v>0.51038408094535925</v>
      </c>
      <c r="P6" s="4"/>
    </row>
    <row r="7" spans="1:16" x14ac:dyDescent="0.2">
      <c r="A7" s="3">
        <v>40</v>
      </c>
      <c r="B7" s="4">
        <v>3.0700000000000002E-2</v>
      </c>
      <c r="C7" s="4">
        <v>1.44E-2</v>
      </c>
      <c r="D7" s="4">
        <v>0.30149999999999999</v>
      </c>
      <c r="E7" s="4"/>
      <c r="F7" s="12">
        <f t="shared" si="0"/>
        <v>0.69813170079773179</v>
      </c>
      <c r="G7" s="4"/>
      <c r="H7" s="12">
        <f t="shared" si="1"/>
        <v>0.65146579804560256</v>
      </c>
      <c r="I7" s="12">
        <f t="shared" si="1"/>
        <v>1.3888888888888891</v>
      </c>
      <c r="J7" s="12">
        <f t="shared" si="2"/>
        <v>2.445847730823504</v>
      </c>
      <c r="K7" s="4"/>
      <c r="L7" s="12">
        <f t="shared" si="3"/>
        <v>3.8598987202014468</v>
      </c>
      <c r="M7" s="12">
        <f t="shared" si="4"/>
        <v>7.5148959869971748</v>
      </c>
      <c r="N7" s="4"/>
      <c r="O7" s="12">
        <f t="shared" si="5"/>
        <v>0.51363301992204913</v>
      </c>
      <c r="P7" s="4"/>
    </row>
    <row r="8" spans="1:16" x14ac:dyDescent="0.2">
      <c r="A8" s="3">
        <v>45</v>
      </c>
      <c r="B8" s="4">
        <v>2.7900000000000001E-2</v>
      </c>
      <c r="C8" s="4">
        <v>1.2699999999999999E-2</v>
      </c>
      <c r="D8" s="4">
        <v>0.26750000000000002</v>
      </c>
      <c r="E8" s="4"/>
      <c r="F8" s="12">
        <f t="shared" si="0"/>
        <v>0.78539816339744828</v>
      </c>
      <c r="G8" s="4"/>
      <c r="H8" s="12">
        <f t="shared" si="1"/>
        <v>0.71684587813620071</v>
      </c>
      <c r="I8" s="12">
        <f t="shared" si="1"/>
        <v>1.5748031496062993</v>
      </c>
      <c r="J8" s="12">
        <f t="shared" si="2"/>
        <v>3.2073169026919572</v>
      </c>
      <c r="K8" s="4"/>
      <c r="L8" s="12">
        <f t="shared" si="3"/>
        <v>3.7294006207480734</v>
      </c>
      <c r="M8" s="12">
        <f t="shared" si="4"/>
        <v>6.9367175234400325</v>
      </c>
      <c r="N8" s="4"/>
      <c r="O8" s="12">
        <f t="shared" si="5"/>
        <v>0.53763189983532766</v>
      </c>
      <c r="P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2B4C-4AC2-6E48-A046-6393D5ED6D77}">
  <dimension ref="A1:P8"/>
  <sheetViews>
    <sheetView workbookViewId="0">
      <selection activeCell="P6" sqref="P6"/>
    </sheetView>
  </sheetViews>
  <sheetFormatPr baseColWidth="10" defaultRowHeight="16" x14ac:dyDescent="0.2"/>
  <sheetData>
    <row r="1" spans="1:16" x14ac:dyDescent="0.2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5</v>
      </c>
      <c r="G1" s="5"/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/>
      <c r="O1" s="5" t="s">
        <v>11</v>
      </c>
      <c r="P1" s="5" t="s">
        <v>12</v>
      </c>
    </row>
    <row r="2" spans="1:16" x14ac:dyDescent="0.2">
      <c r="A2" s="5">
        <v>15</v>
      </c>
      <c r="B2" s="6" t="s">
        <v>4</v>
      </c>
      <c r="C2" s="6" t="s">
        <v>4</v>
      </c>
      <c r="D2" s="6" t="s">
        <v>4</v>
      </c>
      <c r="E2" s="6"/>
      <c r="F2" s="7">
        <f>A2*PI()/180</f>
        <v>0.26179938779914941</v>
      </c>
      <c r="G2" s="6"/>
      <c r="H2" s="6" t="e">
        <f>0.02/B2</f>
        <v>#VALUE!</v>
      </c>
      <c r="I2" s="6" t="e">
        <f>0.02/C2</f>
        <v>#VALUE!</v>
      </c>
      <c r="J2" s="6" t="e">
        <f>(I2-H2)/D2</f>
        <v>#VALUE!</v>
      </c>
      <c r="K2" s="6"/>
      <c r="L2" s="6" t="e">
        <f>9.81*SIN(F2)-J2</f>
        <v>#VALUE!</v>
      </c>
      <c r="M2" s="7">
        <f>9.81*COS(F2)</f>
        <v>9.4757323558957598</v>
      </c>
      <c r="N2" s="6"/>
      <c r="O2" s="6" t="e">
        <f>L2/M2</f>
        <v>#VALUE!</v>
      </c>
      <c r="P2" s="7">
        <f>AVERAGE(O3:O8)</f>
        <v>0.34354908959298625</v>
      </c>
    </row>
    <row r="3" spans="1:16" x14ac:dyDescent="0.2">
      <c r="A3" s="5">
        <v>20</v>
      </c>
      <c r="B3" s="6">
        <v>8.2400000000000001E-2</v>
      </c>
      <c r="C3" s="6">
        <v>3.61E-2</v>
      </c>
      <c r="D3" s="6">
        <v>0.74919999999999998</v>
      </c>
      <c r="E3" s="6"/>
      <c r="F3" s="7">
        <f t="shared" ref="F3:F8" si="0">A3*PI()/180</f>
        <v>0.3490658503988659</v>
      </c>
      <c r="G3" s="6"/>
      <c r="H3" s="7">
        <f t="shared" ref="H3:I8" si="1">0.02/B3</f>
        <v>0.24271844660194175</v>
      </c>
      <c r="I3" s="7">
        <f t="shared" si="1"/>
        <v>0.554016620498615</v>
      </c>
      <c r="J3" s="7">
        <f t="shared" ref="J3:J8" si="2">(I3-H3)/D3</f>
        <v>0.41550743979801558</v>
      </c>
      <c r="K3" s="6"/>
      <c r="L3" s="7">
        <f t="shared" ref="L3:L8" si="3">9.81*SIN(F3)-J3</f>
        <v>2.9397101662267948</v>
      </c>
      <c r="M3" s="7">
        <f t="shared" ref="M3:M8" si="4">9.81*COS(F3)</f>
        <v>9.2183846099097622</v>
      </c>
      <c r="N3" s="6"/>
      <c r="O3" s="7">
        <f t="shared" ref="O3:O8" si="5">L3/M3</f>
        <v>0.31889645427319302</v>
      </c>
      <c r="P3" s="7">
        <f>P2-MIN(O3:O8)</f>
        <v>2.4652635319793226E-2</v>
      </c>
    </row>
    <row r="4" spans="1:16" x14ac:dyDescent="0.2">
      <c r="A4" s="5">
        <v>25</v>
      </c>
      <c r="B4" s="6">
        <v>4.5100000000000001E-2</v>
      </c>
      <c r="C4" s="6">
        <v>2.0400000000000001E-2</v>
      </c>
      <c r="D4" s="6">
        <v>0.42380000000000001</v>
      </c>
      <c r="E4" s="6"/>
      <c r="F4" s="7">
        <f t="shared" si="0"/>
        <v>0.43633231299858238</v>
      </c>
      <c r="G4" s="6"/>
      <c r="H4" s="7">
        <f t="shared" si="1"/>
        <v>0.44345898004434592</v>
      </c>
      <c r="I4" s="7">
        <f t="shared" si="1"/>
        <v>0.98039215686274506</v>
      </c>
      <c r="J4" s="7">
        <f t="shared" si="2"/>
        <v>1.2669494497838583</v>
      </c>
      <c r="K4" s="6"/>
      <c r="L4" s="7">
        <f t="shared" si="3"/>
        <v>2.8789356978924037</v>
      </c>
      <c r="M4" s="7">
        <f t="shared" si="4"/>
        <v>8.8908793908295358</v>
      </c>
      <c r="N4" s="6"/>
      <c r="O4" s="7">
        <f t="shared" si="5"/>
        <v>0.32380775526680422</v>
      </c>
      <c r="P4" s="7">
        <f>P2-MAX(O3:O8)</f>
        <v>-7.3284176827615732E-2</v>
      </c>
    </row>
    <row r="5" spans="1:16" x14ac:dyDescent="0.2">
      <c r="A5" s="5">
        <v>30</v>
      </c>
      <c r="B5" s="6">
        <v>3.61E-2</v>
      </c>
      <c r="C5" s="6">
        <v>1.5800000000000002E-2</v>
      </c>
      <c r="D5" s="6">
        <v>0.33660000000000001</v>
      </c>
      <c r="E5" s="6"/>
      <c r="F5" s="7">
        <f t="shared" si="0"/>
        <v>0.52359877559829882</v>
      </c>
      <c r="G5" s="6"/>
      <c r="H5" s="7">
        <f t="shared" si="1"/>
        <v>0.554016620498615</v>
      </c>
      <c r="I5" s="7">
        <f t="shared" si="1"/>
        <v>1.2658227848101264</v>
      </c>
      <c r="J5" s="7">
        <f t="shared" si="2"/>
        <v>2.1146944869623039</v>
      </c>
      <c r="K5" s="6"/>
      <c r="L5" s="7">
        <f t="shared" si="3"/>
        <v>2.7903055130376955</v>
      </c>
      <c r="M5" s="7">
        <f t="shared" si="4"/>
        <v>8.4957092111253445</v>
      </c>
      <c r="N5" s="6"/>
      <c r="O5" s="7">
        <f t="shared" si="5"/>
        <v>0.32843703141154129</v>
      </c>
      <c r="P5" s="14">
        <f>P4/P2</f>
        <v>-0.21331500809516879</v>
      </c>
    </row>
    <row r="6" spans="1:16" x14ac:dyDescent="0.2">
      <c r="A6" s="5">
        <v>35</v>
      </c>
      <c r="B6" s="6">
        <v>3.3099999999999997E-2</v>
      </c>
      <c r="C6" s="6">
        <v>1.5299999999999999E-2</v>
      </c>
      <c r="D6" s="6">
        <v>0.30869999999999997</v>
      </c>
      <c r="E6" s="6"/>
      <c r="F6" s="7">
        <f t="shared" si="0"/>
        <v>0.6108652381980153</v>
      </c>
      <c r="G6" s="6"/>
      <c r="H6" s="7">
        <f t="shared" si="1"/>
        <v>0.60422960725075536</v>
      </c>
      <c r="I6" s="7">
        <f t="shared" si="1"/>
        <v>1.3071895424836601</v>
      </c>
      <c r="J6" s="7">
        <f t="shared" si="2"/>
        <v>2.2771620836828794</v>
      </c>
      <c r="K6" s="6"/>
      <c r="L6" s="7">
        <f t="shared" si="3"/>
        <v>3.349622756920883</v>
      </c>
      <c r="M6" s="7">
        <f t="shared" si="4"/>
        <v>8.0358815544750097</v>
      </c>
      <c r="N6" s="6"/>
      <c r="O6" s="7">
        <f t="shared" si="5"/>
        <v>0.41683326642060198</v>
      </c>
      <c r="P6" s="6"/>
    </row>
    <row r="7" spans="1:16" x14ac:dyDescent="0.2">
      <c r="A7" s="5">
        <v>40</v>
      </c>
      <c r="B7" s="6">
        <v>2.4899999999999999E-2</v>
      </c>
      <c r="C7" s="6">
        <v>1.17E-2</v>
      </c>
      <c r="D7" s="6">
        <v>0.24329999999999999</v>
      </c>
      <c r="E7" s="6"/>
      <c r="F7" s="7">
        <f t="shared" si="0"/>
        <v>0.69813170079773179</v>
      </c>
      <c r="G7" s="6"/>
      <c r="H7" s="7">
        <f t="shared" si="1"/>
        <v>0.8032128514056226</v>
      </c>
      <c r="I7" s="7">
        <f t="shared" si="1"/>
        <v>1.7094017094017093</v>
      </c>
      <c r="J7" s="7">
        <f t="shared" si="2"/>
        <v>3.724574015602494</v>
      </c>
      <c r="K7" s="6"/>
      <c r="L7" s="7">
        <f t="shared" si="3"/>
        <v>2.5811724354224568</v>
      </c>
      <c r="M7" s="7">
        <f t="shared" si="4"/>
        <v>7.5148959869971748</v>
      </c>
      <c r="N7" s="6"/>
      <c r="O7" s="7">
        <f t="shared" si="5"/>
        <v>0.34347413988012487</v>
      </c>
      <c r="P7" s="6"/>
    </row>
    <row r="8" spans="1:16" x14ac:dyDescent="0.2">
      <c r="A8" s="5">
        <v>45</v>
      </c>
      <c r="B8" s="6">
        <v>2.81E-2</v>
      </c>
      <c r="C8" s="6">
        <v>1.09E-2</v>
      </c>
      <c r="D8" s="6">
        <v>0.24160000000000001</v>
      </c>
      <c r="E8" s="6"/>
      <c r="F8" s="7">
        <f t="shared" si="0"/>
        <v>0.78539816339744828</v>
      </c>
      <c r="G8" s="6"/>
      <c r="H8" s="7">
        <f t="shared" si="1"/>
        <v>0.71174377224199292</v>
      </c>
      <c r="I8" s="7">
        <f t="shared" si="1"/>
        <v>1.834862385321101</v>
      </c>
      <c r="J8" s="7">
        <f t="shared" si="2"/>
        <v>4.6486697561221364</v>
      </c>
      <c r="K8" s="6"/>
      <c r="L8" s="7">
        <f t="shared" si="3"/>
        <v>2.2880477673178943</v>
      </c>
      <c r="M8" s="7">
        <f t="shared" si="4"/>
        <v>6.9367175234400325</v>
      </c>
      <c r="N8" s="6"/>
      <c r="O8" s="7">
        <f t="shared" si="5"/>
        <v>0.32984589030565192</v>
      </c>
      <c r="P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bois-bois</vt:lpstr>
      <vt:lpstr>bois-plastique</vt:lpstr>
      <vt:lpstr>plastique-plastique</vt:lpstr>
      <vt:lpstr>émeri-émeri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Bricka</dc:creator>
  <cp:lastModifiedBy>Julien Bricka</cp:lastModifiedBy>
  <dcterms:created xsi:type="dcterms:W3CDTF">2022-01-26T09:48:02Z</dcterms:created>
  <dcterms:modified xsi:type="dcterms:W3CDTF">2022-01-26T10:40:32Z</dcterms:modified>
</cp:coreProperties>
</file>