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250" windowHeight="7950"/>
  </bookViews>
  <sheets>
    <sheet name="StatusReport" sheetId="5" r:id="rId1"/>
    <sheet name="CGRH" sheetId="4" r:id="rId2"/>
    <sheet name="CGLI" sheetId="6" r:id="rId3"/>
    <sheet name="CGOF" sheetId="7" r:id="rId4"/>
    <sheet name="PCT" sheetId="8" r:id="rId5"/>
    <sheet name="DIRMA" sheetId="9" r:id="rId6"/>
    <sheet name="CGTI" sheetId="10" r:id="rId7"/>
    <sheet name="CGDI" sheetId="13" r:id="rId8"/>
    <sheet name="DIPTO" sheetId="1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L131" i="5" l="1"/>
  <c r="I131" i="5"/>
  <c r="H131" i="5"/>
  <c r="L130" i="5"/>
  <c r="I130" i="5"/>
  <c r="H130" i="5"/>
  <c r="L129" i="5"/>
  <c r="I129" i="5"/>
  <c r="H129" i="5"/>
  <c r="L128" i="5"/>
  <c r="I128" i="5"/>
  <c r="H128" i="5" s="1"/>
  <c r="L125" i="5"/>
  <c r="I125" i="5"/>
  <c r="H125" i="5" s="1"/>
  <c r="L124" i="5"/>
  <c r="I124" i="5"/>
  <c r="H124" i="5"/>
  <c r="L123" i="5"/>
  <c r="I123" i="5"/>
  <c r="H123" i="5"/>
  <c r="L122" i="5"/>
  <c r="I122" i="5"/>
  <c r="H122" i="5" s="1"/>
  <c r="L119" i="5"/>
  <c r="I119" i="5"/>
  <c r="H119" i="5" s="1"/>
  <c r="L118" i="5"/>
  <c r="I118" i="5"/>
  <c r="H118" i="5"/>
  <c r="L117" i="5"/>
  <c r="I117" i="5"/>
  <c r="H117" i="5"/>
  <c r="L116" i="5"/>
  <c r="I116" i="5"/>
  <c r="H116" i="5" s="1"/>
  <c r="L113" i="5"/>
  <c r="I113" i="5"/>
  <c r="H113" i="5" s="1"/>
  <c r="L112" i="5"/>
  <c r="I112" i="5"/>
  <c r="H112" i="5"/>
  <c r="L111" i="5"/>
  <c r="I111" i="5"/>
  <c r="H111" i="5"/>
  <c r="L110" i="5"/>
  <c r="I110" i="5"/>
  <c r="H110" i="5" s="1"/>
  <c r="L107" i="5"/>
  <c r="I107" i="5"/>
  <c r="H107" i="5"/>
  <c r="L106" i="5"/>
  <c r="I106" i="5"/>
  <c r="H106" i="5"/>
  <c r="L105" i="5"/>
  <c r="I105" i="5"/>
  <c r="H105" i="5"/>
  <c r="L104" i="5"/>
  <c r="I104" i="5"/>
  <c r="H104" i="5" s="1"/>
  <c r="L101" i="5"/>
  <c r="I101" i="5"/>
  <c r="H101" i="5"/>
  <c r="L100" i="5"/>
  <c r="I100" i="5"/>
  <c r="H100" i="5"/>
  <c r="L99" i="5"/>
  <c r="I99" i="5"/>
  <c r="H99" i="5"/>
  <c r="L98" i="5"/>
  <c r="I98" i="5"/>
  <c r="H98" i="5"/>
  <c r="L95" i="5"/>
  <c r="I95" i="5"/>
  <c r="H95" i="5"/>
  <c r="L94" i="5"/>
  <c r="I94" i="5"/>
  <c r="H94" i="5"/>
  <c r="L93" i="5"/>
  <c r="I93" i="5"/>
  <c r="H93" i="5"/>
  <c r="L92" i="5"/>
  <c r="I92" i="5"/>
  <c r="H92" i="5" s="1"/>
  <c r="L89" i="5"/>
  <c r="I89" i="5"/>
  <c r="H89" i="5"/>
  <c r="L88" i="5"/>
  <c r="I88" i="5"/>
  <c r="H88" i="5"/>
  <c r="L87" i="5"/>
  <c r="I87" i="5"/>
  <c r="H87" i="5"/>
  <c r="L86" i="5"/>
  <c r="I86" i="5"/>
  <c r="H86" i="5" s="1"/>
  <c r="L83" i="5"/>
  <c r="I83" i="5"/>
  <c r="H83" i="5"/>
  <c r="L82" i="5"/>
  <c r="I82" i="5"/>
  <c r="H82" i="5"/>
  <c r="L81" i="5"/>
  <c r="I81" i="5"/>
  <c r="H81" i="5"/>
  <c r="L80" i="5"/>
  <c r="I80" i="5"/>
  <c r="H80" i="5"/>
  <c r="L77" i="5"/>
  <c r="I77" i="5"/>
  <c r="H77" i="5"/>
  <c r="L76" i="5"/>
  <c r="I76" i="5"/>
  <c r="H76" i="5"/>
  <c r="L75" i="5"/>
  <c r="I75" i="5"/>
  <c r="H75" i="5"/>
  <c r="L74" i="5"/>
  <c r="I74" i="5"/>
  <c r="H74" i="5"/>
  <c r="L71" i="5"/>
  <c r="I71" i="5"/>
  <c r="H71" i="5"/>
  <c r="L70" i="5"/>
  <c r="I70" i="5"/>
  <c r="H70" i="5"/>
  <c r="L69" i="5"/>
  <c r="I69" i="5"/>
  <c r="H69" i="5"/>
  <c r="L68" i="5"/>
  <c r="I68" i="5"/>
  <c r="H68" i="5"/>
  <c r="L65" i="5"/>
  <c r="I65" i="5"/>
  <c r="H65" i="5"/>
  <c r="L64" i="5"/>
  <c r="I64" i="5"/>
  <c r="H64" i="5"/>
  <c r="L63" i="5"/>
  <c r="I63" i="5"/>
  <c r="H63" i="5"/>
  <c r="L62" i="5"/>
  <c r="J62" i="5"/>
  <c r="N62" i="5" s="1"/>
  <c r="I62" i="5"/>
  <c r="H62" i="5" s="1"/>
  <c r="L59" i="5"/>
  <c r="I59" i="5"/>
  <c r="H59" i="5"/>
  <c r="L58" i="5"/>
  <c r="I58" i="5"/>
  <c r="H58" i="5"/>
  <c r="L57" i="5"/>
  <c r="I57" i="5"/>
  <c r="H57" i="5" s="1"/>
  <c r="L56" i="5"/>
  <c r="J56" i="5"/>
  <c r="N56" i="5" s="1"/>
  <c r="I56" i="5"/>
  <c r="H56" i="5" s="1"/>
  <c r="L53" i="5"/>
  <c r="I53" i="5"/>
  <c r="H53" i="5"/>
  <c r="L52" i="5"/>
  <c r="I52" i="5"/>
  <c r="H52" i="5"/>
  <c r="L51" i="5"/>
  <c r="I51" i="5"/>
  <c r="H51" i="5"/>
  <c r="L50" i="5"/>
  <c r="J50" i="5"/>
  <c r="N50" i="5" s="1"/>
  <c r="I50" i="5"/>
  <c r="H50" i="5" s="1"/>
  <c r="L47" i="5"/>
  <c r="I47" i="5"/>
  <c r="H47" i="5"/>
  <c r="L46" i="5"/>
  <c r="I46" i="5"/>
  <c r="H46" i="5"/>
  <c r="L45" i="5"/>
  <c r="I45" i="5"/>
  <c r="H45" i="5"/>
  <c r="L44" i="5"/>
  <c r="J44" i="5"/>
  <c r="N44" i="5" s="1"/>
  <c r="I44" i="5"/>
  <c r="H44" i="5" s="1"/>
  <c r="L41" i="5"/>
  <c r="I41" i="5"/>
  <c r="H41" i="5"/>
  <c r="L40" i="5"/>
  <c r="I40" i="5"/>
  <c r="H40" i="5"/>
  <c r="L39" i="5"/>
  <c r="I39" i="5"/>
  <c r="H39" i="5"/>
  <c r="L38" i="5"/>
  <c r="J38" i="5"/>
  <c r="N38" i="5" s="1"/>
  <c r="I38" i="5"/>
  <c r="H38" i="5" s="1"/>
  <c r="L35" i="5"/>
  <c r="I35" i="5"/>
  <c r="H35" i="5"/>
  <c r="L34" i="5"/>
  <c r="I34" i="5"/>
  <c r="H34" i="5"/>
  <c r="L33" i="5"/>
  <c r="I33" i="5"/>
  <c r="H33" i="5"/>
  <c r="L32" i="5"/>
  <c r="I32" i="5"/>
  <c r="H32" i="5" s="1"/>
  <c r="L29" i="5"/>
  <c r="I29" i="5"/>
  <c r="H29" i="5"/>
  <c r="L28" i="5"/>
  <c r="I28" i="5"/>
  <c r="H28" i="5"/>
  <c r="L27" i="5"/>
  <c r="J27" i="5"/>
  <c r="N27" i="5" s="1"/>
  <c r="I27" i="5"/>
  <c r="H27" i="5"/>
  <c r="L26" i="5"/>
  <c r="J26" i="5"/>
  <c r="N26" i="5" s="1"/>
  <c r="I26" i="5"/>
  <c r="H26" i="5" s="1"/>
  <c r="L23" i="5"/>
  <c r="I23" i="5"/>
  <c r="H23" i="5"/>
  <c r="L22" i="5"/>
  <c r="I22" i="5"/>
  <c r="H22" i="5"/>
  <c r="L21" i="5"/>
  <c r="I21" i="5"/>
  <c r="H21" i="5" s="1"/>
  <c r="L20" i="5"/>
  <c r="J20" i="5"/>
  <c r="N20" i="5" s="1"/>
  <c r="I20" i="5"/>
  <c r="H20" i="5" s="1"/>
  <c r="N9" i="5"/>
  <c r="K9" i="5"/>
  <c r="O3" i="5"/>
  <c r="N3" i="5" s="1"/>
  <c r="M20" i="5" s="1"/>
  <c r="K20" i="5" s="1"/>
  <c r="M130" i="5" l="1"/>
  <c r="K130" i="5" s="1"/>
  <c r="J130" i="5" s="1"/>
  <c r="N130" i="5" s="1"/>
  <c r="M124" i="5"/>
  <c r="K124" i="5" s="1"/>
  <c r="J124" i="5" s="1"/>
  <c r="N124" i="5" s="1"/>
  <c r="M118" i="5"/>
  <c r="K118" i="5" s="1"/>
  <c r="J118" i="5" s="1"/>
  <c r="N118" i="5" s="1"/>
  <c r="M112" i="5"/>
  <c r="K112" i="5" s="1"/>
  <c r="J112" i="5" s="1"/>
  <c r="N112" i="5" s="1"/>
  <c r="M106" i="5"/>
  <c r="K106" i="5" s="1"/>
  <c r="J106" i="5" s="1"/>
  <c r="N106" i="5" s="1"/>
  <c r="M100" i="5"/>
  <c r="K100" i="5" s="1"/>
  <c r="J100" i="5" s="1"/>
  <c r="N100" i="5" s="1"/>
  <c r="M94" i="5"/>
  <c r="K94" i="5" s="1"/>
  <c r="J94" i="5" s="1"/>
  <c r="N94" i="5" s="1"/>
  <c r="M88" i="5"/>
  <c r="K88" i="5" s="1"/>
  <c r="J88" i="5" s="1"/>
  <c r="N88" i="5" s="1"/>
  <c r="M82" i="5"/>
  <c r="K82" i="5" s="1"/>
  <c r="J82" i="5" s="1"/>
  <c r="N82" i="5" s="1"/>
  <c r="M76" i="5"/>
  <c r="K76" i="5" s="1"/>
  <c r="J76" i="5" s="1"/>
  <c r="N76" i="5" s="1"/>
  <c r="M70" i="5"/>
  <c r="K70" i="5" s="1"/>
  <c r="J70" i="5" s="1"/>
  <c r="N70" i="5" s="1"/>
  <c r="M64" i="5"/>
  <c r="K64" i="5" s="1"/>
  <c r="J64" i="5" s="1"/>
  <c r="N64" i="5" s="1"/>
  <c r="M58" i="5"/>
  <c r="K58" i="5" s="1"/>
  <c r="J58" i="5" s="1"/>
  <c r="N58" i="5" s="1"/>
  <c r="M52" i="5"/>
  <c r="K52" i="5" s="1"/>
  <c r="J52" i="5" s="1"/>
  <c r="N52" i="5" s="1"/>
  <c r="M46" i="5"/>
  <c r="K46" i="5" s="1"/>
  <c r="J46" i="5" s="1"/>
  <c r="N46" i="5" s="1"/>
  <c r="M40" i="5"/>
  <c r="K40" i="5" s="1"/>
  <c r="J40" i="5" s="1"/>
  <c r="N40" i="5" s="1"/>
  <c r="M34" i="5"/>
  <c r="K34" i="5" s="1"/>
  <c r="J34" i="5" s="1"/>
  <c r="N34" i="5" s="1"/>
  <c r="M28" i="5"/>
  <c r="K28" i="5" s="1"/>
  <c r="J28" i="5" s="1"/>
  <c r="N28" i="5" s="1"/>
  <c r="M22" i="5"/>
  <c r="K22" i="5" s="1"/>
  <c r="J22" i="5" s="1"/>
  <c r="N22" i="5" s="1"/>
  <c r="M131" i="5"/>
  <c r="K131" i="5" s="1"/>
  <c r="J131" i="5" s="1"/>
  <c r="N131" i="5" s="1"/>
  <c r="M125" i="5"/>
  <c r="K125" i="5" s="1"/>
  <c r="J125" i="5" s="1"/>
  <c r="N125" i="5" s="1"/>
  <c r="M119" i="5"/>
  <c r="K119" i="5" s="1"/>
  <c r="J119" i="5" s="1"/>
  <c r="N119" i="5" s="1"/>
  <c r="M113" i="5"/>
  <c r="K113" i="5" s="1"/>
  <c r="J113" i="5" s="1"/>
  <c r="N113" i="5" s="1"/>
  <c r="M107" i="5"/>
  <c r="K107" i="5" s="1"/>
  <c r="J107" i="5" s="1"/>
  <c r="N107" i="5" s="1"/>
  <c r="M101" i="5"/>
  <c r="K101" i="5" s="1"/>
  <c r="J101" i="5" s="1"/>
  <c r="N101" i="5" s="1"/>
  <c r="M95" i="5"/>
  <c r="K95" i="5" s="1"/>
  <c r="J95" i="5" s="1"/>
  <c r="N95" i="5" s="1"/>
  <c r="M89" i="5"/>
  <c r="K89" i="5" s="1"/>
  <c r="J89" i="5" s="1"/>
  <c r="N89" i="5" s="1"/>
  <c r="M83" i="5"/>
  <c r="K83" i="5" s="1"/>
  <c r="J83" i="5" s="1"/>
  <c r="N83" i="5" s="1"/>
  <c r="M77" i="5"/>
  <c r="K77" i="5" s="1"/>
  <c r="J77" i="5" s="1"/>
  <c r="N77" i="5" s="1"/>
  <c r="M71" i="5"/>
  <c r="K71" i="5" s="1"/>
  <c r="J71" i="5" s="1"/>
  <c r="N71" i="5" s="1"/>
  <c r="M65" i="5"/>
  <c r="K65" i="5" s="1"/>
  <c r="J65" i="5" s="1"/>
  <c r="N65" i="5" s="1"/>
  <c r="M59" i="5"/>
  <c r="K59" i="5" s="1"/>
  <c r="J59" i="5" s="1"/>
  <c r="N59" i="5" s="1"/>
  <c r="M53" i="5"/>
  <c r="K53" i="5" s="1"/>
  <c r="J53" i="5" s="1"/>
  <c r="N53" i="5" s="1"/>
  <c r="M47" i="5"/>
  <c r="K47" i="5" s="1"/>
  <c r="J47" i="5" s="1"/>
  <c r="N47" i="5" s="1"/>
  <c r="M41" i="5"/>
  <c r="K41" i="5" s="1"/>
  <c r="J41" i="5" s="1"/>
  <c r="N41" i="5" s="1"/>
  <c r="M35" i="5"/>
  <c r="K35" i="5" s="1"/>
  <c r="J35" i="5" s="1"/>
  <c r="N35" i="5" s="1"/>
  <c r="M29" i="5"/>
  <c r="K29" i="5" s="1"/>
  <c r="J29" i="5" s="1"/>
  <c r="N29" i="5" s="1"/>
  <c r="M23" i="5"/>
  <c r="K23" i="5" s="1"/>
  <c r="J23" i="5" s="1"/>
  <c r="N23" i="5" s="1"/>
  <c r="M128" i="5"/>
  <c r="K128" i="5" s="1"/>
  <c r="J128" i="5" s="1"/>
  <c r="N128" i="5" s="1"/>
  <c r="M122" i="5"/>
  <c r="K122" i="5" s="1"/>
  <c r="J122" i="5" s="1"/>
  <c r="N122" i="5" s="1"/>
  <c r="M116" i="5"/>
  <c r="K116" i="5" s="1"/>
  <c r="J116" i="5" s="1"/>
  <c r="N116" i="5" s="1"/>
  <c r="M110" i="5"/>
  <c r="K110" i="5" s="1"/>
  <c r="J110" i="5" s="1"/>
  <c r="N110" i="5" s="1"/>
  <c r="M104" i="5"/>
  <c r="K104" i="5" s="1"/>
  <c r="J104" i="5" s="1"/>
  <c r="N104" i="5" s="1"/>
  <c r="M98" i="5"/>
  <c r="K98" i="5" s="1"/>
  <c r="J98" i="5" s="1"/>
  <c r="N98" i="5" s="1"/>
  <c r="M92" i="5"/>
  <c r="K92" i="5" s="1"/>
  <c r="J92" i="5" s="1"/>
  <c r="N92" i="5" s="1"/>
  <c r="M86" i="5"/>
  <c r="K86" i="5" s="1"/>
  <c r="J86" i="5" s="1"/>
  <c r="N86" i="5" s="1"/>
  <c r="M80" i="5"/>
  <c r="K80" i="5" s="1"/>
  <c r="J80" i="5" s="1"/>
  <c r="N80" i="5" s="1"/>
  <c r="M74" i="5"/>
  <c r="K74" i="5" s="1"/>
  <c r="J74" i="5" s="1"/>
  <c r="N74" i="5" s="1"/>
  <c r="M68" i="5"/>
  <c r="K68" i="5" s="1"/>
  <c r="J68" i="5" s="1"/>
  <c r="N68" i="5" s="1"/>
  <c r="M62" i="5"/>
  <c r="K62" i="5" s="1"/>
  <c r="M56" i="5"/>
  <c r="K56" i="5" s="1"/>
  <c r="M50" i="5"/>
  <c r="K50" i="5" s="1"/>
  <c r="M44" i="5"/>
  <c r="K44" i="5" s="1"/>
  <c r="M38" i="5"/>
  <c r="K38" i="5" s="1"/>
  <c r="M32" i="5"/>
  <c r="K32" i="5" s="1"/>
  <c r="J32" i="5" s="1"/>
  <c r="N32" i="5" s="1"/>
  <c r="M26" i="5"/>
  <c r="K26" i="5" s="1"/>
  <c r="M129" i="5"/>
  <c r="K129" i="5" s="1"/>
  <c r="J129" i="5" s="1"/>
  <c r="N129" i="5" s="1"/>
  <c r="M123" i="5"/>
  <c r="K123" i="5" s="1"/>
  <c r="J123" i="5" s="1"/>
  <c r="N123" i="5" s="1"/>
  <c r="M117" i="5"/>
  <c r="K117" i="5" s="1"/>
  <c r="J117" i="5" s="1"/>
  <c r="N117" i="5" s="1"/>
  <c r="M111" i="5"/>
  <c r="K111" i="5" s="1"/>
  <c r="J111" i="5" s="1"/>
  <c r="N111" i="5" s="1"/>
  <c r="M105" i="5"/>
  <c r="K105" i="5" s="1"/>
  <c r="J105" i="5" s="1"/>
  <c r="N105" i="5" s="1"/>
  <c r="M99" i="5"/>
  <c r="K99" i="5" s="1"/>
  <c r="J99" i="5" s="1"/>
  <c r="N99" i="5" s="1"/>
  <c r="M93" i="5"/>
  <c r="K93" i="5" s="1"/>
  <c r="J93" i="5" s="1"/>
  <c r="N93" i="5" s="1"/>
  <c r="M87" i="5"/>
  <c r="K87" i="5" s="1"/>
  <c r="J87" i="5" s="1"/>
  <c r="N87" i="5" s="1"/>
  <c r="M81" i="5"/>
  <c r="K81" i="5" s="1"/>
  <c r="J81" i="5" s="1"/>
  <c r="N81" i="5" s="1"/>
  <c r="M75" i="5"/>
  <c r="K75" i="5" s="1"/>
  <c r="J75" i="5" s="1"/>
  <c r="N75" i="5" s="1"/>
  <c r="M69" i="5"/>
  <c r="K69" i="5" s="1"/>
  <c r="J69" i="5" s="1"/>
  <c r="N69" i="5" s="1"/>
  <c r="M63" i="5"/>
  <c r="K63" i="5" s="1"/>
  <c r="J63" i="5" s="1"/>
  <c r="N63" i="5" s="1"/>
  <c r="M57" i="5"/>
  <c r="K57" i="5" s="1"/>
  <c r="J57" i="5" s="1"/>
  <c r="N57" i="5" s="1"/>
  <c r="M51" i="5"/>
  <c r="K51" i="5" s="1"/>
  <c r="J51" i="5" s="1"/>
  <c r="N51" i="5" s="1"/>
  <c r="M45" i="5"/>
  <c r="K45" i="5" s="1"/>
  <c r="J45" i="5" s="1"/>
  <c r="N45" i="5" s="1"/>
  <c r="M39" i="5"/>
  <c r="K39" i="5" s="1"/>
  <c r="J39" i="5" s="1"/>
  <c r="N39" i="5" s="1"/>
  <c r="M33" i="5"/>
  <c r="K33" i="5" s="1"/>
  <c r="J33" i="5" s="1"/>
  <c r="N33" i="5" s="1"/>
  <c r="M27" i="5"/>
  <c r="K27" i="5" s="1"/>
  <c r="M21" i="5"/>
  <c r="K21" i="5" s="1"/>
  <c r="J21" i="5" s="1"/>
  <c r="N21" i="5" s="1"/>
  <c r="G9" i="5" l="1"/>
  <c r="F9" i="5" l="1"/>
</calcChain>
</file>

<file path=xl/comments1.xml><?xml version="1.0" encoding="utf-8"?>
<comments xmlns="http://schemas.openxmlformats.org/spreadsheetml/2006/main">
  <authors>
    <author>root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 xml:space="preserve">Helena: 
</t>
        </r>
        <r>
          <rPr>
            <sz val="9"/>
            <color indexed="81"/>
            <rFont val="Tahoma"/>
            <family val="2"/>
          </rPr>
          <t xml:space="preserve">Até 10/07, entrega ainda não realizada, sob o argumento de que a COLIC está sobrecarregada (e-mail Cades de 23/06.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Helena: 
</t>
        </r>
        <r>
          <rPr>
            <sz val="9"/>
            <color indexed="81"/>
            <rFont val="Tahoma"/>
            <family val="2"/>
          </rPr>
          <t>Cades solicitou por e-mail em 10/07, dilação para o dia 17/07. Aceitamos. O dia 10/07 era o dia originalmente acordado para esta entrega.</t>
        </r>
      </text>
    </comment>
  </commentList>
</comments>
</file>

<file path=xl/comments2.xml><?xml version="1.0" encoding="utf-8"?>
<comments xmlns="http://schemas.openxmlformats.org/spreadsheetml/2006/main">
  <authors>
    <author>root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DIGER:</t>
        </r>
        <r>
          <rPr>
            <sz val="9"/>
            <color indexed="81"/>
            <rFont val="Tahoma"/>
            <family val="2"/>
          </rPr>
          <t xml:space="preserve">
Havíamos proposto 29/05 mas CGOF pediu para recombinar para 30/06/2020.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DIGER:
</t>
        </r>
        <r>
          <rPr>
            <sz val="9"/>
            <color indexed="81"/>
            <rFont val="Tahoma"/>
            <family val="2"/>
          </rPr>
          <t>Havíamos proposto 29/05 mas CGOF pediu para recombinar para 30/06/2020.</t>
        </r>
      </text>
    </comment>
  </commentList>
</comments>
</file>

<file path=xl/sharedStrings.xml><?xml version="1.0" encoding="utf-8"?>
<sst xmlns="http://schemas.openxmlformats.org/spreadsheetml/2006/main" count="758" uniqueCount="280">
  <si>
    <t>Processos de nível 2 mapeados</t>
  </si>
  <si>
    <t>CONCLUÍDO</t>
  </si>
  <si>
    <t>ADEQUADO</t>
  </si>
  <si>
    <t>Nº</t>
  </si>
  <si>
    <t>Descrição</t>
  </si>
  <si>
    <t>Status</t>
  </si>
  <si>
    <t>Resumo da execução</t>
  </si>
  <si>
    <t>1.1</t>
  </si>
  <si>
    <t>1.2</t>
  </si>
  <si>
    <t>1.3</t>
  </si>
  <si>
    <t>1.4</t>
  </si>
  <si>
    <t>Planos de resposta, tratamento e revisão definidos (colunas AF a AM)</t>
  </si>
  <si>
    <t>Riscos avaliados e analisados (colunas L a AE)</t>
  </si>
  <si>
    <t>Riscos identificados nos processos de nível 2 (colunas B a K)</t>
  </si>
  <si>
    <t>Plano de Gestão de Riscos do Macroprocesso "Gestão de Pessoas" definido</t>
  </si>
  <si>
    <t>Desenvolvimento de pessoas e lideranças</t>
  </si>
  <si>
    <t>Aprimoramento da qualidade de vida e do bem estar do servidor</t>
  </si>
  <si>
    <t>Gestão da força de trabalho</t>
  </si>
  <si>
    <t>Proposta de Cronograma para o macroprocesso Gestão de Pessoas</t>
  </si>
  <si>
    <t>Administração da vida funcional e pessoal, direitos e benefícios</t>
  </si>
  <si>
    <t>RELATÓRIO DE STATUS DE PROJETO</t>
  </si>
  <si>
    <t>Projeto:</t>
  </si>
  <si>
    <t>Plano de Ação para Gestão de Riscos do INPI</t>
  </si>
  <si>
    <t>Data Referência:</t>
  </si>
  <si>
    <t>Gerente:</t>
  </si>
  <si>
    <t>DIGER - Coordenação-Geral da Qualidade  / Diretoria Executiva</t>
  </si>
  <si>
    <t>Processo SEI:</t>
  </si>
  <si>
    <t>52402.006865/2019-79</t>
  </si>
  <si>
    <t>SEÇÃO 1: VISÃO GERAL DO PROJETO</t>
  </si>
  <si>
    <t>Status de Execução Física</t>
  </si>
  <si>
    <t>% Realizado</t>
  </si>
  <si>
    <t>% Previsto</t>
  </si>
  <si>
    <t>% Previsto
%concluída</t>
  </si>
  <si>
    <t>% Realizado
% concluída</t>
  </si>
  <si>
    <t>SEÇÃO 2: STATUS DAS ENTREGAS</t>
  </si>
  <si>
    <t>Início previsto</t>
  </si>
  <si>
    <t>Fim previsto</t>
  </si>
  <si>
    <t>Farol</t>
  </si>
  <si>
    <t>Farol (fórmula)</t>
  </si>
  <si>
    <t>% Realizado
tabelado</t>
  </si>
  <si>
    <t>Qtd Total
de Trabalho Previsto
em horas
(Baseline Work)</t>
  </si>
  <si>
    <t>Qtd Trabalho  Previsto até Data Status
(em horas)
COTA</t>
  </si>
  <si>
    <t>% Realizado pelo tabelado</t>
  </si>
  <si>
    <t>1.1.1</t>
  </si>
  <si>
    <t>1.1.2</t>
  </si>
  <si>
    <t>Riscos identificados nos processos de nível 2</t>
  </si>
  <si>
    <t>1.1.3</t>
  </si>
  <si>
    <t>Riscos avaliados e analisados</t>
  </si>
  <si>
    <t>1.1.4</t>
  </si>
  <si>
    <t>Planos de resposta, tratamento e revisão definidos</t>
  </si>
  <si>
    <r>
      <t xml:space="preserve"> Novo prazo acordado: </t>
    </r>
    <r>
      <rPr>
        <b/>
        <sz val="12"/>
        <rFont val="Calibri"/>
        <family val="2"/>
        <scheme val="minor"/>
      </rPr>
      <t>29/05/2020</t>
    </r>
    <r>
      <rPr>
        <sz val="12"/>
        <rFont val="Calibri"/>
        <family val="2"/>
        <scheme val="minor"/>
      </rPr>
      <t xml:space="preserve">. Concluído para o primeiro processo em </t>
    </r>
    <r>
      <rPr>
        <b/>
        <sz val="12"/>
        <rFont val="Calibri"/>
        <family val="2"/>
        <scheme val="minor"/>
      </rPr>
      <t>26/06/2020</t>
    </r>
    <r>
      <rPr>
        <sz val="12"/>
        <rFont val="Calibri"/>
        <family val="2"/>
        <scheme val="minor"/>
      </rPr>
      <t>.</t>
    </r>
  </si>
  <si>
    <t>Plano de Gestão de Riscos do Macroprocesso "Gestão Orçamentária, Financeira e Contábil" definido</t>
  </si>
  <si>
    <t>2.1.1</t>
  </si>
  <si>
    <t>Atividade concluída em 07/10/19 (antes do prazo planejado). Foram identificados 8 processos.</t>
  </si>
  <si>
    <t>2.1.2</t>
  </si>
  <si>
    <t>Atividade concluída.</t>
  </si>
  <si>
    <t>2.1.3</t>
  </si>
  <si>
    <t>2.1.4</t>
  </si>
  <si>
    <t>Plano de Gestão de Riscos do Macroprocesso "Gestão da Logística e Infraestrutura" definido</t>
  </si>
  <si>
    <t>3.1.1</t>
  </si>
  <si>
    <t>Atividade concluída em 13/02/20 (antes do prazo planejado). Foram identificados 6 processos.</t>
  </si>
  <si>
    <t>3.1.2</t>
  </si>
  <si>
    <t>3.1.3</t>
  </si>
  <si>
    <r>
      <t xml:space="preserve">Em andamento. Processo 2 com prazo acordado para </t>
    </r>
    <r>
      <rPr>
        <b/>
        <sz val="12"/>
        <rFont val="Calibri"/>
        <family val="2"/>
        <scheme val="minor"/>
      </rPr>
      <t>10/07/20</t>
    </r>
    <r>
      <rPr>
        <sz val="12"/>
        <rFont val="Calibri"/>
        <family val="2"/>
        <scheme val="minor"/>
      </rPr>
      <t xml:space="preserve">. Processos 5 e 6 acordados para </t>
    </r>
    <r>
      <rPr>
        <b/>
        <sz val="12"/>
        <rFont val="Calibri"/>
        <family val="2"/>
        <scheme val="minor"/>
      </rPr>
      <t>31/07/20</t>
    </r>
    <r>
      <rPr>
        <sz val="12"/>
        <rFont val="Calibri"/>
        <family val="2"/>
        <scheme val="minor"/>
      </rPr>
      <t>.</t>
    </r>
  </si>
  <si>
    <t>3.1.4</t>
  </si>
  <si>
    <t>Não iniciado.</t>
  </si>
  <si>
    <t>Plano de Gestão de Riscos do Macroprocesso "Concessão de Registro de Marca"definido</t>
  </si>
  <si>
    <t>4.1.1</t>
  </si>
  <si>
    <t>Atividade concluída em 27/12/19 (antes do prazo planejado).</t>
  </si>
  <si>
    <t>4.1.2</t>
  </si>
  <si>
    <t>Em andamento. Prazo acordado para 30/09/20.</t>
  </si>
  <si>
    <t>4.1.3</t>
  </si>
  <si>
    <t>4.1.4</t>
  </si>
  <si>
    <t>Plano de Gestão de Riscos do Macroprocesso "Concessão de Registro de Desenho Industrial" definido</t>
  </si>
  <si>
    <t>5.1.1</t>
  </si>
  <si>
    <t>5.1.2</t>
  </si>
  <si>
    <t>Em andamento. Prazo acordado para 31/08/20.</t>
  </si>
  <si>
    <t>5.1.3</t>
  </si>
  <si>
    <t>5.1.4</t>
  </si>
  <si>
    <t>Plano de Gestão de Riscos do Macroprocesso "Concessão de Registro de Indicação Geográfica" definido</t>
  </si>
  <si>
    <t>6.1.1</t>
  </si>
  <si>
    <t>6.1.2</t>
  </si>
  <si>
    <t>Em andamento. Prazo acordado para 31/07/20.</t>
  </si>
  <si>
    <t>6.1.3</t>
  </si>
  <si>
    <t>6.1.4</t>
  </si>
  <si>
    <t>Plano de Gestão de Riscos do Macroprocesso "Gestão da TIC" definido</t>
  </si>
  <si>
    <t>7.1.1</t>
  </si>
  <si>
    <t>Atividade concluída em 28/02/20 (antes do prazo planejado).</t>
  </si>
  <si>
    <t>7.1.2</t>
  </si>
  <si>
    <t>7.1.3</t>
  </si>
  <si>
    <t>7.1.4</t>
  </si>
  <si>
    <t>Plano de Gestão de Riscos do Macroprocesso "Recepção de pedidos e atuação como autoridade internacional no âmbito do PCT" definido</t>
  </si>
  <si>
    <t>8.1.1</t>
  </si>
  <si>
    <t>Aprovado via SEI nº 52402.000453/2020-69 , em 23/01/2020.</t>
  </si>
  <si>
    <t>8.1.2</t>
  </si>
  <si>
    <t>Em andamento. Concluído para RO e Exame ISA.</t>
  </si>
  <si>
    <t>8.1.3</t>
  </si>
  <si>
    <t>8.1.4</t>
  </si>
  <si>
    <t>Plano de Gestão de Riscos do Macroprocesso "Gestão da Estratégia" definido</t>
  </si>
  <si>
    <t>9.1.1</t>
  </si>
  <si>
    <t>9.1.2</t>
  </si>
  <si>
    <t>9.1.3</t>
  </si>
  <si>
    <t>9.1.4</t>
  </si>
  <si>
    <t>Plano de Gestão de Riscos do Macroprocesso "Gestão da Qualidade" definido</t>
  </si>
  <si>
    <t>10.1.1</t>
  </si>
  <si>
    <t>Em andamento.</t>
  </si>
  <si>
    <t>10.1.2</t>
  </si>
  <si>
    <t>Em andamento (para o processo de Gestão de Riscos).</t>
  </si>
  <si>
    <t>10.1.3</t>
  </si>
  <si>
    <t>10.1.4</t>
  </si>
  <si>
    <t>Plano de Gestão de Riscos do Macroprocesso "Concessão de Patente" definido</t>
  </si>
  <si>
    <t>11.1.1</t>
  </si>
  <si>
    <t>Em andamento, no âmbito do Prosperity Fund Fase 2.</t>
  </si>
  <si>
    <t>11.1.2</t>
  </si>
  <si>
    <t>11.1.3</t>
  </si>
  <si>
    <t>11.1.4</t>
  </si>
  <si>
    <t>Plano de Gestão de Riscos do Macroprocesso "Concessão de Registro de Programa de Computador" definido</t>
  </si>
  <si>
    <t>12.1.1</t>
  </si>
  <si>
    <t>12.1.2</t>
  </si>
  <si>
    <t>12.1.3</t>
  </si>
  <si>
    <t>12.1.4</t>
  </si>
  <si>
    <t>Plano de Gestão de Riscos do Macroprocesso "Concessão de Registro de Topografia de Circuito Integrado" definido</t>
  </si>
  <si>
    <t>13.1.1</t>
  </si>
  <si>
    <t>13.1.2</t>
  </si>
  <si>
    <t>13.1.3</t>
  </si>
  <si>
    <t>13.1.4</t>
  </si>
  <si>
    <t>Plano de Gestão de Riscos do Macroprocesso "Averbação e Registro de Contratos de Direitos de Propriedade Industrial, Transferência de Tecnologia e Franquia Empresarial" definido</t>
  </si>
  <si>
    <t>14.1.1</t>
  </si>
  <si>
    <t>14.1.2</t>
  </si>
  <si>
    <t>14.1.3</t>
  </si>
  <si>
    <t>14.1.4</t>
  </si>
  <si>
    <t>Plano de Gestão de Riscos do Macroprocesso "Disseminação da Propriedade Intelectual" definido</t>
  </si>
  <si>
    <t>15.1.1</t>
  </si>
  <si>
    <t>15.1.2</t>
  </si>
  <si>
    <t>15.1.3</t>
  </si>
  <si>
    <t>15.1.4</t>
  </si>
  <si>
    <t>Plano de Gestão de Riscos do Macroprocesso "Relações Internacionais em Propriedade Intelectual" definido</t>
  </si>
  <si>
    <t>16.1.1</t>
  </si>
  <si>
    <t>16.1.2</t>
  </si>
  <si>
    <t>16.1.3</t>
  </si>
  <si>
    <t>16.1.4</t>
  </si>
  <si>
    <t>Plano de Gestão de Riscos do Macroprocesso "Gestão da Comunicação" definido</t>
  </si>
  <si>
    <t>17.1.1</t>
  </si>
  <si>
    <t>17.1.2</t>
  </si>
  <si>
    <t>17.1.3</t>
  </si>
  <si>
    <t>17.1.4</t>
  </si>
  <si>
    <t>Plano de Gestão de Riscos do Macroprocesso "Apoio à Governança" definido</t>
  </si>
  <si>
    <t>18.1.1</t>
  </si>
  <si>
    <t>18.1.2</t>
  </si>
  <si>
    <t>18.1.3</t>
  </si>
  <si>
    <t>18.1.4</t>
  </si>
  <si>
    <t>Plano de Gestão de Riscos do Macroprocesso "Consultoria e Assessoramento Jurídico" definido</t>
  </si>
  <si>
    <t>19.1.1</t>
  </si>
  <si>
    <t>19.1.2</t>
  </si>
  <si>
    <t>19.1.3</t>
  </si>
  <si>
    <t>19.1.4</t>
  </si>
  <si>
    <t>Plano de Gestão de Riscos do Macroprocesso "Gestão de Logística e Infraestrutura" definido</t>
  </si>
  <si>
    <t xml:space="preserve">Gestão de Infraestrutura </t>
  </si>
  <si>
    <t>Gestão de Logística</t>
  </si>
  <si>
    <t>Gestão de Materiais e Suprimentos</t>
  </si>
  <si>
    <t>Gestão de Patrimônio</t>
  </si>
  <si>
    <t>1.5</t>
  </si>
  <si>
    <t>Gestão dos Documentos</t>
  </si>
  <si>
    <t>1.6</t>
  </si>
  <si>
    <t>Gestão de Atendimento</t>
  </si>
  <si>
    <t>Cronograma para o macroprocesso Gestão de Logística e Infraestrutura</t>
  </si>
  <si>
    <t>Cronograma para o macroprocesso Gestão de Pessoas</t>
  </si>
  <si>
    <t>Elaboração e Gestão do Orçamento</t>
  </si>
  <si>
    <t>Levantamento de Custos</t>
  </si>
  <si>
    <t>Gestão Contábil</t>
  </si>
  <si>
    <t>Pagamentos</t>
  </si>
  <si>
    <t>Restituição de Valores</t>
  </si>
  <si>
    <t>Atendimento ao público externo</t>
  </si>
  <si>
    <t>1.7</t>
  </si>
  <si>
    <t>Elaboração da tabela</t>
  </si>
  <si>
    <t>1.8</t>
  </si>
  <si>
    <t>Suprimento de fundos</t>
  </si>
  <si>
    <t>Cronograma para o macroprocesso Gestão Orçamentária, Financeira e Contábil</t>
  </si>
  <si>
    <t>Proposta de Cronograma para o macroprocesso PCT</t>
  </si>
  <si>
    <t>Recepção do  depósito internacional no RO/BR</t>
  </si>
  <si>
    <t>Exame ISA</t>
  </si>
  <si>
    <t>Exame IPEA</t>
  </si>
  <si>
    <t>Protocolo do Pedido e Petições  de IG</t>
  </si>
  <si>
    <t>Exame Preliminar do Pedido e Petições de IG</t>
  </si>
  <si>
    <t>Exame de Mérito de Pedido de IG</t>
  </si>
  <si>
    <t>Emissão de Certificado de IG</t>
  </si>
  <si>
    <t>Outros Serviços de IG</t>
  </si>
  <si>
    <t>Recurso em IG</t>
  </si>
  <si>
    <t>Aprimoramento e Orientação dos Procedimentos e Diretrizes de IG</t>
  </si>
  <si>
    <t>Tratamento de Ações Judiciais de IG</t>
  </si>
  <si>
    <t>1.9</t>
  </si>
  <si>
    <t>Protocolo do Pedido e Petições  de DI</t>
  </si>
  <si>
    <t>1.10</t>
  </si>
  <si>
    <t>Exame Formal de Pedido e Petições de DI</t>
  </si>
  <si>
    <t>1.11</t>
  </si>
  <si>
    <t>Exame Técnico de Pedido de DI</t>
  </si>
  <si>
    <t>1.12</t>
  </si>
  <si>
    <t>Emissão de Certificado, Manutenção e Extinção de Registro de DI</t>
  </si>
  <si>
    <t>1.13</t>
  </si>
  <si>
    <t>Exame de Mérito do Objeto de Registro de DI</t>
  </si>
  <si>
    <t>1.14</t>
  </si>
  <si>
    <t>Outros Serviços de DI</t>
  </si>
  <si>
    <t>1.15</t>
  </si>
  <si>
    <t>Recurso e Processo Administrativo de Nulidade em DI</t>
  </si>
  <si>
    <t>1.16</t>
  </si>
  <si>
    <t>Aprimoramento e Orientação dos Procedimentos e Diretrizes de DI</t>
  </si>
  <si>
    <t>1.17</t>
  </si>
  <si>
    <t>Tratamento de Ações Judiciais de DI</t>
  </si>
  <si>
    <t>1.18</t>
  </si>
  <si>
    <t>Protocolo de Pedido e Petições de Marca</t>
  </si>
  <si>
    <t>1.19</t>
  </si>
  <si>
    <t>Exame Formal de Pedido e Petições de Marca</t>
  </si>
  <si>
    <t>1.20</t>
  </si>
  <si>
    <t>Exame Substantivo do Pedido de Marca</t>
  </si>
  <si>
    <t>1.21</t>
  </si>
  <si>
    <t>Concessão, Prorrogação e Extinção o Registro de Marca</t>
  </si>
  <si>
    <t>1.22</t>
  </si>
  <si>
    <t>Outros Serviços  de Marca</t>
  </si>
  <si>
    <t>1.23</t>
  </si>
  <si>
    <t>Recurso e Processo Administrativo de Nulidade de Registro em Marca</t>
  </si>
  <si>
    <t>1.24</t>
  </si>
  <si>
    <t>Pedidos internacionais originados no Brasil  (Protocolo de Madri)</t>
  </si>
  <si>
    <t>1.25</t>
  </si>
  <si>
    <t>Inscrições internacionais que designam o Brasil (Protocolo de Madri)</t>
  </si>
  <si>
    <t>1.26</t>
  </si>
  <si>
    <t>Aprimoramento e Orientação dos Procedimentos e Diretrizes do Exame de Marca</t>
  </si>
  <si>
    <t>1.27</t>
  </si>
  <si>
    <t>Tratamento de Ações Judiciais de Marcas</t>
  </si>
  <si>
    <t>Proposta de Cronograma para o macroprocesso Gestão de TIC</t>
  </si>
  <si>
    <t>Plano de Gestão de Riscos do Macroprocesso "Gestão de TIC" definido</t>
  </si>
  <si>
    <t>Gestão de Soluções de TIC</t>
  </si>
  <si>
    <t>Monitoramento de Soluções de TIC</t>
  </si>
  <si>
    <t>Gestão da Segurança da Informação</t>
  </si>
  <si>
    <t>Sustentação de TIC</t>
  </si>
  <si>
    <t>Gestão e Fiscalização de Contratos</t>
  </si>
  <si>
    <t>Governança de TIC</t>
  </si>
  <si>
    <t>Prazo acordado</t>
  </si>
  <si>
    <t>Realizado</t>
  </si>
  <si>
    <t>EM ANDAMENTO</t>
  </si>
  <si>
    <t>NÃO INICIADO, ATRASADO</t>
  </si>
  <si>
    <t>Recebido dia 29/06. Análise DIGER enviada em 02/07. Aguardando retorno.</t>
  </si>
  <si>
    <t>Recebido dia 25/06. Análise DIGER enviada em 30/06. Aguardando retorno.</t>
  </si>
  <si>
    <t>Recebido dia 15/06. Análise DIGER enviada em 17/06. Aguardando retorno.</t>
  </si>
  <si>
    <t>Recebido dia 26/06. Análise DIGER enviada em 30/06. Aguardando retorno.</t>
  </si>
  <si>
    <t>Em andamento. Iniciado no âmbito dos processos da Ouvidoria, em 15 de julho.</t>
  </si>
  <si>
    <t>Atividade concluída em 29/11/19 (antes do prazo planejado). Foram identificados 3 processos. No prosperity foram identificados mais processos.</t>
  </si>
  <si>
    <r>
      <t xml:space="preserve">1ª reunião com pontos focais em 09/01/2020. Novo prazo acordado: </t>
    </r>
    <r>
      <rPr>
        <b/>
        <sz val="12"/>
        <rFont val="Calibri"/>
        <family val="2"/>
        <scheme val="minor"/>
      </rPr>
      <t>30/03/2020</t>
    </r>
    <r>
      <rPr>
        <sz val="12"/>
        <rFont val="Calibri"/>
        <family val="2"/>
        <scheme val="minor"/>
      </rPr>
      <t>. Concluído para o primeiro processo em</t>
    </r>
    <r>
      <rPr>
        <b/>
        <sz val="12"/>
        <rFont val="Calibri"/>
        <family val="2"/>
        <scheme val="minor"/>
      </rPr>
      <t xml:space="preserve"> 11/05/2020</t>
    </r>
    <r>
      <rPr>
        <sz val="12"/>
        <rFont val="Calibri"/>
        <family val="2"/>
        <scheme val="minor"/>
      </rPr>
      <t xml:space="preserve">. Iniciado para o segundo processo. Prazo acordado: </t>
    </r>
    <r>
      <rPr>
        <b/>
        <sz val="12"/>
        <rFont val="Calibri"/>
        <family val="2"/>
        <scheme val="minor"/>
      </rPr>
      <t>31/07/2020</t>
    </r>
    <r>
      <rPr>
        <sz val="12"/>
        <rFont val="Calibri"/>
        <family val="2"/>
        <scheme val="minor"/>
      </rPr>
      <t>. Foram entregues todos os processos juntos dessa etapa, mas ainda não teve retorno quanto aos nossos comentários.</t>
    </r>
  </si>
  <si>
    <r>
      <t xml:space="preserve"> Novo prazo acordado: </t>
    </r>
    <r>
      <rPr>
        <b/>
        <sz val="12"/>
        <rFont val="Calibri"/>
        <family val="2"/>
        <scheme val="minor"/>
      </rPr>
      <t>15/05/2020</t>
    </r>
    <r>
      <rPr>
        <sz val="12"/>
        <rFont val="Calibri"/>
        <family val="2"/>
        <scheme val="minor"/>
      </rPr>
      <t xml:space="preserve">. Concluído para o primeiro processo em </t>
    </r>
    <r>
      <rPr>
        <b/>
        <sz val="12"/>
        <rFont val="Calibri"/>
        <family val="2"/>
        <scheme val="minor"/>
      </rPr>
      <t>09/06/2020</t>
    </r>
    <r>
      <rPr>
        <sz val="12"/>
        <rFont val="Calibri"/>
        <family val="2"/>
        <scheme val="minor"/>
      </rPr>
      <t>. Segundo processo em atraso (porém atividade 1 foi adiantada oara todos os processos.)</t>
    </r>
  </si>
  <si>
    <t>Em andamento. Faltam processos 7 e 8.</t>
  </si>
  <si>
    <t>Em andamento. Processos 1 e 2 em atraso. Processos 5 e 6 em andamento. Os demais não foram iniciados e estão atrasados.</t>
  </si>
  <si>
    <t>Enviamos comentários para  CGTI avaliar. Ainda não houve retorno. Follow up em 4 de setembro.</t>
  </si>
  <si>
    <t>Em andamento. Concluído para RO e Exame ISA (resta resposta aos nosso comentários).</t>
  </si>
  <si>
    <t>Em andamento. Fim previsto para set 2020.</t>
  </si>
  <si>
    <t>Concluído.</t>
  </si>
  <si>
    <t>Em andamento. Fim previsto para set/20.</t>
  </si>
  <si>
    <t>Proposta de Cronograma para os macroprocessos da DIPTO</t>
  </si>
  <si>
    <t>Prazo proposto</t>
  </si>
  <si>
    <t>Depósito de Pedido de Registro de Programa de Computador</t>
  </si>
  <si>
    <t>Verificação de Conformidade</t>
  </si>
  <si>
    <t>Concessão de Registro</t>
  </si>
  <si>
    <t>Outros Serviços de Programa de Computador</t>
  </si>
  <si>
    <t>Tratamento de Ações Judiciais referentes a Programa de Computador</t>
  </si>
  <si>
    <t>2.1</t>
  </si>
  <si>
    <t>Depósito de Pedido de Topografia de Circuito Integrado</t>
  </si>
  <si>
    <t>2.2</t>
  </si>
  <si>
    <t>2.3</t>
  </si>
  <si>
    <t>2.4</t>
  </si>
  <si>
    <t>Outros Serviços de Topografia de Circuito Integrado</t>
  </si>
  <si>
    <t>2.5</t>
  </si>
  <si>
    <t>Tratamento de Ações Judiciais referentes a Topografia de Circuito Integrado</t>
  </si>
  <si>
    <t>2.6</t>
  </si>
  <si>
    <t>Proposta de Cronograma para o macroprocesso Disseminação da PI</t>
  </si>
  <si>
    <t>Plano de Gestão de Riscos do Macroprocesso "Disseminação da PI" definido</t>
  </si>
  <si>
    <t>Gestão de Atividades Acadêmicas e de Disseminação</t>
  </si>
  <si>
    <t>Gestão de cursos de PI</t>
  </si>
  <si>
    <t>Cooperação Técnica e Articulação Institucional</t>
  </si>
  <si>
    <t>Gestão de cursos de Pós-Graduação</t>
  </si>
  <si>
    <t>Atendimento ao usuário</t>
  </si>
  <si>
    <t>Gestão e disponibilização de informação bibliográfica</t>
  </si>
  <si>
    <t>Em andamento. Falta aprovação do cronograma.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</si>
</sst>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;@"/>
    <numFmt numFmtId="168" formatCode="[$$-409]#,##0.00"/>
    <numFmt numFmtId="169" formatCode="_(&quot;R$ &quot;* #,##0.00_);_(&quot;R$ &quot;* \(#,##0.00\);_(&quot;R$ &quot;* &quot;-&quot;??_);_(@_)"/>
    <numFmt numFmtId="170" formatCode="mmmm\ d\,\ yyyy"/>
    <numFmt numFmtId="171" formatCode="#,##0.00&quot; &quot;;&quot; (&quot;#,##0.00&quot;)&quot;;&quot; -&quot;#&quot; &quot;;@&quot; &quot;"/>
    <numFmt numFmtId="172" formatCode="0.0000000000"/>
    <numFmt numFmtId="173" formatCode="#,##0.00\ ;&quot; (&quot;#,##0.00\);&quot; -&quot;#\ ;@\ "/>
    <numFmt numFmtId="174" formatCode="_(* #,##0.00_);_(* \(#,##0.00\);_(* \-??_);_(@_)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theme="1"/>
      <name val="Arial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50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2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986">
    <xf numFmtId="0" fontId="0" fillId="0" borderId="0"/>
    <xf numFmtId="0" fontId="2" fillId="0" borderId="0"/>
    <xf numFmtId="168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0" fontId="3" fillId="13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0" fontId="3" fillId="14" borderId="0" applyNumberFormat="0" applyBorder="0" applyAlignment="0" applyProtection="0"/>
    <xf numFmtId="168" fontId="3" fillId="14" borderId="0" applyNumberFormat="0" applyBorder="0" applyAlignment="0" applyProtection="0"/>
    <xf numFmtId="168" fontId="3" fillId="14" borderId="0" applyNumberFormat="0" applyBorder="0" applyAlignment="0" applyProtection="0"/>
    <xf numFmtId="168" fontId="3" fillId="14" borderId="0" applyNumberFormat="0" applyBorder="0" applyAlignment="0" applyProtection="0"/>
    <xf numFmtId="0" fontId="3" fillId="15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0" fontId="3" fillId="16" borderId="0" applyNumberFormat="0" applyBorder="0" applyAlignment="0" applyProtection="0"/>
    <xf numFmtId="168" fontId="3" fillId="16" borderId="0" applyNumberFormat="0" applyBorder="0" applyAlignment="0" applyProtection="0"/>
    <xf numFmtId="168" fontId="3" fillId="16" borderId="0" applyNumberFormat="0" applyBorder="0" applyAlignment="0" applyProtection="0"/>
    <xf numFmtId="168" fontId="3" fillId="16" borderId="0" applyNumberFormat="0" applyBorder="0" applyAlignment="0" applyProtection="0"/>
    <xf numFmtId="0" fontId="3" fillId="17" borderId="0" applyNumberFormat="0" applyBorder="0" applyAlignment="0" applyProtection="0"/>
    <xf numFmtId="168" fontId="3" fillId="17" borderId="0" applyNumberFormat="0" applyBorder="0" applyAlignment="0" applyProtection="0"/>
    <xf numFmtId="168" fontId="3" fillId="17" borderId="0" applyNumberFormat="0" applyBorder="0" applyAlignment="0" applyProtection="0"/>
    <xf numFmtId="168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0" fontId="3" fillId="23" borderId="0" applyNumberFormat="0" applyBorder="0" applyAlignment="0" applyProtection="0"/>
    <xf numFmtId="168" fontId="3" fillId="23" borderId="0" applyNumberFormat="0" applyBorder="0" applyAlignment="0" applyProtection="0"/>
    <xf numFmtId="168" fontId="3" fillId="23" borderId="0" applyNumberFormat="0" applyBorder="0" applyAlignment="0" applyProtection="0"/>
    <xf numFmtId="168" fontId="3" fillId="23" borderId="0" applyNumberFormat="0" applyBorder="0" applyAlignment="0" applyProtection="0"/>
    <xf numFmtId="0" fontId="3" fillId="24" borderId="0" applyNumberFormat="0" applyBorder="0" applyAlignment="0" applyProtection="0"/>
    <xf numFmtId="168" fontId="3" fillId="24" borderId="0" applyNumberFormat="0" applyBorder="0" applyAlignment="0" applyProtection="0"/>
    <xf numFmtId="168" fontId="3" fillId="24" borderId="0" applyNumberFormat="0" applyBorder="0" applyAlignment="0" applyProtection="0"/>
    <xf numFmtId="168" fontId="3" fillId="24" borderId="0" applyNumberFormat="0" applyBorder="0" applyAlignment="0" applyProtection="0"/>
    <xf numFmtId="0" fontId="3" fillId="15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0" fontId="3" fillId="22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0" fontId="3" fillId="25" borderId="0" applyNumberFormat="0" applyBorder="0" applyAlignment="0" applyProtection="0"/>
    <xf numFmtId="168" fontId="3" fillId="25" borderId="0" applyNumberFormat="0" applyBorder="0" applyAlignment="0" applyProtection="0"/>
    <xf numFmtId="168" fontId="3" fillId="25" borderId="0" applyNumberFormat="0" applyBorder="0" applyAlignment="0" applyProtection="0"/>
    <xf numFmtId="168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168" fontId="4" fillId="31" borderId="0" applyNumberFormat="0" applyBorder="0" applyAlignment="0" applyProtection="0"/>
    <xf numFmtId="0" fontId="4" fillId="23" borderId="0" applyNumberFormat="0" applyBorder="0" applyAlignment="0" applyProtection="0"/>
    <xf numFmtId="168" fontId="4" fillId="23" borderId="0" applyNumberFormat="0" applyBorder="0" applyAlignment="0" applyProtection="0"/>
    <xf numFmtId="0" fontId="4" fillId="24" borderId="0" applyNumberFormat="0" applyBorder="0" applyAlignment="0" applyProtection="0"/>
    <xf numFmtId="168" fontId="4" fillId="24" borderId="0" applyNumberFormat="0" applyBorder="0" applyAlignment="0" applyProtection="0"/>
    <xf numFmtId="0" fontId="4" fillId="32" borderId="0" applyNumberFormat="0" applyBorder="0" applyAlignment="0" applyProtection="0"/>
    <xf numFmtId="168" fontId="4" fillId="32" borderId="0" applyNumberFormat="0" applyBorder="0" applyAlignment="0" applyProtection="0"/>
    <xf numFmtId="0" fontId="4" fillId="33" borderId="0" applyNumberFormat="0" applyBorder="0" applyAlignment="0" applyProtection="0"/>
    <xf numFmtId="168" fontId="4" fillId="33" borderId="0" applyNumberFormat="0" applyBorder="0" applyAlignment="0" applyProtection="0"/>
    <xf numFmtId="0" fontId="4" fillId="34" borderId="0" applyNumberFormat="0" applyBorder="0" applyAlignment="0" applyProtection="0"/>
    <xf numFmtId="168" fontId="4" fillId="34" borderId="0" applyNumberFormat="0" applyBorder="0" applyAlignment="0" applyProtection="0"/>
    <xf numFmtId="0" fontId="5" fillId="0" borderId="0" applyNumberFormat="0" applyAlignment="0"/>
    <xf numFmtId="168" fontId="5" fillId="0" borderId="0" applyNumberFormat="0" applyAlignment="0"/>
    <xf numFmtId="0" fontId="6" fillId="5" borderId="0" applyNumberFormat="0" applyBorder="0" applyAlignment="0" applyProtection="0"/>
    <xf numFmtId="0" fontId="6" fillId="14" borderId="0" applyNumberFormat="0" applyBorder="0" applyAlignment="0" applyProtection="0"/>
    <xf numFmtId="168" fontId="6" fillId="14" borderId="0" applyNumberFormat="0" applyBorder="0" applyAlignment="0" applyProtection="0"/>
    <xf numFmtId="168" fontId="7" fillId="35" borderId="1" applyNumberFormat="0" applyAlignment="0" applyProtection="0"/>
    <xf numFmtId="0" fontId="7" fillId="36" borderId="1" applyNumberFormat="0" applyAlignment="0" applyProtection="0"/>
    <xf numFmtId="168" fontId="7" fillId="35" borderId="1" applyNumberFormat="0" applyAlignment="0" applyProtection="0"/>
    <xf numFmtId="0" fontId="7" fillId="37" borderId="1" applyNumberFormat="0" applyAlignment="0" applyProtection="0"/>
    <xf numFmtId="0" fontId="7" fillId="35" borderId="1" applyNumberFormat="0" applyAlignment="0" applyProtection="0"/>
    <xf numFmtId="0" fontId="7" fillId="35" borderId="1" applyNumberFormat="0" applyAlignment="0" applyProtection="0"/>
    <xf numFmtId="0" fontId="7" fillId="35" borderId="1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8" fillId="38" borderId="2" applyNumberFormat="0" applyAlignment="0" applyProtection="0"/>
    <xf numFmtId="168" fontId="8" fillId="38" borderId="2" applyNumberFormat="0" applyAlignment="0" applyProtection="0"/>
    <xf numFmtId="0" fontId="9" fillId="0" borderId="3" applyNumberFormat="0" applyFill="0" applyAlignment="0" applyProtection="0"/>
    <xf numFmtId="168" fontId="9" fillId="0" borderId="3" applyNumberFormat="0" applyFill="0" applyAlignment="0" applyProtection="0"/>
    <xf numFmtId="0" fontId="8" fillId="39" borderId="2" applyNumberFormat="0" applyAlignment="0" applyProtection="0"/>
    <xf numFmtId="0" fontId="9" fillId="0" borderId="3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0" fontId="10" fillId="0" borderId="0">
      <alignment horizontal="left"/>
    </xf>
    <xf numFmtId="0" fontId="11" fillId="0" borderId="0" applyNumberFormat="0" applyFill="0" applyBorder="0" applyAlignment="0" applyProtection="0"/>
    <xf numFmtId="168" fontId="11" fillId="0" borderId="0" applyNumberFormat="0" applyFill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168" fontId="4" fillId="46" borderId="0" applyNumberFormat="0" applyBorder="0" applyAlignment="0" applyProtection="0"/>
    <xf numFmtId="0" fontId="4" fillId="47" borderId="0" applyNumberFormat="0" applyBorder="0" applyAlignment="0" applyProtection="0"/>
    <xf numFmtId="168" fontId="4" fillId="47" borderId="0" applyNumberFormat="0" applyBorder="0" applyAlignment="0" applyProtection="0"/>
    <xf numFmtId="0" fontId="4" fillId="48" borderId="0" applyNumberFormat="0" applyBorder="0" applyAlignment="0" applyProtection="0"/>
    <xf numFmtId="168" fontId="4" fillId="48" borderId="0" applyNumberFormat="0" applyBorder="0" applyAlignment="0" applyProtection="0"/>
    <xf numFmtId="0" fontId="4" fillId="32" borderId="0" applyNumberFormat="0" applyBorder="0" applyAlignment="0" applyProtection="0"/>
    <xf numFmtId="168" fontId="4" fillId="32" borderId="0" applyNumberFormat="0" applyBorder="0" applyAlignment="0" applyProtection="0"/>
    <xf numFmtId="0" fontId="4" fillId="33" borderId="0" applyNumberFormat="0" applyBorder="0" applyAlignment="0" applyProtection="0"/>
    <xf numFmtId="168" fontId="4" fillId="33" borderId="0" applyNumberFormat="0" applyBorder="0" applyAlignment="0" applyProtection="0"/>
    <xf numFmtId="0" fontId="4" fillId="49" borderId="0" applyNumberFormat="0" applyBorder="0" applyAlignment="0" applyProtection="0"/>
    <xf numFmtId="168" fontId="4" fillId="49" borderId="0" applyNumberFormat="0" applyBorder="0" applyAlignment="0" applyProtection="0"/>
    <xf numFmtId="168" fontId="12" fillId="17" borderId="1" applyNumberFormat="0" applyAlignment="0" applyProtection="0"/>
    <xf numFmtId="0" fontId="12" fillId="11" borderId="1" applyNumberFormat="0" applyAlignment="0" applyProtection="0"/>
    <xf numFmtId="168" fontId="12" fillId="17" borderId="1" applyNumberFormat="0" applyAlignment="0" applyProtection="0"/>
    <xf numFmtId="0" fontId="12" fillId="10" borderId="1" applyNumberFormat="0" applyAlignment="0" applyProtection="0"/>
    <xf numFmtId="0" fontId="12" fillId="17" borderId="1" applyNumberFormat="0" applyAlignment="0" applyProtection="0"/>
    <xf numFmtId="0" fontId="12" fillId="17" borderId="1" applyNumberFormat="0" applyAlignment="0" applyProtection="0"/>
    <xf numFmtId="0" fontId="12" fillId="17" borderId="1" applyNumberFormat="0" applyAlignment="0" applyProtection="0"/>
    <xf numFmtId="171" fontId="13" fillId="0" borderId="0"/>
    <xf numFmtId="38" fontId="5" fillId="50" borderId="0" applyNumberFormat="0" applyBorder="0" applyAlignment="0" applyProtection="0"/>
    <xf numFmtId="0" fontId="14" fillId="0" borderId="4" applyNumberFormat="0" applyAlignment="0" applyProtection="0">
      <alignment horizontal="left" vertical="center"/>
    </xf>
    <xf numFmtId="168" fontId="14" fillId="0" borderId="4" applyNumberFormat="0" applyAlignment="0" applyProtection="0">
      <alignment horizontal="left" vertical="center"/>
    </xf>
    <xf numFmtId="0" fontId="14" fillId="0" borderId="5">
      <alignment horizontal="left" vertical="center"/>
    </xf>
    <xf numFmtId="168" fontId="14" fillId="0" borderId="5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68" fontId="15" fillId="0" borderId="0" applyNumberFormat="0" applyFill="0" applyBorder="0" applyAlignment="0" applyProtection="0">
      <alignment vertical="top"/>
      <protection locked="0"/>
    </xf>
    <xf numFmtId="0" fontId="16" fillId="13" borderId="0" applyNumberFormat="0" applyBorder="0" applyAlignment="0" applyProtection="0"/>
    <xf numFmtId="168" fontId="16" fillId="13" borderId="0" applyNumberFormat="0" applyBorder="0" applyAlignment="0" applyProtection="0"/>
    <xf numFmtId="0" fontId="16" fillId="4" borderId="0" applyNumberFormat="0" applyBorder="0" applyAlignment="0" applyProtection="0"/>
    <xf numFmtId="10" fontId="5" fillId="51" borderId="6" applyNumberFormat="0" applyBorder="0" applyAlignment="0" applyProtection="0"/>
    <xf numFmtId="0" fontId="17" fillId="52" borderId="0" applyNumberFormat="0" applyBorder="0" applyAlignment="0" applyProtection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0" fontId="2" fillId="0" borderId="0"/>
    <xf numFmtId="168" fontId="2" fillId="0" borderId="0"/>
    <xf numFmtId="0" fontId="2" fillId="0" borderId="0"/>
    <xf numFmtId="0" fontId="2" fillId="0" borderId="0"/>
    <xf numFmtId="168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/>
    <xf numFmtId="168" fontId="3" fillId="0" borderId="0"/>
    <xf numFmtId="168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8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168" fontId="2" fillId="0" borderId="0"/>
    <xf numFmtId="0" fontId="2" fillId="0" borderId="0"/>
    <xf numFmtId="168" fontId="2" fillId="0" borderId="0"/>
    <xf numFmtId="168" fontId="2" fillId="0" borderId="0"/>
    <xf numFmtId="0" fontId="2" fillId="0" borderId="0"/>
    <xf numFmtId="168" fontId="2" fillId="0" borderId="0"/>
    <xf numFmtId="0" fontId="2" fillId="0" borderId="0"/>
    <xf numFmtId="168" fontId="2" fillId="0" borderId="0"/>
    <xf numFmtId="168" fontId="1" fillId="0" borderId="0"/>
    <xf numFmtId="0" fontId="2" fillId="0" borderId="0"/>
    <xf numFmtId="0" fontId="2" fillId="0" borderId="0"/>
    <xf numFmtId="0" fontId="2" fillId="53" borderId="7" applyNumberFormat="0" applyAlignment="0" applyProtection="0"/>
    <xf numFmtId="0" fontId="2" fillId="54" borderId="7" applyNumberFormat="0" applyFont="0" applyAlignment="0" applyProtection="0"/>
    <xf numFmtId="168" fontId="2" fillId="54" borderId="7" applyNumberFormat="0" applyFont="0" applyAlignment="0" applyProtection="0"/>
    <xf numFmtId="0" fontId="18" fillId="55" borderId="6" applyNumberFormat="0" applyFont="0" applyFill="0" applyAlignment="0" applyProtection="0">
      <alignment horizontal="center" vertical="center" wrapText="1"/>
    </xf>
    <xf numFmtId="168" fontId="18" fillId="55" borderId="6" applyNumberFormat="0" applyFont="0" applyFill="0" applyAlignment="0" applyProtection="0">
      <alignment horizontal="center" vertical="center" wrapText="1"/>
    </xf>
    <xf numFmtId="0" fontId="10" fillId="0" borderId="0">
      <alignment horizontal="center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ill="0" applyBorder="0" applyAlignment="0" applyProtection="0"/>
    <xf numFmtId="9" fontId="3" fillId="0" borderId="0" applyFont="0" applyFill="0" applyBorder="0" applyAlignment="0" applyProtection="0"/>
    <xf numFmtId="9" fontId="2" fillId="0" borderId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ont="0" applyFill="0" applyBorder="0" applyAlignment="0" applyProtection="0">
      <alignment horizontal="left"/>
    </xf>
    <xf numFmtId="168" fontId="19" fillId="0" borderId="0" applyNumberFormat="0" applyFont="0" applyFill="0" applyBorder="0" applyAlignment="0" applyProtection="0">
      <alignment horizontal="left"/>
    </xf>
    <xf numFmtId="0" fontId="20" fillId="0" borderId="0" applyNumberFormat="0" applyFill="0" applyBorder="0" applyAlignment="0" applyProtection="0"/>
    <xf numFmtId="0" fontId="21" fillId="37" borderId="8" applyNumberFormat="0" applyAlignment="0" applyProtection="0"/>
    <xf numFmtId="0" fontId="21" fillId="36" borderId="8" applyNumberFormat="0" applyAlignment="0" applyProtection="0"/>
    <xf numFmtId="0" fontId="21" fillId="35" borderId="8" applyNumberFormat="0" applyAlignment="0" applyProtection="0"/>
    <xf numFmtId="168" fontId="21" fillId="35" borderId="8" applyNumberFormat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168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68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8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168" fontId="11" fillId="0" borderId="11" applyNumberFormat="0" applyFill="0" applyAlignment="0" applyProtection="0"/>
    <xf numFmtId="168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/>
    </xf>
    <xf numFmtId="0" fontId="27" fillId="0" borderId="12" applyNumberFormat="0" applyFill="0" applyAlignment="0" applyProtection="0"/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ill="0" applyBorder="0" applyAlignment="0" applyProtection="0"/>
    <xf numFmtId="174" fontId="2" fillId="0" borderId="0" applyFill="0" applyBorder="0" applyAlignment="0" applyProtection="0"/>
    <xf numFmtId="168" fontId="7" fillId="35" borderId="1" applyNumberFormat="0" applyAlignment="0" applyProtection="0"/>
    <xf numFmtId="0" fontId="7" fillId="36" borderId="1" applyNumberFormat="0" applyAlignment="0" applyProtection="0"/>
    <xf numFmtId="168" fontId="7" fillId="35" borderId="1" applyNumberFormat="0" applyAlignment="0" applyProtection="0"/>
    <xf numFmtId="0" fontId="7" fillId="37" borderId="1" applyNumberFormat="0" applyAlignment="0" applyProtection="0"/>
    <xf numFmtId="0" fontId="7" fillId="35" borderId="1" applyNumberFormat="0" applyAlignment="0" applyProtection="0"/>
    <xf numFmtId="0" fontId="7" fillId="35" borderId="1" applyNumberFormat="0" applyAlignment="0" applyProtection="0"/>
    <xf numFmtId="0" fontId="7" fillId="35" borderId="1" applyNumberFormat="0" applyAlignment="0" applyProtection="0"/>
    <xf numFmtId="168" fontId="12" fillId="17" borderId="1" applyNumberFormat="0" applyAlignment="0" applyProtection="0"/>
    <xf numFmtId="0" fontId="12" fillId="11" borderId="1" applyNumberFormat="0" applyAlignment="0" applyProtection="0"/>
    <xf numFmtId="168" fontId="12" fillId="17" borderId="1" applyNumberFormat="0" applyAlignment="0" applyProtection="0"/>
    <xf numFmtId="0" fontId="12" fillId="10" borderId="1" applyNumberFormat="0" applyAlignment="0" applyProtection="0"/>
    <xf numFmtId="0" fontId="12" fillId="17" borderId="1" applyNumberFormat="0" applyAlignment="0" applyProtection="0"/>
    <xf numFmtId="0" fontId="12" fillId="17" borderId="1" applyNumberFormat="0" applyAlignment="0" applyProtection="0"/>
    <xf numFmtId="0" fontId="12" fillId="17" borderId="1" applyNumberFormat="0" applyAlignment="0" applyProtection="0"/>
    <xf numFmtId="0" fontId="14" fillId="0" borderId="5">
      <alignment horizontal="left" vertical="center"/>
    </xf>
    <xf numFmtId="168" fontId="14" fillId="0" borderId="5">
      <alignment horizontal="left" vertical="center"/>
    </xf>
    <xf numFmtId="10" fontId="5" fillId="51" borderId="6" applyNumberFormat="0" applyBorder="0" applyAlignment="0" applyProtection="0"/>
    <xf numFmtId="0" fontId="2" fillId="53" borderId="7" applyNumberFormat="0" applyAlignment="0" applyProtection="0"/>
    <xf numFmtId="0" fontId="2" fillId="54" borderId="7" applyNumberFormat="0" applyFont="0" applyAlignment="0" applyProtection="0"/>
    <xf numFmtId="168" fontId="2" fillId="54" borderId="7" applyNumberFormat="0" applyFont="0" applyAlignment="0" applyProtection="0"/>
    <xf numFmtId="0" fontId="18" fillId="55" borderId="6" applyNumberFormat="0" applyFont="0" applyFill="0" applyAlignment="0" applyProtection="0">
      <alignment horizontal="center" vertical="center" wrapText="1"/>
    </xf>
    <xf numFmtId="168" fontId="18" fillId="55" borderId="6" applyNumberFormat="0" applyFont="0" applyFill="0" applyAlignment="0" applyProtection="0">
      <alignment horizontal="center" vertical="center" wrapText="1"/>
    </xf>
    <xf numFmtId="0" fontId="21" fillId="37" borderId="8" applyNumberFormat="0" applyAlignment="0" applyProtection="0"/>
    <xf numFmtId="0" fontId="21" fillId="36" borderId="8" applyNumberFormat="0" applyAlignment="0" applyProtection="0"/>
    <xf numFmtId="0" fontId="21" fillId="35" borderId="8" applyNumberFormat="0" applyAlignment="0" applyProtection="0"/>
    <xf numFmtId="168" fontId="21" fillId="35" borderId="8" applyNumberFormat="0" applyAlignment="0" applyProtection="0"/>
    <xf numFmtId="0" fontId="27" fillId="0" borderId="12" applyNumberFormat="0" applyFill="0" applyAlignment="0" applyProtection="0"/>
    <xf numFmtId="164" fontId="2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41" fillId="0" borderId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0" fontId="3" fillId="12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0" fontId="3" fillId="13" borderId="0" applyNumberFormat="0" applyBorder="0" applyAlignment="0" applyProtection="0"/>
    <xf numFmtId="168" fontId="3" fillId="14" borderId="0" applyNumberFormat="0" applyBorder="0" applyAlignment="0" applyProtection="0"/>
    <xf numFmtId="168" fontId="3" fillId="14" borderId="0" applyNumberFormat="0" applyBorder="0" applyAlignment="0" applyProtection="0"/>
    <xf numFmtId="168" fontId="3" fillId="14" borderId="0" applyNumberFormat="0" applyBorder="0" applyAlignment="0" applyProtection="0"/>
    <xf numFmtId="0" fontId="3" fillId="14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0" fontId="3" fillId="15" borderId="0" applyNumberFormat="0" applyBorder="0" applyAlignment="0" applyProtection="0"/>
    <xf numFmtId="168" fontId="3" fillId="16" borderId="0" applyNumberFormat="0" applyBorder="0" applyAlignment="0" applyProtection="0"/>
    <xf numFmtId="168" fontId="3" fillId="16" borderId="0" applyNumberFormat="0" applyBorder="0" applyAlignment="0" applyProtection="0"/>
    <xf numFmtId="168" fontId="3" fillId="16" borderId="0" applyNumberFormat="0" applyBorder="0" applyAlignment="0" applyProtection="0"/>
    <xf numFmtId="0" fontId="3" fillId="16" borderId="0" applyNumberFormat="0" applyBorder="0" applyAlignment="0" applyProtection="0"/>
    <xf numFmtId="168" fontId="3" fillId="17" borderId="0" applyNumberFormat="0" applyBorder="0" applyAlignment="0" applyProtection="0"/>
    <xf numFmtId="168" fontId="3" fillId="17" borderId="0" applyNumberFormat="0" applyBorder="0" applyAlignment="0" applyProtection="0"/>
    <xf numFmtId="168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0" fontId="3" fillId="22" borderId="0" applyNumberFormat="0" applyBorder="0" applyAlignment="0" applyProtection="0"/>
    <xf numFmtId="168" fontId="3" fillId="23" borderId="0" applyNumberFormat="0" applyBorder="0" applyAlignment="0" applyProtection="0"/>
    <xf numFmtId="168" fontId="3" fillId="23" borderId="0" applyNumberFormat="0" applyBorder="0" applyAlignment="0" applyProtection="0"/>
    <xf numFmtId="168" fontId="3" fillId="23" borderId="0" applyNumberFormat="0" applyBorder="0" applyAlignment="0" applyProtection="0"/>
    <xf numFmtId="0" fontId="3" fillId="23" borderId="0" applyNumberFormat="0" applyBorder="0" applyAlignment="0" applyProtection="0"/>
    <xf numFmtId="168" fontId="3" fillId="24" borderId="0" applyNumberFormat="0" applyBorder="0" applyAlignment="0" applyProtection="0"/>
    <xf numFmtId="168" fontId="3" fillId="24" borderId="0" applyNumberFormat="0" applyBorder="0" applyAlignment="0" applyProtection="0"/>
    <xf numFmtId="168" fontId="3" fillId="24" borderId="0" applyNumberFormat="0" applyBorder="0" applyAlignment="0" applyProtection="0"/>
    <xf numFmtId="0" fontId="3" fillId="24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168" fontId="3" fillId="15" borderId="0" applyNumberFormat="0" applyBorder="0" applyAlignment="0" applyProtection="0"/>
    <xf numFmtId="0" fontId="3" fillId="15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168" fontId="3" fillId="22" borderId="0" applyNumberFormat="0" applyBorder="0" applyAlignment="0" applyProtection="0"/>
    <xf numFmtId="0" fontId="3" fillId="22" borderId="0" applyNumberFormat="0" applyBorder="0" applyAlignment="0" applyProtection="0"/>
    <xf numFmtId="168" fontId="3" fillId="25" borderId="0" applyNumberFormat="0" applyBorder="0" applyAlignment="0" applyProtection="0"/>
    <xf numFmtId="168" fontId="3" fillId="25" borderId="0" applyNumberFormat="0" applyBorder="0" applyAlignment="0" applyProtection="0"/>
    <xf numFmtId="168" fontId="3" fillId="25" borderId="0" applyNumberFormat="0" applyBorder="0" applyAlignment="0" applyProtection="0"/>
    <xf numFmtId="0" fontId="3" fillId="2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8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/>
    <xf numFmtId="3" fontId="29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3" xfId="0" quotePrefix="1" applyFont="1" applyFill="1" applyBorder="1" applyAlignment="1" applyProtection="1">
      <alignment horizontal="center" vertical="center" wrapText="1"/>
      <protection locked="0"/>
    </xf>
    <xf numFmtId="3" fontId="28" fillId="0" borderId="13" xfId="0" applyNumberFormat="1" applyFont="1" applyBorder="1" applyAlignment="1" applyProtection="1">
      <alignment horizontal="center" vertical="center"/>
      <protection locked="0"/>
    </xf>
    <xf numFmtId="167" fontId="29" fillId="58" borderId="13" xfId="0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vertical="center" wrapText="1"/>
      <protection locked="0"/>
    </xf>
    <xf numFmtId="3" fontId="29" fillId="0" borderId="13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13" xfId="0" applyBorder="1"/>
    <xf numFmtId="17" fontId="0" fillId="56" borderId="13" xfId="0" applyNumberFormat="1" applyFill="1" applyBorder="1"/>
    <xf numFmtId="0" fontId="0" fillId="57" borderId="13" xfId="0" applyFill="1" applyBorder="1"/>
    <xf numFmtId="0" fontId="0" fillId="56" borderId="13" xfId="0" applyFill="1" applyBorder="1"/>
    <xf numFmtId="3" fontId="32" fillId="0" borderId="13" xfId="0" applyNumberFormat="1" applyFont="1" applyBorder="1" applyAlignment="1" applyProtection="1">
      <alignment horizontal="center" vertical="center"/>
      <protection locked="0"/>
    </xf>
    <xf numFmtId="3" fontId="31" fillId="0" borderId="13" xfId="0" applyNumberFormat="1" applyFont="1" applyBorder="1" applyAlignment="1" applyProtection="1">
      <alignment horizontal="center" vertical="center"/>
      <protection locked="0"/>
    </xf>
    <xf numFmtId="3" fontId="28" fillId="0" borderId="14" xfId="0" applyNumberFormat="1" applyFont="1" applyFill="1" applyBorder="1" applyAlignment="1" applyProtection="1">
      <alignment vertical="center" wrapText="1"/>
      <protection locked="0"/>
    </xf>
    <xf numFmtId="3" fontId="32" fillId="0" borderId="14" xfId="0" applyNumberFormat="1" applyFont="1" applyFill="1" applyBorder="1" applyAlignment="1" applyProtection="1">
      <alignment vertical="center" wrapText="1"/>
      <protection locked="0"/>
    </xf>
    <xf numFmtId="167" fontId="31" fillId="58" borderId="13" xfId="0" applyNumberFormat="1" applyFont="1" applyFill="1" applyBorder="1" applyAlignment="1" applyProtection="1">
      <alignment horizontal="center" vertical="center"/>
      <protection locked="0"/>
    </xf>
    <xf numFmtId="3" fontId="32" fillId="0" borderId="13" xfId="0" applyNumberFormat="1" applyFont="1" applyFill="1" applyBorder="1" applyAlignment="1" applyProtection="1">
      <alignment horizontal="left" vertical="center" wrapText="1" indent="1"/>
      <protection locked="0"/>
    </xf>
    <xf numFmtId="3" fontId="31" fillId="0" borderId="13" xfId="0" applyNumberFormat="1" applyFont="1" applyFill="1" applyBorder="1" applyAlignment="1" applyProtection="1">
      <alignment horizontal="left" vertical="center" wrapText="1" indent="2"/>
      <protection locked="0"/>
    </xf>
    <xf numFmtId="14" fontId="33" fillId="56" borderId="13" xfId="0" applyNumberFormat="1" applyFont="1" applyFill="1" applyBorder="1"/>
    <xf numFmtId="0" fontId="30" fillId="56" borderId="14" xfId="0" applyFont="1" applyFill="1" applyBorder="1" applyAlignment="1">
      <alignment horizontal="center" vertical="center"/>
    </xf>
    <xf numFmtId="0" fontId="30" fillId="56" borderId="15" xfId="0" applyFont="1" applyFill="1" applyBorder="1" applyAlignment="1">
      <alignment horizontal="center" vertical="center"/>
    </xf>
    <xf numFmtId="0" fontId="34" fillId="0" borderId="0" xfId="0" applyFont="1" applyProtection="1"/>
    <xf numFmtId="0" fontId="34" fillId="0" borderId="17" xfId="0" applyFont="1" applyBorder="1" applyProtection="1"/>
    <xf numFmtId="0" fontId="34" fillId="0" borderId="18" xfId="0" applyFont="1" applyBorder="1" applyProtection="1">
      <protection locked="0"/>
    </xf>
    <xf numFmtId="3" fontId="29" fillId="0" borderId="18" xfId="633" applyNumberFormat="1" applyFont="1" applyFill="1" applyBorder="1" applyAlignment="1" applyProtection="1">
      <alignment horizontal="center" vertical="center" wrapText="1"/>
      <protection locked="0"/>
    </xf>
    <xf numFmtId="0" fontId="34" fillId="0" borderId="18" xfId="0" applyFont="1" applyBorder="1" applyProtection="1"/>
    <xf numFmtId="0" fontId="34" fillId="0" borderId="19" xfId="0" applyFont="1" applyBorder="1" applyProtection="1"/>
    <xf numFmtId="0" fontId="34" fillId="0" borderId="0" xfId="0" applyFont="1" applyBorder="1" applyProtection="1"/>
    <xf numFmtId="0" fontId="34" fillId="0" borderId="0" xfId="0" applyFont="1" applyProtection="1">
      <protection locked="0"/>
    </xf>
    <xf numFmtId="0" fontId="34" fillId="0" borderId="0" xfId="0" applyFont="1"/>
    <xf numFmtId="0" fontId="34" fillId="0" borderId="20" xfId="0" applyFont="1" applyBorder="1" applyProtection="1"/>
    <xf numFmtId="3" fontId="34" fillId="56" borderId="0" xfId="0" applyNumberFormat="1" applyFont="1" applyFill="1" applyBorder="1" applyAlignment="1" applyProtection="1">
      <alignment vertical="center"/>
      <protection locked="0"/>
    </xf>
    <xf numFmtId="3" fontId="34" fillId="56" borderId="0" xfId="0" applyNumberFormat="1" applyFont="1" applyFill="1" applyBorder="1" applyAlignment="1" applyProtection="1">
      <alignment vertical="center"/>
    </xf>
    <xf numFmtId="0" fontId="34" fillId="0" borderId="21" xfId="0" applyFont="1" applyBorder="1" applyProtection="1"/>
    <xf numFmtId="3" fontId="35" fillId="0" borderId="0" xfId="0" applyNumberFormat="1" applyFont="1" applyBorder="1" applyAlignment="1" applyProtection="1">
      <alignment horizontal="right"/>
      <protection locked="0"/>
    </xf>
    <xf numFmtId="3" fontId="28" fillId="0" borderId="0" xfId="0" applyNumberFormat="1" applyFont="1" applyBorder="1" applyProtection="1">
      <protection locked="0"/>
    </xf>
    <xf numFmtId="3" fontId="35" fillId="0" borderId="0" xfId="0" applyNumberFormat="1" applyFont="1" applyFill="1" applyBorder="1" applyAlignment="1" applyProtection="1">
      <alignment horizontal="right"/>
    </xf>
    <xf numFmtId="3" fontId="35" fillId="0" borderId="0" xfId="0" applyNumberFormat="1" applyFont="1" applyBorder="1" applyAlignment="1" applyProtection="1">
      <alignment horizontal="right"/>
    </xf>
    <xf numFmtId="4" fontId="35" fillId="0" borderId="0" xfId="0" applyNumberFormat="1" applyFont="1" applyBorder="1" applyAlignment="1" applyProtection="1">
      <alignment horizontal="right"/>
    </xf>
    <xf numFmtId="167" fontId="36" fillId="0" borderId="0" xfId="0" applyNumberFormat="1" applyFont="1" applyBorder="1" applyAlignment="1" applyProtection="1">
      <alignment horizontal="center" vertical="center"/>
    </xf>
    <xf numFmtId="14" fontId="37" fillId="0" borderId="0" xfId="0" applyNumberFormat="1" applyFont="1" applyFill="1" applyBorder="1" applyAlignment="1" applyProtection="1">
      <alignment horizontal="left"/>
      <protection locked="0"/>
    </xf>
    <xf numFmtId="0" fontId="34" fillId="0" borderId="22" xfId="0" applyFont="1" applyBorder="1" applyProtection="1"/>
    <xf numFmtId="3" fontId="35" fillId="0" borderId="23" xfId="0" applyNumberFormat="1" applyFont="1" applyBorder="1" applyAlignment="1" applyProtection="1">
      <alignment horizontal="right"/>
      <protection locked="0"/>
    </xf>
    <xf numFmtId="3" fontId="29" fillId="0" borderId="23" xfId="0" applyNumberFormat="1" applyFont="1" applyFill="1" applyBorder="1" applyAlignment="1" applyProtection="1">
      <alignment horizontal="left" vertical="center"/>
      <protection locked="0"/>
    </xf>
    <xf numFmtId="3" fontId="29" fillId="0" borderId="23" xfId="0" applyNumberFormat="1" applyFont="1" applyBorder="1" applyAlignment="1" applyProtection="1">
      <alignment horizontal="right"/>
      <protection locked="0"/>
    </xf>
    <xf numFmtId="3" fontId="29" fillId="0" borderId="23" xfId="0" applyNumberFormat="1" applyFont="1" applyBorder="1" applyAlignment="1" applyProtection="1">
      <alignment horizontal="right"/>
    </xf>
    <xf numFmtId="3" fontId="28" fillId="0" borderId="23" xfId="0" applyNumberFormat="1" applyFont="1" applyBorder="1" applyProtection="1"/>
    <xf numFmtId="3" fontId="29" fillId="0" borderId="23" xfId="0" applyNumberFormat="1" applyFont="1" applyBorder="1" applyProtection="1">
      <protection locked="0"/>
    </xf>
    <xf numFmtId="0" fontId="34" fillId="0" borderId="24" xfId="0" applyFont="1" applyBorder="1" applyProtection="1"/>
    <xf numFmtId="0" fontId="34" fillId="0" borderId="0" xfId="0" applyFont="1" applyBorder="1" applyProtection="1">
      <protection locked="0"/>
    </xf>
    <xf numFmtId="0" fontId="34" fillId="0" borderId="25" xfId="0" applyFont="1" applyBorder="1" applyProtection="1"/>
    <xf numFmtId="0" fontId="34" fillId="0" borderId="25" xfId="0" applyFont="1" applyFill="1" applyBorder="1" applyProtection="1"/>
    <xf numFmtId="3" fontId="34" fillId="56" borderId="26" xfId="0" applyNumberFormat="1" applyFont="1" applyFill="1" applyBorder="1" applyAlignment="1" applyProtection="1">
      <alignment horizontal="left" vertical="top"/>
      <protection locked="0"/>
    </xf>
    <xf numFmtId="3" fontId="34" fillId="56" borderId="26" xfId="0" applyNumberFormat="1" applyFont="1" applyFill="1" applyBorder="1" applyAlignment="1" applyProtection="1">
      <alignment horizontal="left" vertical="top"/>
    </xf>
    <xf numFmtId="0" fontId="36" fillId="0" borderId="21" xfId="0" applyFont="1" applyBorder="1" applyAlignment="1" applyProtection="1">
      <alignment vertical="center"/>
    </xf>
    <xf numFmtId="0" fontId="36" fillId="0" borderId="0" xfId="0" applyFont="1" applyBorder="1" applyAlignment="1" applyProtection="1">
      <alignment vertical="center"/>
    </xf>
    <xf numFmtId="9" fontId="34" fillId="56" borderId="27" xfId="633" applyFont="1" applyFill="1" applyBorder="1" applyAlignment="1" applyProtection="1">
      <alignment vertical="center" wrapText="1"/>
      <protection locked="0"/>
    </xf>
    <xf numFmtId="9" fontId="34" fillId="56" borderId="28" xfId="633" applyFont="1" applyFill="1" applyBorder="1" applyAlignment="1" applyProtection="1">
      <alignment horizontal="left" vertical="center" wrapText="1"/>
    </xf>
    <xf numFmtId="9" fontId="34" fillId="56" borderId="28" xfId="633" applyFont="1" applyFill="1" applyBorder="1" applyAlignment="1" applyProtection="1">
      <alignment horizontal="left" vertical="center"/>
    </xf>
    <xf numFmtId="9" fontId="34" fillId="56" borderId="28" xfId="633" applyFont="1" applyFill="1" applyBorder="1" applyAlignment="1" applyProtection="1">
      <alignment horizontal="left" vertical="top"/>
    </xf>
    <xf numFmtId="9" fontId="34" fillId="56" borderId="29" xfId="633" applyFont="1" applyFill="1" applyBorder="1" applyAlignment="1" applyProtection="1">
      <alignment horizontal="left" vertical="center" wrapText="1"/>
    </xf>
    <xf numFmtId="0" fontId="29" fillId="0" borderId="30" xfId="274" applyNumberFormat="1" applyFont="1" applyFill="1" applyBorder="1" applyAlignment="1" applyProtection="1">
      <alignment vertical="center"/>
      <protection locked="0"/>
    </xf>
    <xf numFmtId="0" fontId="29" fillId="0" borderId="31" xfId="274" applyNumberFormat="1" applyFont="1" applyFill="1" applyBorder="1" applyAlignment="1" applyProtection="1">
      <alignment vertical="center"/>
      <protection locked="0"/>
    </xf>
    <xf numFmtId="9" fontId="28" fillId="0" borderId="32" xfId="633" applyNumberFormat="1" applyFont="1" applyFill="1" applyBorder="1" applyAlignment="1" applyProtection="1">
      <alignment horizontal="center" vertical="center" wrapText="1"/>
    </xf>
    <xf numFmtId="0" fontId="29" fillId="0" borderId="33" xfId="274" applyNumberFormat="1" applyFont="1" applyFill="1" applyBorder="1" applyAlignment="1" applyProtection="1">
      <alignment vertical="center"/>
      <protection locked="0"/>
    </xf>
    <xf numFmtId="0" fontId="29" fillId="0" borderId="0" xfId="274" applyNumberFormat="1" applyFont="1" applyFill="1" applyBorder="1" applyAlignment="1" applyProtection="1">
      <alignment vertical="center"/>
      <protection locked="0"/>
    </xf>
    <xf numFmtId="9" fontId="28" fillId="0" borderId="34" xfId="633" applyNumberFormat="1" applyFont="1" applyFill="1" applyBorder="1" applyAlignment="1" applyProtection="1">
      <alignment horizontal="center" vertical="center" wrapText="1"/>
    </xf>
    <xf numFmtId="0" fontId="29" fillId="0" borderId="35" xfId="274" applyNumberFormat="1" applyFont="1" applyFill="1" applyBorder="1" applyAlignment="1" applyProtection="1">
      <alignment vertical="center"/>
      <protection locked="0"/>
    </xf>
    <xf numFmtId="0" fontId="29" fillId="0" borderId="36" xfId="274" applyNumberFormat="1" applyFont="1" applyFill="1" applyBorder="1" applyAlignment="1" applyProtection="1">
      <alignment vertical="center"/>
      <protection locked="0"/>
    </xf>
    <xf numFmtId="9" fontId="28" fillId="0" borderId="37" xfId="633" applyNumberFormat="1" applyFont="1" applyFill="1" applyBorder="1" applyAlignment="1" applyProtection="1">
      <alignment horizontal="center" vertical="center" wrapText="1"/>
    </xf>
    <xf numFmtId="3" fontId="34" fillId="0" borderId="23" xfId="0" applyNumberFormat="1" applyFont="1" applyBorder="1" applyAlignment="1" applyProtection="1">
      <alignment horizontal="left" vertical="center"/>
      <protection locked="0"/>
    </xf>
    <xf numFmtId="3" fontId="34" fillId="0" borderId="23" xfId="0" applyNumberFormat="1" applyFont="1" applyBorder="1" applyAlignment="1" applyProtection="1">
      <alignment horizontal="left" vertical="center"/>
    </xf>
    <xf numFmtId="0" fontId="34" fillId="0" borderId="38" xfId="0" applyFont="1" applyBorder="1" applyProtection="1"/>
    <xf numFmtId="0" fontId="34" fillId="0" borderId="0" xfId="0" applyFont="1" applyFill="1" applyBorder="1" applyProtection="1"/>
    <xf numFmtId="3" fontId="34" fillId="0" borderId="18" xfId="0" applyNumberFormat="1" applyFont="1" applyBorder="1" applyAlignment="1" applyProtection="1">
      <alignment horizontal="left" vertical="center"/>
      <protection locked="0"/>
    </xf>
    <xf numFmtId="3" fontId="34" fillId="0" borderId="18" xfId="0" applyNumberFormat="1" applyFont="1" applyBorder="1" applyAlignment="1" applyProtection="1">
      <alignment horizontal="left" vertical="center"/>
    </xf>
    <xf numFmtId="3" fontId="34" fillId="56" borderId="39" xfId="0" applyNumberFormat="1" applyFont="1" applyFill="1" applyBorder="1" applyAlignment="1" applyProtection="1">
      <alignment horizontal="left" vertical="top"/>
      <protection locked="0"/>
    </xf>
    <xf numFmtId="3" fontId="34" fillId="56" borderId="28" xfId="0" applyNumberFormat="1" applyFont="1" applyFill="1" applyBorder="1" applyAlignment="1" applyProtection="1">
      <alignment horizontal="left" vertical="top"/>
      <protection locked="0"/>
    </xf>
    <xf numFmtId="9" fontId="34" fillId="56" borderId="28" xfId="633" applyFont="1" applyFill="1" applyBorder="1" applyAlignment="1" applyProtection="1">
      <alignment horizontal="left" vertical="top"/>
      <protection locked="0"/>
    </xf>
    <xf numFmtId="9" fontId="34" fillId="56" borderId="40" xfId="633" applyFont="1" applyFill="1" applyBorder="1" applyAlignment="1" applyProtection="1">
      <alignment horizontal="left" vertical="top"/>
    </xf>
    <xf numFmtId="0" fontId="34" fillId="0" borderId="0" xfId="0" applyFont="1" applyBorder="1" applyAlignment="1" applyProtection="1">
      <alignment vertical="center"/>
      <protection locked="0"/>
    </xf>
    <xf numFmtId="0" fontId="34" fillId="0" borderId="20" xfId="0" applyFont="1" applyBorder="1" applyAlignment="1" applyProtection="1">
      <alignment vertical="center"/>
      <protection locked="0"/>
    </xf>
    <xf numFmtId="167" fontId="28" fillId="0" borderId="14" xfId="0" applyNumberFormat="1" applyFont="1" applyFill="1" applyBorder="1" applyAlignment="1" applyProtection="1">
      <alignment horizontal="center" vertical="center"/>
      <protection locked="0"/>
    </xf>
    <xf numFmtId="167" fontId="28" fillId="0" borderId="13" xfId="0" applyNumberFormat="1" applyFont="1" applyFill="1" applyBorder="1" applyAlignment="1" applyProtection="1">
      <alignment horizontal="center" vertical="center"/>
      <protection locked="0"/>
    </xf>
    <xf numFmtId="9" fontId="39" fillId="0" borderId="13" xfId="633" applyFont="1" applyFill="1" applyBorder="1" applyAlignment="1" applyProtection="1">
      <alignment horizontal="center" vertical="center"/>
      <protection locked="0"/>
    </xf>
    <xf numFmtId="9" fontId="29" fillId="0" borderId="13" xfId="633" applyNumberFormat="1" applyFont="1" applyFill="1" applyBorder="1" applyAlignment="1" applyProtection="1">
      <alignment horizontal="center" vertical="center"/>
      <protection locked="0"/>
    </xf>
    <xf numFmtId="3" fontId="29" fillId="0" borderId="13" xfId="633" applyNumberFormat="1" applyFont="1" applyFill="1" applyBorder="1" applyAlignment="1" applyProtection="1">
      <alignment horizontal="center" vertical="center"/>
      <protection locked="0"/>
    </xf>
    <xf numFmtId="0" fontId="29" fillId="0" borderId="13" xfId="274" applyNumberFormat="1" applyFont="1" applyFill="1" applyBorder="1" applyAlignment="1" applyProtection="1">
      <alignment horizontal="left" vertical="center" wrapText="1"/>
      <protection locked="0"/>
    </xf>
    <xf numFmtId="0" fontId="36" fillId="0" borderId="21" xfId="0" applyFont="1" applyBorder="1" applyAlignment="1" applyProtection="1">
      <alignment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3" fontId="29" fillId="0" borderId="14" xfId="0" applyNumberFormat="1" applyFont="1" applyFill="1" applyBorder="1" applyAlignment="1" applyProtection="1">
      <alignment vertical="center" wrapText="1"/>
      <protection locked="0"/>
    </xf>
    <xf numFmtId="167" fontId="29" fillId="0" borderId="14" xfId="0" applyNumberFormat="1" applyFont="1" applyFill="1" applyBorder="1" applyAlignment="1" applyProtection="1">
      <alignment horizontal="center" vertical="center"/>
      <protection locked="0"/>
    </xf>
    <xf numFmtId="3" fontId="29" fillId="0" borderId="14" xfId="0" applyNumberFormat="1" applyFont="1" applyFill="1" applyBorder="1" applyAlignment="1" applyProtection="1">
      <alignment vertical="center"/>
      <protection locked="0"/>
    </xf>
    <xf numFmtId="0" fontId="34" fillId="0" borderId="22" xfId="0" applyFont="1" applyBorder="1" applyAlignment="1" applyProtection="1">
      <alignment vertical="center"/>
      <protection locked="0"/>
    </xf>
    <xf numFmtId="3" fontId="34" fillId="0" borderId="23" xfId="0" applyNumberFormat="1" applyFont="1" applyBorder="1" applyAlignment="1" applyProtection="1">
      <alignment horizontal="center" vertical="center" wrapText="1"/>
      <protection locked="0"/>
    </xf>
    <xf numFmtId="3" fontId="34" fillId="0" borderId="23" xfId="0" applyNumberFormat="1" applyFont="1" applyBorder="1" applyAlignment="1" applyProtection="1">
      <alignment horizontal="left" vertical="center" wrapText="1"/>
      <protection locked="0"/>
    </xf>
    <xf numFmtId="9" fontId="29" fillId="0" borderId="23" xfId="633" applyNumberFormat="1" applyFont="1" applyFill="1" applyBorder="1" applyAlignment="1" applyProtection="1">
      <alignment horizontal="center" vertical="center" wrapText="1"/>
      <protection locked="0"/>
    </xf>
    <xf numFmtId="0" fontId="34" fillId="0" borderId="24" xfId="0" applyFont="1" applyBorder="1" applyAlignment="1" applyProtection="1">
      <alignment vertical="center"/>
      <protection locked="0"/>
    </xf>
    <xf numFmtId="9" fontId="34" fillId="0" borderId="0" xfId="633" applyFont="1" applyBorder="1" applyProtection="1">
      <protection locked="0"/>
    </xf>
    <xf numFmtId="3" fontId="28" fillId="0" borderId="0" xfId="0" applyNumberFormat="1" applyFont="1" applyBorder="1" applyAlignment="1" applyProtection="1">
      <protection locked="0"/>
    </xf>
    <xf numFmtId="3" fontId="29" fillId="0" borderId="0" xfId="0" applyNumberFormat="1" applyFont="1" applyFill="1" applyBorder="1" applyAlignment="1" applyProtection="1">
      <alignment vertical="top"/>
      <protection locked="0"/>
    </xf>
    <xf numFmtId="0" fontId="34" fillId="0" borderId="0" xfId="0" applyFont="1" applyBorder="1" applyAlignment="1" applyProtection="1">
      <alignment horizontal="left"/>
      <protection locked="0"/>
    </xf>
    <xf numFmtId="2" fontId="29" fillId="0" borderId="0" xfId="633" applyNumberFormat="1" applyFont="1" applyFill="1" applyBorder="1" applyAlignment="1" applyProtection="1">
      <alignment horizontal="right" vertical="center" wrapText="1"/>
      <protection locked="0"/>
    </xf>
    <xf numFmtId="9" fontId="29" fillId="0" borderId="0" xfId="633" applyFont="1" applyFill="1" applyBorder="1" applyAlignment="1" applyProtection="1">
      <alignment horizontal="right" vertical="center" wrapText="1"/>
      <protection locked="0"/>
    </xf>
    <xf numFmtId="0" fontId="0" fillId="0" borderId="0" xfId="0" applyProtection="1">
      <protection locked="0"/>
    </xf>
    <xf numFmtId="0" fontId="30" fillId="56" borderId="14" xfId="0" applyFont="1" applyFill="1" applyBorder="1" applyAlignment="1">
      <alignment horizontal="center" vertical="center" wrapText="1"/>
    </xf>
    <xf numFmtId="0" fontId="30" fillId="56" borderId="15" xfId="0" applyFont="1" applyFill="1" applyBorder="1" applyAlignment="1">
      <alignment horizontal="center" vertical="center" wrapText="1"/>
    </xf>
    <xf numFmtId="0" fontId="30" fillId="56" borderId="16" xfId="0" applyFont="1" applyFill="1" applyBorder="1" applyAlignment="1">
      <alignment horizontal="center" vertical="center" wrapText="1"/>
    </xf>
    <xf numFmtId="0" fontId="0" fillId="59" borderId="13" xfId="0" applyFill="1" applyBorder="1"/>
    <xf numFmtId="167" fontId="40" fillId="58" borderId="13" xfId="0" applyNumberFormat="1" applyFont="1" applyFill="1" applyBorder="1" applyAlignment="1" applyProtection="1">
      <alignment horizontal="center" vertical="center"/>
      <protection locked="0"/>
    </xf>
    <xf numFmtId="3" fontId="29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0" fillId="60" borderId="13" xfId="0" applyFill="1" applyBorder="1"/>
    <xf numFmtId="167" fontId="44" fillId="58" borderId="13" xfId="0" applyNumberFormat="1" applyFont="1" applyFill="1" applyBorder="1" applyAlignment="1" applyProtection="1">
      <alignment horizontal="center" vertical="center"/>
      <protection locked="0"/>
    </xf>
    <xf numFmtId="0" fontId="45" fillId="56" borderId="16" xfId="0" applyFont="1" applyFill="1" applyBorder="1" applyAlignment="1">
      <alignment horizontal="center" vertical="center" wrapText="1"/>
    </xf>
    <xf numFmtId="167" fontId="46" fillId="58" borderId="13" xfId="0" applyNumberFormat="1" applyFont="1" applyFill="1" applyBorder="1" applyAlignment="1" applyProtection="1">
      <alignment horizontal="center" vertical="center"/>
      <protection locked="0"/>
    </xf>
    <xf numFmtId="167" fontId="31" fillId="58" borderId="13" xfId="0" applyNumberFormat="1" applyFont="1" applyFill="1" applyBorder="1" applyAlignment="1" applyProtection="1">
      <alignment horizontal="center" vertical="center" wrapText="1"/>
      <protection locked="0"/>
    </xf>
    <xf numFmtId="167" fontId="46" fillId="58" borderId="13" xfId="0" applyNumberFormat="1" applyFont="1" applyFill="1" applyBorder="1" applyAlignment="1" applyProtection="1">
      <alignment horizontal="center" vertical="center" wrapText="1"/>
      <protection locked="0"/>
    </xf>
    <xf numFmtId="167" fontId="40" fillId="58" borderId="13" xfId="0" applyNumberFormat="1" applyFont="1" applyFill="1" applyBorder="1" applyAlignment="1" applyProtection="1">
      <alignment horizontal="center" vertical="center" wrapText="1"/>
      <protection locked="0"/>
    </xf>
    <xf numFmtId="3" fontId="31" fillId="0" borderId="13" xfId="0" applyNumberFormat="1" applyFont="1" applyBorder="1" applyAlignment="1" applyProtection="1">
      <alignment horizontal="center" vertical="center" wrapText="1"/>
      <protection locked="0"/>
    </xf>
    <xf numFmtId="3" fontId="31" fillId="0" borderId="13" xfId="0" applyNumberFormat="1" applyFont="1" applyFill="1" applyBorder="1" applyAlignment="1" applyProtection="1">
      <alignment vertical="center" wrapText="1"/>
      <protection locked="0"/>
    </xf>
    <xf numFmtId="167" fontId="47" fillId="58" borderId="13" xfId="0" applyNumberFormat="1" applyFont="1" applyFill="1" applyBorder="1" applyAlignment="1" applyProtection="1">
      <alignment horizontal="center" vertical="center"/>
      <protection locked="0"/>
    </xf>
    <xf numFmtId="0" fontId="29" fillId="0" borderId="32" xfId="274" applyNumberFormat="1" applyFont="1" applyFill="1" applyBorder="1" applyAlignment="1" applyProtection="1">
      <alignment horizontal="left" vertical="top" wrapText="1"/>
      <protection locked="0"/>
    </xf>
    <xf numFmtId="0" fontId="29" fillId="0" borderId="34" xfId="274" applyNumberFormat="1" applyFont="1" applyFill="1" applyBorder="1" applyAlignment="1" applyProtection="1">
      <alignment horizontal="left" vertical="top" wrapText="1"/>
      <protection locked="0"/>
    </xf>
    <xf numFmtId="0" fontId="29" fillId="0" borderId="37" xfId="274" applyNumberFormat="1" applyFont="1" applyFill="1" applyBorder="1" applyAlignment="1" applyProtection="1">
      <alignment horizontal="left" vertical="top" wrapText="1"/>
      <protection locked="0"/>
    </xf>
    <xf numFmtId="9" fontId="38" fillId="0" borderId="13" xfId="633" applyNumberFormat="1" applyFont="1" applyFill="1" applyBorder="1" applyAlignment="1" applyProtection="1">
      <alignment horizontal="center" vertical="center" wrapText="1"/>
    </xf>
    <xf numFmtId="9" fontId="38" fillId="0" borderId="32" xfId="633" applyNumberFormat="1" applyFont="1" applyFill="1" applyBorder="1" applyAlignment="1" applyProtection="1">
      <alignment horizontal="center" vertical="center" wrapText="1"/>
    </xf>
    <xf numFmtId="9" fontId="38" fillId="0" borderId="34" xfId="633" applyNumberFormat="1" applyFont="1" applyFill="1" applyBorder="1" applyAlignment="1" applyProtection="1">
      <alignment horizontal="center" vertical="center" wrapText="1"/>
    </xf>
    <xf numFmtId="9" fontId="38" fillId="0" borderId="37" xfId="633" applyNumberFormat="1" applyFont="1" applyFill="1" applyBorder="1" applyAlignment="1" applyProtection="1">
      <alignment horizontal="center" vertical="center" wrapText="1"/>
    </xf>
    <xf numFmtId="9" fontId="28" fillId="0" borderId="13" xfId="633" applyNumberFormat="1" applyFont="1" applyFill="1" applyBorder="1" applyAlignment="1" applyProtection="1">
      <alignment horizontal="center" vertical="center" wrapText="1"/>
    </xf>
    <xf numFmtId="9" fontId="28" fillId="0" borderId="32" xfId="633" applyNumberFormat="1" applyFont="1" applyFill="1" applyBorder="1" applyAlignment="1" applyProtection="1">
      <alignment horizontal="center" vertical="center" wrapText="1"/>
    </xf>
    <xf numFmtId="9" fontId="28" fillId="0" borderId="34" xfId="633" applyNumberFormat="1" applyFont="1" applyFill="1" applyBorder="1" applyAlignment="1" applyProtection="1">
      <alignment horizontal="center" vertical="center" wrapText="1"/>
    </xf>
    <xf numFmtId="9" fontId="28" fillId="0" borderId="37" xfId="633" applyNumberFormat="1" applyFont="1" applyFill="1" applyBorder="1" applyAlignment="1" applyProtection="1">
      <alignment horizontal="center" vertical="center" wrapText="1"/>
    </xf>
    <xf numFmtId="0" fontId="30" fillId="56" borderId="14" xfId="0" applyFont="1" applyFill="1" applyBorder="1" applyAlignment="1">
      <alignment horizontal="center" vertical="center"/>
    </xf>
    <xf numFmtId="0" fontId="30" fillId="56" borderId="15" xfId="0" applyFont="1" applyFill="1" applyBorder="1" applyAlignment="1">
      <alignment horizontal="center" vertical="center"/>
    </xf>
    <xf numFmtId="0" fontId="30" fillId="56" borderId="14" xfId="0" applyFont="1" applyFill="1" applyBorder="1" applyAlignment="1">
      <alignment horizontal="center" vertical="center" wrapText="1"/>
    </xf>
    <xf numFmtId="0" fontId="30" fillId="56" borderId="15" xfId="0" applyFont="1" applyFill="1" applyBorder="1" applyAlignment="1">
      <alignment horizontal="center" vertical="center" wrapText="1"/>
    </xf>
    <xf numFmtId="0" fontId="30" fillId="56" borderId="16" xfId="0" applyFont="1" applyFill="1" applyBorder="1" applyAlignment="1">
      <alignment horizontal="center" vertical="center" wrapText="1"/>
    </xf>
  </cellXfs>
  <cellStyles count="986">
    <cellStyle name="%" xfId="1"/>
    <cellStyle name="% 2" xfId="2"/>
    <cellStyle name="20% - Ênfase1 2" xfId="3"/>
    <cellStyle name="20% - Ênfase1 2 2" xfId="4"/>
    <cellStyle name="20% - Ênfase1 2 2 2" xfId="635"/>
    <cellStyle name="20% - Ênfase1 2 3" xfId="636"/>
    <cellStyle name="20% - Ênfase2 2" xfId="5"/>
    <cellStyle name="20% - Ênfase2 2 2" xfId="637"/>
    <cellStyle name="20% - Ênfase3 2" xfId="6"/>
    <cellStyle name="20% - Ênfase3 2 2" xfId="638"/>
    <cellStyle name="20% - Ênfase4 2" xfId="7"/>
    <cellStyle name="20% - Ênfase4 2 2" xfId="8"/>
    <cellStyle name="20% - Ênfase4 2 2 2" xfId="639"/>
    <cellStyle name="20% - Ênfase4 2 3" xfId="640"/>
    <cellStyle name="20% - Ênfase5 2" xfId="9"/>
    <cellStyle name="20% - Ênfase5 2 2" xfId="10"/>
    <cellStyle name="20% - Ênfase5 2 2 2" xfId="641"/>
    <cellStyle name="20% - Ênfase5 2 3" xfId="642"/>
    <cellStyle name="20% - Ênfase6 2" xfId="11"/>
    <cellStyle name="20% - Ênfase6 2 2" xfId="12"/>
    <cellStyle name="20% - Ênfase6 2 2 2" xfId="643"/>
    <cellStyle name="20% - Ênfase6 2 3" xfId="644"/>
    <cellStyle name="20% - Énfasis1" xfId="13"/>
    <cellStyle name="20% - Énfasis1 2" xfId="14"/>
    <cellStyle name="20% - Énfasis1 2 2" xfId="15"/>
    <cellStyle name="20% - Énfasis1 2 2 2" xfId="645"/>
    <cellStyle name="20% - Énfasis1 2 3" xfId="646"/>
    <cellStyle name="20% - Énfasis1 3" xfId="16"/>
    <cellStyle name="20% - Énfasis1 3 2" xfId="647"/>
    <cellStyle name="20% - Énfasis1 4" xfId="648"/>
    <cellStyle name="20% - Énfasis2" xfId="17"/>
    <cellStyle name="20% - Énfasis2 2" xfId="18"/>
    <cellStyle name="20% - Énfasis2 2 2" xfId="19"/>
    <cellStyle name="20% - Énfasis2 2 2 2" xfId="649"/>
    <cellStyle name="20% - Énfasis2 2 3" xfId="650"/>
    <cellStyle name="20% - Énfasis2 3" xfId="20"/>
    <cellStyle name="20% - Énfasis2 3 2" xfId="651"/>
    <cellStyle name="20% - Énfasis2 4" xfId="652"/>
    <cellStyle name="20% - Énfasis3" xfId="21"/>
    <cellStyle name="20% - Énfasis3 2" xfId="22"/>
    <cellStyle name="20% - Énfasis3 2 2" xfId="23"/>
    <cellStyle name="20% - Énfasis3 2 2 2" xfId="653"/>
    <cellStyle name="20% - Énfasis3 2 3" xfId="654"/>
    <cellStyle name="20% - Énfasis3 3" xfId="24"/>
    <cellStyle name="20% - Énfasis3 3 2" xfId="655"/>
    <cellStyle name="20% - Énfasis3 4" xfId="656"/>
    <cellStyle name="20% - Énfasis4" xfId="25"/>
    <cellStyle name="20% - Énfasis4 2" xfId="26"/>
    <cellStyle name="20% - Énfasis4 2 2" xfId="27"/>
    <cellStyle name="20% - Énfasis4 2 2 2" xfId="657"/>
    <cellStyle name="20% - Énfasis4 2 3" xfId="658"/>
    <cellStyle name="20% - Énfasis4 3" xfId="28"/>
    <cellStyle name="20% - Énfasis4 3 2" xfId="659"/>
    <cellStyle name="20% - Énfasis4 4" xfId="660"/>
    <cellStyle name="20% - Énfasis5" xfId="29"/>
    <cellStyle name="20% - Énfasis5 2" xfId="30"/>
    <cellStyle name="20% - Énfasis5 2 2" xfId="31"/>
    <cellStyle name="20% - Énfasis5 2 2 2" xfId="661"/>
    <cellStyle name="20% - Énfasis5 2 3" xfId="662"/>
    <cellStyle name="20% - Énfasis5 3" xfId="32"/>
    <cellStyle name="20% - Énfasis5 3 2" xfId="663"/>
    <cellStyle name="20% - Énfasis5 4" xfId="664"/>
    <cellStyle name="20% - Énfasis6" xfId="33"/>
    <cellStyle name="20% - Énfasis6 2" xfId="34"/>
    <cellStyle name="20% - Énfasis6 2 2" xfId="35"/>
    <cellStyle name="20% - Énfasis6 2 2 2" xfId="665"/>
    <cellStyle name="20% - Énfasis6 2 3" xfId="666"/>
    <cellStyle name="20% - Énfasis6 3" xfId="36"/>
    <cellStyle name="20% - Énfasis6 3 2" xfId="667"/>
    <cellStyle name="20% - Énfasis6 4" xfId="668"/>
    <cellStyle name="40% - Ênfase1 2" xfId="37"/>
    <cellStyle name="40% - Ênfase1 2 2" xfId="669"/>
    <cellStyle name="40% - Ênfase2 2" xfId="38"/>
    <cellStyle name="40% - Ênfase2 2 2" xfId="670"/>
    <cellStyle name="40% - Ênfase3 2" xfId="39"/>
    <cellStyle name="40% - Ênfase3 2 2" xfId="671"/>
    <cellStyle name="40% - Ênfase4 2" xfId="40"/>
    <cellStyle name="40% - Ênfase4 2 2" xfId="41"/>
    <cellStyle name="40% - Ênfase4 2 2 2" xfId="672"/>
    <cellStyle name="40% - Ênfase4 2 3" xfId="673"/>
    <cellStyle name="40% - Ênfase5 2" xfId="42"/>
    <cellStyle name="40% - Ênfase5 2 2" xfId="674"/>
    <cellStyle name="40% - Ênfase6 2" xfId="43"/>
    <cellStyle name="40% - Ênfase6 2 2" xfId="675"/>
    <cellStyle name="40% - Énfasis1" xfId="44"/>
    <cellStyle name="40% - Énfasis1 2" xfId="45"/>
    <cellStyle name="40% - Énfasis1 2 2" xfId="46"/>
    <cellStyle name="40% - Énfasis1 2 2 2" xfId="676"/>
    <cellStyle name="40% - Énfasis1 2 3" xfId="677"/>
    <cellStyle name="40% - Énfasis1 3" xfId="47"/>
    <cellStyle name="40% - Énfasis1 3 2" xfId="678"/>
    <cellStyle name="40% - Énfasis1 4" xfId="679"/>
    <cellStyle name="40% - Énfasis2" xfId="48"/>
    <cellStyle name="40% - Énfasis2 2" xfId="49"/>
    <cellStyle name="40% - Énfasis2 2 2" xfId="50"/>
    <cellStyle name="40% - Énfasis2 2 2 2" xfId="680"/>
    <cellStyle name="40% - Énfasis2 2 3" xfId="681"/>
    <cellStyle name="40% - Énfasis2 3" xfId="51"/>
    <cellStyle name="40% - Énfasis2 3 2" xfId="682"/>
    <cellStyle name="40% - Énfasis2 4" xfId="683"/>
    <cellStyle name="40% - Énfasis3" xfId="52"/>
    <cellStyle name="40% - Énfasis3 2" xfId="53"/>
    <cellStyle name="40% - Énfasis3 2 2" xfId="54"/>
    <cellStyle name="40% - Énfasis3 2 2 2" xfId="684"/>
    <cellStyle name="40% - Énfasis3 2 3" xfId="685"/>
    <cellStyle name="40% - Énfasis3 3" xfId="55"/>
    <cellStyle name="40% - Énfasis3 3 2" xfId="686"/>
    <cellStyle name="40% - Énfasis3 4" xfId="687"/>
    <cellStyle name="40% - Énfasis4" xfId="56"/>
    <cellStyle name="40% - Énfasis4 2" xfId="57"/>
    <cellStyle name="40% - Énfasis4 2 2" xfId="58"/>
    <cellStyle name="40% - Énfasis4 2 2 2" xfId="688"/>
    <cellStyle name="40% - Énfasis4 2 3" xfId="689"/>
    <cellStyle name="40% - Énfasis4 3" xfId="59"/>
    <cellStyle name="40% - Énfasis4 3 2" xfId="690"/>
    <cellStyle name="40% - Énfasis4 4" xfId="691"/>
    <cellStyle name="40% - Énfasis5" xfId="60"/>
    <cellStyle name="40% - Énfasis5 2" xfId="61"/>
    <cellStyle name="40% - Énfasis5 2 2" xfId="62"/>
    <cellStyle name="40% - Énfasis5 2 2 2" xfId="692"/>
    <cellStyle name="40% - Énfasis5 2 3" xfId="693"/>
    <cellStyle name="40% - Énfasis5 3" xfId="63"/>
    <cellStyle name="40% - Énfasis5 3 2" xfId="694"/>
    <cellStyle name="40% - Énfasis5 4" xfId="695"/>
    <cellStyle name="40% - Énfasis6" xfId="64"/>
    <cellStyle name="40% - Énfasis6 2" xfId="65"/>
    <cellStyle name="40% - Énfasis6 2 2" xfId="66"/>
    <cellStyle name="40% - Énfasis6 2 2 2" xfId="696"/>
    <cellStyle name="40% - Énfasis6 2 3" xfId="697"/>
    <cellStyle name="40% - Énfasis6 3" xfId="67"/>
    <cellStyle name="40% - Énfasis6 3 2" xfId="698"/>
    <cellStyle name="40% - Énfasis6 4" xfId="699"/>
    <cellStyle name="60% - Ênfase1 2" xfId="68"/>
    <cellStyle name="60% - Ênfase1 2 2" xfId="69"/>
    <cellStyle name="60% - Ênfase2 2" xfId="70"/>
    <cellStyle name="60% - Ênfase3 2" xfId="71"/>
    <cellStyle name="60% - Ênfase4 2" xfId="72"/>
    <cellStyle name="60% - Ênfase5 2" xfId="73"/>
    <cellStyle name="60% - Ênfase6 2" xfId="74"/>
    <cellStyle name="60% - Énfasis1" xfId="75"/>
    <cellStyle name="60% - Énfasis1 2" xfId="76"/>
    <cellStyle name="60% - Énfasis2" xfId="77"/>
    <cellStyle name="60% - Énfasis2 2" xfId="78"/>
    <cellStyle name="60% - Énfasis3" xfId="79"/>
    <cellStyle name="60% - Énfasis3 2" xfId="80"/>
    <cellStyle name="60% - Énfasis4" xfId="81"/>
    <cellStyle name="60% - Énfasis4 2" xfId="82"/>
    <cellStyle name="60% - Énfasis5" xfId="83"/>
    <cellStyle name="60% - Énfasis5 2" xfId="84"/>
    <cellStyle name="60% - Énfasis6" xfId="85"/>
    <cellStyle name="60% - Énfasis6 2" xfId="86"/>
    <cellStyle name="active" xfId="87"/>
    <cellStyle name="active 2" xfId="88"/>
    <cellStyle name="Bom 2" xfId="89"/>
    <cellStyle name="Buena" xfId="90"/>
    <cellStyle name="Buena 2" xfId="91"/>
    <cellStyle name="Cálculo 2" xfId="92"/>
    <cellStyle name="Cálculo 2 2" xfId="93"/>
    <cellStyle name="Cálculo 2 2 2" xfId="605"/>
    <cellStyle name="Cálculo 2 3" xfId="94"/>
    <cellStyle name="Cálculo 2 3 2" xfId="606"/>
    <cellStyle name="Cálculo 2 4" xfId="95"/>
    <cellStyle name="Cálculo 2 4 2" xfId="607"/>
    <cellStyle name="Cálculo 2 5" xfId="604"/>
    <cellStyle name="Cálculo 3" xfId="96"/>
    <cellStyle name="Cálculo 3 2" xfId="608"/>
    <cellStyle name="Cálculo 4" xfId="97"/>
    <cellStyle name="Cálculo 4 2" xfId="609"/>
    <cellStyle name="Cálculo 5" xfId="98"/>
    <cellStyle name="Cálculo 5 2" xfId="610"/>
    <cellStyle name="Campo do Assistente de dados" xfId="99"/>
    <cellStyle name="Canto do Assistente de dados" xfId="100"/>
    <cellStyle name="Categoria do Assistente de dados" xfId="101"/>
    <cellStyle name="Celda de comprobación" xfId="102"/>
    <cellStyle name="Celda de comprobación 2" xfId="103"/>
    <cellStyle name="Celda vinculada" xfId="104"/>
    <cellStyle name="Celda vinculada 2" xfId="105"/>
    <cellStyle name="Célula de Verificação 2" xfId="106"/>
    <cellStyle name="Célula Vinculada 2" xfId="107"/>
    <cellStyle name="Comma 10" xfId="108"/>
    <cellStyle name="Comma 10 2" xfId="109"/>
    <cellStyle name="Comma 10 2 2" xfId="700"/>
    <cellStyle name="Comma 10 3" xfId="701"/>
    <cellStyle name="Comma 11" xfId="110"/>
    <cellStyle name="Comma 11 2" xfId="111"/>
    <cellStyle name="Comma 11 2 2" xfId="702"/>
    <cellStyle name="Comma 11 3" xfId="703"/>
    <cellStyle name="Comma 12" xfId="112"/>
    <cellStyle name="Comma 12 2" xfId="113"/>
    <cellStyle name="Comma 12 2 2" xfId="704"/>
    <cellStyle name="Comma 12 3" xfId="705"/>
    <cellStyle name="Comma 13" xfId="114"/>
    <cellStyle name="Comma 13 2" xfId="115"/>
    <cellStyle name="Comma 13 2 2" xfId="706"/>
    <cellStyle name="Comma 13 3" xfId="707"/>
    <cellStyle name="Comma 14" xfId="116"/>
    <cellStyle name="Comma 14 2" xfId="117"/>
    <cellStyle name="Comma 14 2 2" xfId="708"/>
    <cellStyle name="Comma 14 3" xfId="709"/>
    <cellStyle name="Comma 15" xfId="118"/>
    <cellStyle name="Comma 15 2" xfId="119"/>
    <cellStyle name="Comma 15 2 2" xfId="710"/>
    <cellStyle name="Comma 15 3" xfId="711"/>
    <cellStyle name="Comma 16" xfId="120"/>
    <cellStyle name="Comma 16 2" xfId="121"/>
    <cellStyle name="Comma 16 2 2" xfId="712"/>
    <cellStyle name="Comma 16 3" xfId="713"/>
    <cellStyle name="Comma 17" xfId="122"/>
    <cellStyle name="Comma 17 2" xfId="123"/>
    <cellStyle name="Comma 17 2 2" xfId="714"/>
    <cellStyle name="Comma 17 3" xfId="715"/>
    <cellStyle name="Comma 18" xfId="124"/>
    <cellStyle name="Comma 18 2" xfId="125"/>
    <cellStyle name="Comma 18 2 2" xfId="716"/>
    <cellStyle name="Comma 18 3" xfId="717"/>
    <cellStyle name="Comma 19" xfId="126"/>
    <cellStyle name="Comma 19 2" xfId="127"/>
    <cellStyle name="Comma 19 2 2" xfId="718"/>
    <cellStyle name="Comma 19 3" xfId="719"/>
    <cellStyle name="Comma 2" xfId="128"/>
    <cellStyle name="Comma 2 2" xfId="129"/>
    <cellStyle name="Comma 20" xfId="130"/>
    <cellStyle name="Comma 20 2" xfId="131"/>
    <cellStyle name="Comma 20 2 2" xfId="720"/>
    <cellStyle name="Comma 20 3" xfId="721"/>
    <cellStyle name="Comma 21" xfId="132"/>
    <cellStyle name="Comma 21 2" xfId="133"/>
    <cellStyle name="Comma 21 2 2" xfId="722"/>
    <cellStyle name="Comma 21 3" xfId="723"/>
    <cellStyle name="Comma 22" xfId="134"/>
    <cellStyle name="Comma 22 2" xfId="724"/>
    <cellStyle name="Comma 3" xfId="135"/>
    <cellStyle name="Comma 3 2" xfId="136"/>
    <cellStyle name="Comma 4" xfId="137"/>
    <cellStyle name="Comma 4 2" xfId="138"/>
    <cellStyle name="Comma 4 2 2" xfId="725"/>
    <cellStyle name="Comma 4 3" xfId="726"/>
    <cellStyle name="Comma 5" xfId="139"/>
    <cellStyle name="Comma 5 2" xfId="140"/>
    <cellStyle name="Comma 5 2 2" xfId="727"/>
    <cellStyle name="Comma 5 3" xfId="728"/>
    <cellStyle name="Comma 6" xfId="141"/>
    <cellStyle name="Comma 6 2" xfId="142"/>
    <cellStyle name="Comma 6 2 2" xfId="729"/>
    <cellStyle name="Comma 6 3" xfId="730"/>
    <cellStyle name="Comma 7" xfId="143"/>
    <cellStyle name="Comma 7 2" xfId="144"/>
    <cellStyle name="Comma 7 2 2" xfId="731"/>
    <cellStyle name="Comma 7 3" xfId="732"/>
    <cellStyle name="Comma 8" xfId="145"/>
    <cellStyle name="Comma 8 2" xfId="146"/>
    <cellStyle name="Comma 8 2 2" xfId="733"/>
    <cellStyle name="Comma 8 3" xfId="734"/>
    <cellStyle name="Comma 9" xfId="147"/>
    <cellStyle name="Comma 9 2" xfId="148"/>
    <cellStyle name="Comma 9 2 2" xfId="735"/>
    <cellStyle name="Comma 9 3" xfId="736"/>
    <cellStyle name="Currency 2" xfId="149"/>
    <cellStyle name="Currency 3" xfId="150"/>
    <cellStyle name="date" xfId="151"/>
    <cellStyle name="Encabezado 4" xfId="152"/>
    <cellStyle name="Encabezado 4 2" xfId="153"/>
    <cellStyle name="Ênfase1 2" xfId="154"/>
    <cellStyle name="Ênfase1 2 2" xfId="155"/>
    <cellStyle name="Ênfase2 2" xfId="156"/>
    <cellStyle name="Ênfase3 2" xfId="157"/>
    <cellStyle name="Ênfase3 2 2" xfId="158"/>
    <cellStyle name="Ênfase4 2" xfId="159"/>
    <cellStyle name="Ênfase5 2" xfId="160"/>
    <cellStyle name="Ênfase6 2" xfId="161"/>
    <cellStyle name="Énfasis1" xfId="162"/>
    <cellStyle name="Énfasis1 2" xfId="163"/>
    <cellStyle name="Énfasis2" xfId="164"/>
    <cellStyle name="Énfasis2 2" xfId="165"/>
    <cellStyle name="Énfasis3" xfId="166"/>
    <cellStyle name="Énfasis3 2" xfId="167"/>
    <cellStyle name="Énfasis4" xfId="168"/>
    <cellStyle name="Énfasis4 2" xfId="169"/>
    <cellStyle name="Énfasis5" xfId="170"/>
    <cellStyle name="Énfasis5 2" xfId="171"/>
    <cellStyle name="Énfasis6" xfId="172"/>
    <cellStyle name="Énfasis6 2" xfId="173"/>
    <cellStyle name="Entrada 2" xfId="174"/>
    <cellStyle name="Entrada 2 2" xfId="175"/>
    <cellStyle name="Entrada 2 2 2" xfId="612"/>
    <cellStyle name="Entrada 2 3" xfId="176"/>
    <cellStyle name="Entrada 2 3 2" xfId="613"/>
    <cellStyle name="Entrada 2 4" xfId="177"/>
    <cellStyle name="Entrada 2 4 2" xfId="614"/>
    <cellStyle name="Entrada 2 5" xfId="611"/>
    <cellStyle name="Entrada 3" xfId="178"/>
    <cellStyle name="Entrada 3 2" xfId="615"/>
    <cellStyle name="Entrada 4" xfId="179"/>
    <cellStyle name="Entrada 4 2" xfId="616"/>
    <cellStyle name="Entrada 5" xfId="180"/>
    <cellStyle name="Entrada 5 2" xfId="617"/>
    <cellStyle name="Excel Built-in Normal" xfId="632"/>
    <cellStyle name="Excel Built-in Normal 2" xfId="737"/>
    <cellStyle name="Excel_BuiltIn_Comma" xfId="181"/>
    <cellStyle name="Grey" xfId="182"/>
    <cellStyle name="Header1" xfId="183"/>
    <cellStyle name="Header1 2" xfId="184"/>
    <cellStyle name="Header2" xfId="185"/>
    <cellStyle name="Header2 2" xfId="186"/>
    <cellStyle name="Header2 2 2" xfId="619"/>
    <cellStyle name="Header2 3" xfId="618"/>
    <cellStyle name="Hyperlink 2" xfId="187"/>
    <cellStyle name="Hyperlink 2 2" xfId="188"/>
    <cellStyle name="Incorrecto" xfId="189"/>
    <cellStyle name="Incorrecto 2" xfId="190"/>
    <cellStyle name="Incorreto 2" xfId="191"/>
    <cellStyle name="Input [yellow]" xfId="192"/>
    <cellStyle name="Input [yellow] 2" xfId="620"/>
    <cellStyle name="Moeda 2" xfId="631"/>
    <cellStyle name="Neutra 2" xfId="193"/>
    <cellStyle name="Normal" xfId="0" builtinId="0"/>
    <cellStyle name="Normal - Style1" xfId="194"/>
    <cellStyle name="Normal - Style1 2" xfId="195"/>
    <cellStyle name="Normal - Style1 3" xfId="196"/>
    <cellStyle name="Normal - Style1 4" xfId="197"/>
    <cellStyle name="Normal - Style1 5" xfId="198"/>
    <cellStyle name="Normal - Style1 6" xfId="199"/>
    <cellStyle name="Normal - Style1 7" xfId="200"/>
    <cellStyle name="Normal - Style1 8" xfId="201"/>
    <cellStyle name="Normal - Style1 9" xfId="202"/>
    <cellStyle name="Normal 10" xfId="203"/>
    <cellStyle name="Normal 10 2" xfId="204"/>
    <cellStyle name="Normal 11" xfId="634"/>
    <cellStyle name="Normal 12" xfId="738"/>
    <cellStyle name="Normal 2" xfId="205"/>
    <cellStyle name="Normal 2 2" xfId="206"/>
    <cellStyle name="Normal 2 2 2" xfId="207"/>
    <cellStyle name="Normal 2 2 2 2" xfId="208"/>
    <cellStyle name="Normal 2 2 2 2 2" xfId="209"/>
    <cellStyle name="Normal 2 2 2 3" xfId="210"/>
    <cellStyle name="Normal 2 2 2 4" xfId="211"/>
    <cellStyle name="Normal 2 2 3" xfId="212"/>
    <cellStyle name="Normal 2 2 3 2" xfId="213"/>
    <cellStyle name="Normal 2 2 4" xfId="214"/>
    <cellStyle name="Normal 2 2 5" xfId="215"/>
    <cellStyle name="Normal 2 3" xfId="216"/>
    <cellStyle name="Normal 2 3 2" xfId="217"/>
    <cellStyle name="Normal 2 3 2 2" xfId="218"/>
    <cellStyle name="Normal 2 3 3" xfId="219"/>
    <cellStyle name="Normal 2 3 4" xfId="220"/>
    <cellStyle name="Normal 2 4" xfId="221"/>
    <cellStyle name="Normal 2 4 2" xfId="222"/>
    <cellStyle name="Normal 2 5" xfId="223"/>
    <cellStyle name="Normal 2 6" xfId="224"/>
    <cellStyle name="Normal 2_Tem_ProjectResourceRegister_TechEdited_616" xfId="225"/>
    <cellStyle name="Normal 3" xfId="226"/>
    <cellStyle name="Normal 3 2" xfId="227"/>
    <cellStyle name="Normal 3 2 2" xfId="228"/>
    <cellStyle name="Normal 3 2 2 2" xfId="229"/>
    <cellStyle name="Normal 3 2 2 2 2" xfId="230"/>
    <cellStyle name="Normal 3 2 2 2 2 2" xfId="231"/>
    <cellStyle name="Normal 3 2 2 2 3" xfId="232"/>
    <cellStyle name="Normal 3 2 2 2 4" xfId="233"/>
    <cellStyle name="Normal 3 2 2 2 5" xfId="739"/>
    <cellStyle name="Normal 3 2 2 3" xfId="234"/>
    <cellStyle name="Normal 3 2 2 3 2" xfId="235"/>
    <cellStyle name="Normal 3 2 2 4" xfId="236"/>
    <cellStyle name="Normal 3 2 2 5" xfId="237"/>
    <cellStyle name="Normal 3 2 2 6" xfId="740"/>
    <cellStyle name="Normal 3 2 3" xfId="238"/>
    <cellStyle name="Normal 3 2 3 2" xfId="239"/>
    <cellStyle name="Normal 3 2 3 2 2" xfId="240"/>
    <cellStyle name="Normal 3 2 3 2 2 2" xfId="241"/>
    <cellStyle name="Normal 3 2 3 2 3" xfId="242"/>
    <cellStyle name="Normal 3 2 3 3" xfId="243"/>
    <cellStyle name="Normal 3 2 3 3 2" xfId="244"/>
    <cellStyle name="Normal 3 2 3 4" xfId="245"/>
    <cellStyle name="Normal 3 2 3 5" xfId="246"/>
    <cellStyle name="Normal 3 2 3 6" xfId="741"/>
    <cellStyle name="Normal 3 2 4" xfId="247"/>
    <cellStyle name="Normal 3 2 4 2" xfId="248"/>
    <cellStyle name="Normal 3 2 4 2 2" xfId="249"/>
    <cellStyle name="Normal 3 2 4 3" xfId="250"/>
    <cellStyle name="Normal 3 2 5" xfId="251"/>
    <cellStyle name="Normal 3 2 5 2" xfId="252"/>
    <cellStyle name="Normal 3 2 6" xfId="253"/>
    <cellStyle name="Normal 3 2 7" xfId="254"/>
    <cellStyle name="Normal 3 2 8" xfId="742"/>
    <cellStyle name="Normal 3 3" xfId="255"/>
    <cellStyle name="Normal 3 3 2" xfId="256"/>
    <cellStyle name="Normal 3 3 2 2" xfId="257"/>
    <cellStyle name="Normal 3 3 2 2 2" xfId="258"/>
    <cellStyle name="Normal 3 3 2 3" xfId="259"/>
    <cellStyle name="Normal 3 3 2 4" xfId="260"/>
    <cellStyle name="Normal 3 3 3" xfId="261"/>
    <cellStyle name="Normal 3 3 3 2" xfId="262"/>
    <cellStyle name="Normal 3 3 4" xfId="263"/>
    <cellStyle name="Normal 3 3 5" xfId="264"/>
    <cellStyle name="Normal 3 4" xfId="265"/>
    <cellStyle name="Normal 3 4 2" xfId="266"/>
    <cellStyle name="Normal 3 4 2 2" xfId="267"/>
    <cellStyle name="Normal 3 4 3" xfId="268"/>
    <cellStyle name="Normal 3 4 4" xfId="269"/>
    <cellStyle name="Normal 3 5" xfId="270"/>
    <cellStyle name="Normal 3 5 2" xfId="271"/>
    <cellStyle name="Normal 3 6" xfId="272"/>
    <cellStyle name="Normal 3 7" xfId="273"/>
    <cellStyle name="Normal 4" xfId="274"/>
    <cellStyle name="Normal 4 2" xfId="275"/>
    <cellStyle name="Normal 4 2 2" xfId="276"/>
    <cellStyle name="Normal 4 3" xfId="277"/>
    <cellStyle name="Normal 4 3 2" xfId="278"/>
    <cellStyle name="Normal 4 4" xfId="279"/>
    <cellStyle name="Normal 5" xfId="280"/>
    <cellStyle name="Normal 5 2" xfId="281"/>
    <cellStyle name="Normal 6" xfId="282"/>
    <cellStyle name="Normal 6 2" xfId="283"/>
    <cellStyle name="Normal 7" xfId="284"/>
    <cellStyle name="Normal 8" xfId="285"/>
    <cellStyle name="Normal 9" xfId="286"/>
    <cellStyle name="Nota 2" xfId="287"/>
    <cellStyle name="Nota 2 2" xfId="621"/>
    <cellStyle name="Notas" xfId="288"/>
    <cellStyle name="Notas 2" xfId="289"/>
    <cellStyle name="Notas 2 2" xfId="623"/>
    <cellStyle name="Notas 3" xfId="622"/>
    <cellStyle name="Novo1" xfId="290"/>
    <cellStyle name="Novo1 2" xfId="291"/>
    <cellStyle name="Novo1 2 2" xfId="625"/>
    <cellStyle name="Novo1 3" xfId="624"/>
    <cellStyle name="nr_label" xfId="292"/>
    <cellStyle name="Percent [2]" xfId="293"/>
    <cellStyle name="Percent [2] 2" xfId="294"/>
    <cellStyle name="Percent [2] 3" xfId="295"/>
    <cellStyle name="Percent [2] 4" xfId="296"/>
    <cellStyle name="Percent [2] 5" xfId="297"/>
    <cellStyle name="Percent [2] 6" xfId="298"/>
    <cellStyle name="Percent [2] 7" xfId="299"/>
    <cellStyle name="Percent [2] 8" xfId="300"/>
    <cellStyle name="Percent [2] 9" xfId="301"/>
    <cellStyle name="Percent 10" xfId="302"/>
    <cellStyle name="Percent 10 2" xfId="743"/>
    <cellStyle name="Percent 100" xfId="303"/>
    <cellStyle name="Percent 100 2" xfId="744"/>
    <cellStyle name="Percent 101" xfId="304"/>
    <cellStyle name="Percent 101 2" xfId="745"/>
    <cellStyle name="Percent 102" xfId="305"/>
    <cellStyle name="Percent 102 2" xfId="746"/>
    <cellStyle name="Percent 103" xfId="306"/>
    <cellStyle name="Percent 103 2" xfId="747"/>
    <cellStyle name="Percent 104" xfId="307"/>
    <cellStyle name="Percent 104 2" xfId="748"/>
    <cellStyle name="Percent 105" xfId="308"/>
    <cellStyle name="Percent 105 2" xfId="749"/>
    <cellStyle name="Percent 106" xfId="309"/>
    <cellStyle name="Percent 106 2" xfId="750"/>
    <cellStyle name="Percent 107" xfId="310"/>
    <cellStyle name="Percent 107 2" xfId="751"/>
    <cellStyle name="Percent 108" xfId="311"/>
    <cellStyle name="Percent 108 2" xfId="752"/>
    <cellStyle name="Percent 109" xfId="312"/>
    <cellStyle name="Percent 109 2" xfId="753"/>
    <cellStyle name="Percent 11" xfId="313"/>
    <cellStyle name="Percent 11 2" xfId="754"/>
    <cellStyle name="Percent 110" xfId="314"/>
    <cellStyle name="Percent 110 2" xfId="755"/>
    <cellStyle name="Percent 111" xfId="315"/>
    <cellStyle name="Percent 111 2" xfId="756"/>
    <cellStyle name="Percent 112" xfId="316"/>
    <cellStyle name="Percent 112 2" xfId="757"/>
    <cellStyle name="Percent 113" xfId="317"/>
    <cellStyle name="Percent 113 2" xfId="758"/>
    <cellStyle name="Percent 114" xfId="318"/>
    <cellStyle name="Percent 114 2" xfId="759"/>
    <cellStyle name="Percent 115" xfId="319"/>
    <cellStyle name="Percent 115 2" xfId="760"/>
    <cellStyle name="Percent 116" xfId="320"/>
    <cellStyle name="Percent 116 2" xfId="761"/>
    <cellStyle name="Percent 117" xfId="321"/>
    <cellStyle name="Percent 117 2" xfId="762"/>
    <cellStyle name="Percent 118" xfId="322"/>
    <cellStyle name="Percent 118 2" xfId="763"/>
    <cellStyle name="Percent 119" xfId="323"/>
    <cellStyle name="Percent 119 2" xfId="764"/>
    <cellStyle name="Percent 12" xfId="324"/>
    <cellStyle name="Percent 12 2" xfId="765"/>
    <cellStyle name="Percent 120" xfId="325"/>
    <cellStyle name="Percent 120 2" xfId="766"/>
    <cellStyle name="Percent 121" xfId="326"/>
    <cellStyle name="Percent 121 2" xfId="767"/>
    <cellStyle name="Percent 122" xfId="327"/>
    <cellStyle name="Percent 122 2" xfId="768"/>
    <cellStyle name="Percent 123" xfId="328"/>
    <cellStyle name="Percent 123 2" xfId="769"/>
    <cellStyle name="Percent 124" xfId="329"/>
    <cellStyle name="Percent 124 2" xfId="770"/>
    <cellStyle name="Percent 125" xfId="330"/>
    <cellStyle name="Percent 125 2" xfId="771"/>
    <cellStyle name="Percent 126" xfId="331"/>
    <cellStyle name="Percent 126 2" xfId="772"/>
    <cellStyle name="Percent 127" xfId="332"/>
    <cellStyle name="Percent 127 2" xfId="773"/>
    <cellStyle name="Percent 128" xfId="333"/>
    <cellStyle name="Percent 128 2" xfId="774"/>
    <cellStyle name="Percent 129" xfId="334"/>
    <cellStyle name="Percent 129 2" xfId="775"/>
    <cellStyle name="Percent 13" xfId="335"/>
    <cellStyle name="Percent 13 2" xfId="776"/>
    <cellStyle name="Percent 130" xfId="336"/>
    <cellStyle name="Percent 130 2" xfId="777"/>
    <cellStyle name="Percent 131" xfId="337"/>
    <cellStyle name="Percent 131 2" xfId="778"/>
    <cellStyle name="Percent 132" xfId="338"/>
    <cellStyle name="Percent 132 2" xfId="779"/>
    <cellStyle name="Percent 133" xfId="339"/>
    <cellStyle name="Percent 133 2" xfId="780"/>
    <cellStyle name="Percent 134" xfId="340"/>
    <cellStyle name="Percent 134 2" xfId="781"/>
    <cellStyle name="Percent 135" xfId="341"/>
    <cellStyle name="Percent 135 2" xfId="782"/>
    <cellStyle name="Percent 136" xfId="342"/>
    <cellStyle name="Percent 136 2" xfId="783"/>
    <cellStyle name="Percent 137" xfId="343"/>
    <cellStyle name="Percent 137 2" xfId="784"/>
    <cellStyle name="Percent 138" xfId="344"/>
    <cellStyle name="Percent 138 2" xfId="785"/>
    <cellStyle name="Percent 139" xfId="345"/>
    <cellStyle name="Percent 139 2" xfId="786"/>
    <cellStyle name="Percent 14" xfId="346"/>
    <cellStyle name="Percent 14 2" xfId="787"/>
    <cellStyle name="Percent 140" xfId="347"/>
    <cellStyle name="Percent 140 2" xfId="788"/>
    <cellStyle name="Percent 141" xfId="348"/>
    <cellStyle name="Percent 141 2" xfId="789"/>
    <cellStyle name="Percent 142" xfId="349"/>
    <cellStyle name="Percent 142 2" xfId="790"/>
    <cellStyle name="Percent 143" xfId="350"/>
    <cellStyle name="Percent 143 2" xfId="791"/>
    <cellStyle name="Percent 144" xfId="351"/>
    <cellStyle name="Percent 144 2" xfId="792"/>
    <cellStyle name="Percent 145" xfId="352"/>
    <cellStyle name="Percent 145 2" xfId="793"/>
    <cellStyle name="Percent 146" xfId="353"/>
    <cellStyle name="Percent 146 2" xfId="794"/>
    <cellStyle name="Percent 147" xfId="354"/>
    <cellStyle name="Percent 147 2" xfId="795"/>
    <cellStyle name="Percent 148" xfId="355"/>
    <cellStyle name="Percent 148 2" xfId="796"/>
    <cellStyle name="Percent 149" xfId="356"/>
    <cellStyle name="Percent 149 2" xfId="797"/>
    <cellStyle name="Percent 15" xfId="357"/>
    <cellStyle name="Percent 15 2" xfId="798"/>
    <cellStyle name="Percent 150" xfId="358"/>
    <cellStyle name="Percent 150 2" xfId="799"/>
    <cellStyle name="Percent 151" xfId="359"/>
    <cellStyle name="Percent 151 2" xfId="800"/>
    <cellStyle name="Percent 152" xfId="360"/>
    <cellStyle name="Percent 152 2" xfId="801"/>
    <cellStyle name="Percent 153" xfId="361"/>
    <cellStyle name="Percent 153 2" xfId="802"/>
    <cellStyle name="Percent 154" xfId="362"/>
    <cellStyle name="Percent 154 2" xfId="803"/>
    <cellStyle name="Percent 155" xfId="363"/>
    <cellStyle name="Percent 155 2" xfId="804"/>
    <cellStyle name="Percent 156" xfId="364"/>
    <cellStyle name="Percent 156 2" xfId="805"/>
    <cellStyle name="Percent 157" xfId="365"/>
    <cellStyle name="Percent 157 2" xfId="806"/>
    <cellStyle name="Percent 158" xfId="366"/>
    <cellStyle name="Percent 158 2" xfId="807"/>
    <cellStyle name="Percent 159" xfId="367"/>
    <cellStyle name="Percent 159 2" xfId="808"/>
    <cellStyle name="Percent 16" xfId="368"/>
    <cellStyle name="Percent 16 2" xfId="809"/>
    <cellStyle name="Percent 160" xfId="369"/>
    <cellStyle name="Percent 160 2" xfId="810"/>
    <cellStyle name="Percent 161" xfId="370"/>
    <cellStyle name="Percent 161 2" xfId="811"/>
    <cellStyle name="Percent 162" xfId="371"/>
    <cellStyle name="Percent 162 2" xfId="812"/>
    <cellStyle name="Percent 163" xfId="372"/>
    <cellStyle name="Percent 163 2" xfId="813"/>
    <cellStyle name="Percent 164" xfId="373"/>
    <cellStyle name="Percent 164 2" xfId="814"/>
    <cellStyle name="Percent 165" xfId="374"/>
    <cellStyle name="Percent 165 2" xfId="815"/>
    <cellStyle name="Percent 166" xfId="375"/>
    <cellStyle name="Percent 166 2" xfId="816"/>
    <cellStyle name="Percent 167" xfId="376"/>
    <cellStyle name="Percent 167 2" xfId="817"/>
    <cellStyle name="Percent 168" xfId="377"/>
    <cellStyle name="Percent 168 2" xfId="818"/>
    <cellStyle name="Percent 169" xfId="378"/>
    <cellStyle name="Percent 169 2" xfId="819"/>
    <cellStyle name="Percent 17" xfId="379"/>
    <cellStyle name="Percent 17 2" xfId="820"/>
    <cellStyle name="Percent 170" xfId="380"/>
    <cellStyle name="Percent 170 2" xfId="821"/>
    <cellStyle name="Percent 171" xfId="381"/>
    <cellStyle name="Percent 171 2" xfId="822"/>
    <cellStyle name="Percent 172" xfId="382"/>
    <cellStyle name="Percent 172 2" xfId="823"/>
    <cellStyle name="Percent 173" xfId="383"/>
    <cellStyle name="Percent 173 2" xfId="824"/>
    <cellStyle name="Percent 174" xfId="384"/>
    <cellStyle name="Percent 174 2" xfId="825"/>
    <cellStyle name="Percent 175" xfId="385"/>
    <cellStyle name="Percent 175 2" xfId="826"/>
    <cellStyle name="Percent 176" xfId="386"/>
    <cellStyle name="Percent 176 2" xfId="827"/>
    <cellStyle name="Percent 177" xfId="387"/>
    <cellStyle name="Percent 177 2" xfId="828"/>
    <cellStyle name="Percent 178" xfId="388"/>
    <cellStyle name="Percent 178 2" xfId="829"/>
    <cellStyle name="Percent 179" xfId="389"/>
    <cellStyle name="Percent 179 2" xfId="830"/>
    <cellStyle name="Percent 18" xfId="390"/>
    <cellStyle name="Percent 18 2" xfId="831"/>
    <cellStyle name="Percent 180" xfId="391"/>
    <cellStyle name="Percent 180 2" xfId="832"/>
    <cellStyle name="Percent 181" xfId="392"/>
    <cellStyle name="Percent 181 2" xfId="833"/>
    <cellStyle name="Percent 182" xfId="393"/>
    <cellStyle name="Percent 182 2" xfId="834"/>
    <cellStyle name="Percent 183" xfId="394"/>
    <cellStyle name="Percent 183 2" xfId="835"/>
    <cellStyle name="Percent 184" xfId="395"/>
    <cellStyle name="Percent 184 2" xfId="836"/>
    <cellStyle name="Percent 185" xfId="396"/>
    <cellStyle name="Percent 185 2" xfId="837"/>
    <cellStyle name="Percent 186" xfId="397"/>
    <cellStyle name="Percent 186 2" xfId="838"/>
    <cellStyle name="Percent 187" xfId="398"/>
    <cellStyle name="Percent 187 2" xfId="839"/>
    <cellStyle name="Percent 188" xfId="399"/>
    <cellStyle name="Percent 188 2" xfId="840"/>
    <cellStyle name="Percent 189" xfId="400"/>
    <cellStyle name="Percent 189 2" xfId="841"/>
    <cellStyle name="Percent 19" xfId="401"/>
    <cellStyle name="Percent 19 2" xfId="842"/>
    <cellStyle name="Percent 190" xfId="402"/>
    <cellStyle name="Percent 190 2" xfId="843"/>
    <cellStyle name="Percent 191" xfId="403"/>
    <cellStyle name="Percent 191 2" xfId="844"/>
    <cellStyle name="Percent 192" xfId="404"/>
    <cellStyle name="Percent 192 2" xfId="845"/>
    <cellStyle name="Percent 193" xfId="405"/>
    <cellStyle name="Percent 193 2" xfId="846"/>
    <cellStyle name="Percent 194" xfId="406"/>
    <cellStyle name="Percent 194 2" xfId="847"/>
    <cellStyle name="Percent 195" xfId="407"/>
    <cellStyle name="Percent 195 2" xfId="848"/>
    <cellStyle name="Percent 196" xfId="408"/>
    <cellStyle name="Percent 196 2" xfId="849"/>
    <cellStyle name="Percent 197" xfId="409"/>
    <cellStyle name="Percent 197 2" xfId="850"/>
    <cellStyle name="Percent 198" xfId="410"/>
    <cellStyle name="Percent 198 2" xfId="851"/>
    <cellStyle name="Percent 199" xfId="411"/>
    <cellStyle name="Percent 199 2" xfId="852"/>
    <cellStyle name="Percent 2" xfId="412"/>
    <cellStyle name="Percent 20" xfId="413"/>
    <cellStyle name="Percent 20 2" xfId="853"/>
    <cellStyle name="Percent 200" xfId="414"/>
    <cellStyle name="Percent 200 2" xfId="854"/>
    <cellStyle name="Percent 201" xfId="415"/>
    <cellStyle name="Percent 201 2" xfId="855"/>
    <cellStyle name="Percent 202" xfId="416"/>
    <cellStyle name="Percent 202 2" xfId="856"/>
    <cellStyle name="Percent 203" xfId="417"/>
    <cellStyle name="Percent 203 2" xfId="857"/>
    <cellStyle name="Percent 204" xfId="418"/>
    <cellStyle name="Percent 204 2" xfId="858"/>
    <cellStyle name="Percent 205" xfId="419"/>
    <cellStyle name="Percent 205 2" xfId="859"/>
    <cellStyle name="Percent 206" xfId="420"/>
    <cellStyle name="Percent 206 2" xfId="860"/>
    <cellStyle name="Percent 207" xfId="421"/>
    <cellStyle name="Percent 207 2" xfId="861"/>
    <cellStyle name="Percent 208" xfId="422"/>
    <cellStyle name="Percent 208 2" xfId="862"/>
    <cellStyle name="Percent 209" xfId="423"/>
    <cellStyle name="Percent 209 2" xfId="863"/>
    <cellStyle name="Percent 21" xfId="424"/>
    <cellStyle name="Percent 21 2" xfId="864"/>
    <cellStyle name="Percent 210" xfId="425"/>
    <cellStyle name="Percent 210 2" xfId="865"/>
    <cellStyle name="Percent 211" xfId="426"/>
    <cellStyle name="Percent 211 2" xfId="866"/>
    <cellStyle name="Percent 212" xfId="427"/>
    <cellStyle name="Percent 212 2" xfId="867"/>
    <cellStyle name="Percent 213" xfId="428"/>
    <cellStyle name="Percent 213 2" xfId="868"/>
    <cellStyle name="Percent 214" xfId="429"/>
    <cellStyle name="Percent 214 2" xfId="869"/>
    <cellStyle name="Percent 215" xfId="430"/>
    <cellStyle name="Percent 215 2" xfId="870"/>
    <cellStyle name="Percent 216" xfId="431"/>
    <cellStyle name="Percent 216 2" xfId="871"/>
    <cellStyle name="Percent 217" xfId="432"/>
    <cellStyle name="Percent 217 2" xfId="872"/>
    <cellStyle name="Percent 218" xfId="433"/>
    <cellStyle name="Percent 218 2" xfId="873"/>
    <cellStyle name="Percent 219" xfId="434"/>
    <cellStyle name="Percent 219 2" xfId="874"/>
    <cellStyle name="Percent 22" xfId="435"/>
    <cellStyle name="Percent 22 2" xfId="875"/>
    <cellStyle name="Percent 220" xfId="436"/>
    <cellStyle name="Percent 220 2" xfId="876"/>
    <cellStyle name="Percent 221" xfId="437"/>
    <cellStyle name="Percent 221 2" xfId="877"/>
    <cellStyle name="Percent 222" xfId="438"/>
    <cellStyle name="Percent 222 2" xfId="878"/>
    <cellStyle name="Percent 223" xfId="439"/>
    <cellStyle name="Percent 223 2" xfId="879"/>
    <cellStyle name="Percent 224" xfId="440"/>
    <cellStyle name="Percent 224 2" xfId="880"/>
    <cellStyle name="Percent 225" xfId="441"/>
    <cellStyle name="Percent 225 2" xfId="881"/>
    <cellStyle name="Percent 226" xfId="442"/>
    <cellStyle name="Percent 226 2" xfId="882"/>
    <cellStyle name="Percent 227" xfId="443"/>
    <cellStyle name="Percent 227 2" xfId="883"/>
    <cellStyle name="Percent 228" xfId="444"/>
    <cellStyle name="Percent 228 2" xfId="884"/>
    <cellStyle name="Percent 229" xfId="445"/>
    <cellStyle name="Percent 229 2" xfId="885"/>
    <cellStyle name="Percent 23" xfId="446"/>
    <cellStyle name="Percent 23 2" xfId="886"/>
    <cellStyle name="Percent 230" xfId="447"/>
    <cellStyle name="Percent 230 2" xfId="887"/>
    <cellStyle name="Percent 231" xfId="448"/>
    <cellStyle name="Percent 231 2" xfId="888"/>
    <cellStyle name="Percent 232" xfId="449"/>
    <cellStyle name="Percent 232 2" xfId="889"/>
    <cellStyle name="Percent 233" xfId="450"/>
    <cellStyle name="Percent 233 2" xfId="890"/>
    <cellStyle name="Percent 234" xfId="451"/>
    <cellStyle name="Percent 234 2" xfId="891"/>
    <cellStyle name="Percent 235" xfId="452"/>
    <cellStyle name="Percent 235 2" xfId="892"/>
    <cellStyle name="Percent 236" xfId="453"/>
    <cellStyle name="Percent 236 2" xfId="893"/>
    <cellStyle name="Percent 237" xfId="454"/>
    <cellStyle name="Percent 237 2" xfId="894"/>
    <cellStyle name="Percent 238" xfId="455"/>
    <cellStyle name="Percent 238 2" xfId="895"/>
    <cellStyle name="Percent 239" xfId="456"/>
    <cellStyle name="Percent 239 2" xfId="896"/>
    <cellStyle name="Percent 24" xfId="457"/>
    <cellStyle name="Percent 24 2" xfId="897"/>
    <cellStyle name="Percent 240" xfId="458"/>
    <cellStyle name="Percent 240 2" xfId="898"/>
    <cellStyle name="Percent 241" xfId="459"/>
    <cellStyle name="Percent 241 2" xfId="899"/>
    <cellStyle name="Percent 25" xfId="460"/>
    <cellStyle name="Percent 25 2" xfId="900"/>
    <cellStyle name="Percent 26" xfId="461"/>
    <cellStyle name="Percent 26 2" xfId="901"/>
    <cellStyle name="Percent 27" xfId="462"/>
    <cellStyle name="Percent 27 2" xfId="902"/>
    <cellStyle name="Percent 28" xfId="463"/>
    <cellStyle name="Percent 28 2" xfId="903"/>
    <cellStyle name="Percent 29" xfId="464"/>
    <cellStyle name="Percent 29 2" xfId="904"/>
    <cellStyle name="Percent 3" xfId="465"/>
    <cellStyle name="Percent 30" xfId="466"/>
    <cellStyle name="Percent 30 2" xfId="905"/>
    <cellStyle name="Percent 31" xfId="467"/>
    <cellStyle name="Percent 31 2" xfId="906"/>
    <cellStyle name="Percent 32" xfId="468"/>
    <cellStyle name="Percent 32 2" xfId="907"/>
    <cellStyle name="Percent 33" xfId="469"/>
    <cellStyle name="Percent 33 2" xfId="908"/>
    <cellStyle name="Percent 34" xfId="470"/>
    <cellStyle name="Percent 34 2" xfId="909"/>
    <cellStyle name="Percent 35" xfId="471"/>
    <cellStyle name="Percent 35 2" xfId="910"/>
    <cellStyle name="Percent 36" xfId="472"/>
    <cellStyle name="Percent 36 2" xfId="911"/>
    <cellStyle name="Percent 37" xfId="473"/>
    <cellStyle name="Percent 37 2" xfId="912"/>
    <cellStyle name="Percent 38" xfId="474"/>
    <cellStyle name="Percent 38 2" xfId="913"/>
    <cellStyle name="Percent 39" xfId="475"/>
    <cellStyle name="Percent 39 2" xfId="914"/>
    <cellStyle name="Percent 4" xfId="476"/>
    <cellStyle name="Percent 4 2" xfId="915"/>
    <cellStyle name="Percent 40" xfId="477"/>
    <cellStyle name="Percent 40 2" xfId="916"/>
    <cellStyle name="Percent 41" xfId="478"/>
    <cellStyle name="Percent 41 2" xfId="917"/>
    <cellStyle name="Percent 42" xfId="479"/>
    <cellStyle name="Percent 42 2" xfId="918"/>
    <cellStyle name="Percent 43" xfId="480"/>
    <cellStyle name="Percent 43 2" xfId="919"/>
    <cellStyle name="Percent 44" xfId="481"/>
    <cellStyle name="Percent 44 2" xfId="920"/>
    <cellStyle name="Percent 45" xfId="482"/>
    <cellStyle name="Percent 45 2" xfId="921"/>
    <cellStyle name="Percent 46" xfId="483"/>
    <cellStyle name="Percent 46 2" xfId="922"/>
    <cellStyle name="Percent 47" xfId="484"/>
    <cellStyle name="Percent 47 2" xfId="923"/>
    <cellStyle name="Percent 48" xfId="485"/>
    <cellStyle name="Percent 48 2" xfId="924"/>
    <cellStyle name="Percent 49" xfId="486"/>
    <cellStyle name="Percent 49 2" xfId="925"/>
    <cellStyle name="Percent 5" xfId="487"/>
    <cellStyle name="Percent 5 2" xfId="926"/>
    <cellStyle name="Percent 50" xfId="488"/>
    <cellStyle name="Percent 50 2" xfId="927"/>
    <cellStyle name="Percent 51" xfId="489"/>
    <cellStyle name="Percent 51 2" xfId="928"/>
    <cellStyle name="Percent 52" xfId="490"/>
    <cellStyle name="Percent 52 2" xfId="929"/>
    <cellStyle name="Percent 53" xfId="491"/>
    <cellStyle name="Percent 53 2" xfId="930"/>
    <cellStyle name="Percent 54" xfId="492"/>
    <cellStyle name="Percent 54 2" xfId="931"/>
    <cellStyle name="Percent 55" xfId="493"/>
    <cellStyle name="Percent 55 2" xfId="932"/>
    <cellStyle name="Percent 56" xfId="494"/>
    <cellStyle name="Percent 56 2" xfId="933"/>
    <cellStyle name="Percent 57" xfId="495"/>
    <cellStyle name="Percent 57 2" xfId="934"/>
    <cellStyle name="Percent 58" xfId="496"/>
    <cellStyle name="Percent 58 2" xfId="935"/>
    <cellStyle name="Percent 59" xfId="497"/>
    <cellStyle name="Percent 59 2" xfId="936"/>
    <cellStyle name="Percent 6" xfId="498"/>
    <cellStyle name="Percent 6 2" xfId="937"/>
    <cellStyle name="Percent 60" xfId="499"/>
    <cellStyle name="Percent 60 2" xfId="938"/>
    <cellStyle name="Percent 61" xfId="500"/>
    <cellStyle name="Percent 61 2" xfId="939"/>
    <cellStyle name="Percent 62" xfId="501"/>
    <cellStyle name="Percent 62 2" xfId="940"/>
    <cellStyle name="Percent 63" xfId="502"/>
    <cellStyle name="Percent 63 2" xfId="941"/>
    <cellStyle name="Percent 64" xfId="503"/>
    <cellStyle name="Percent 64 2" xfId="942"/>
    <cellStyle name="Percent 65" xfId="504"/>
    <cellStyle name="Percent 65 2" xfId="943"/>
    <cellStyle name="Percent 66" xfId="505"/>
    <cellStyle name="Percent 66 2" xfId="944"/>
    <cellStyle name="Percent 67" xfId="506"/>
    <cellStyle name="Percent 67 2" xfId="945"/>
    <cellStyle name="Percent 68" xfId="507"/>
    <cellStyle name="Percent 68 2" xfId="946"/>
    <cellStyle name="Percent 69" xfId="508"/>
    <cellStyle name="Percent 69 2" xfId="947"/>
    <cellStyle name="Percent 7" xfId="509"/>
    <cellStyle name="Percent 7 2" xfId="948"/>
    <cellStyle name="Percent 70" xfId="510"/>
    <cellStyle name="Percent 70 2" xfId="949"/>
    <cellStyle name="Percent 71" xfId="511"/>
    <cellStyle name="Percent 71 2" xfId="950"/>
    <cellStyle name="Percent 72" xfId="512"/>
    <cellStyle name="Percent 72 2" xfId="951"/>
    <cellStyle name="Percent 73" xfId="513"/>
    <cellStyle name="Percent 73 2" xfId="952"/>
    <cellStyle name="Percent 74" xfId="514"/>
    <cellStyle name="Percent 74 2" xfId="953"/>
    <cellStyle name="Percent 75" xfId="515"/>
    <cellStyle name="Percent 75 2" xfId="954"/>
    <cellStyle name="Percent 76" xfId="516"/>
    <cellStyle name="Percent 76 2" xfId="955"/>
    <cellStyle name="Percent 77" xfId="517"/>
    <cellStyle name="Percent 77 2" xfId="956"/>
    <cellStyle name="Percent 78" xfId="518"/>
    <cellStyle name="Percent 78 2" xfId="957"/>
    <cellStyle name="Percent 79" xfId="519"/>
    <cellStyle name="Percent 79 2" xfId="958"/>
    <cellStyle name="Percent 8" xfId="520"/>
    <cellStyle name="Percent 8 2" xfId="959"/>
    <cellStyle name="Percent 80" xfId="521"/>
    <cellStyle name="Percent 80 2" xfId="960"/>
    <cellStyle name="Percent 81" xfId="522"/>
    <cellStyle name="Percent 81 2" xfId="961"/>
    <cellStyle name="Percent 82" xfId="523"/>
    <cellStyle name="Percent 82 2" xfId="962"/>
    <cellStyle name="Percent 83" xfId="524"/>
    <cellStyle name="Percent 83 2" xfId="963"/>
    <cellStyle name="Percent 84" xfId="525"/>
    <cellStyle name="Percent 84 2" xfId="964"/>
    <cellStyle name="Percent 85" xfId="526"/>
    <cellStyle name="Percent 85 2" xfId="965"/>
    <cellStyle name="Percent 86" xfId="527"/>
    <cellStyle name="Percent 86 2" xfId="966"/>
    <cellStyle name="Percent 87" xfId="528"/>
    <cellStyle name="Percent 87 2" xfId="967"/>
    <cellStyle name="Percent 88" xfId="529"/>
    <cellStyle name="Percent 88 2" xfId="968"/>
    <cellStyle name="Percent 89" xfId="530"/>
    <cellStyle name="Percent 89 2" xfId="969"/>
    <cellStyle name="Percent 9" xfId="531"/>
    <cellStyle name="Percent 9 2" xfId="970"/>
    <cellStyle name="Percent 90" xfId="532"/>
    <cellStyle name="Percent 90 2" xfId="971"/>
    <cellStyle name="Percent 91" xfId="533"/>
    <cellStyle name="Percent 91 2" xfId="972"/>
    <cellStyle name="Percent 92" xfId="534"/>
    <cellStyle name="Percent 92 2" xfId="973"/>
    <cellStyle name="Percent 93" xfId="535"/>
    <cellStyle name="Percent 93 2" xfId="974"/>
    <cellStyle name="Percent 94" xfId="536"/>
    <cellStyle name="Percent 94 2" xfId="975"/>
    <cellStyle name="Percent 95" xfId="537"/>
    <cellStyle name="Percent 95 2" xfId="976"/>
    <cellStyle name="Percent 96" xfId="538"/>
    <cellStyle name="Percent 96 2" xfId="977"/>
    <cellStyle name="Percent 97" xfId="539"/>
    <cellStyle name="Percent 97 2" xfId="978"/>
    <cellStyle name="Percent 98" xfId="540"/>
    <cellStyle name="Percent 98 2" xfId="979"/>
    <cellStyle name="Percent 99" xfId="541"/>
    <cellStyle name="Percent 99 2" xfId="980"/>
    <cellStyle name="Porcentagem" xfId="633" builtinId="5"/>
    <cellStyle name="Porcentagem 2" xfId="542"/>
    <cellStyle name="Porcentagem 2 2" xfId="543"/>
    <cellStyle name="Porcentagem 2 2 2" xfId="981"/>
    <cellStyle name="Porcentagem 2 3" xfId="544"/>
    <cellStyle name="Porcentagem 2 3 2" xfId="982"/>
    <cellStyle name="Porcentagem 2 4" xfId="545"/>
    <cellStyle name="Porcentagem 2 5" xfId="546"/>
    <cellStyle name="Porcentagem 2 5 2" xfId="983"/>
    <cellStyle name="Porcentagem 2 6" xfId="984"/>
    <cellStyle name="Porcentagem 3" xfId="547"/>
    <cellStyle name="Porcentagem 4" xfId="548"/>
    <cellStyle name="Porcentagem 4 2" xfId="549"/>
    <cellStyle name="Porcentagem 4 2 2" xfId="985"/>
    <cellStyle name="PSChar" xfId="550"/>
    <cellStyle name="PSChar 2" xfId="551"/>
    <cellStyle name="Resultado do Assistente de dados" xfId="552"/>
    <cellStyle name="Saída 2" xfId="553"/>
    <cellStyle name="Saída 2 2" xfId="554"/>
    <cellStyle name="Saída 2 2 2" xfId="627"/>
    <cellStyle name="Saída 2 3" xfId="626"/>
    <cellStyle name="Salida" xfId="555"/>
    <cellStyle name="Salida 2" xfId="556"/>
    <cellStyle name="Salida 2 2" xfId="629"/>
    <cellStyle name="Salida 3" xfId="628"/>
    <cellStyle name="Texto de advertencia" xfId="557"/>
    <cellStyle name="Texto de advertencia 2" xfId="558"/>
    <cellStyle name="Texto de Aviso 2" xfId="559"/>
    <cellStyle name="Texto explicativo 2" xfId="560"/>
    <cellStyle name="Texto Explicativo 2 10" xfId="561"/>
    <cellStyle name="Texto explicativo 2 2" xfId="562"/>
    <cellStyle name="Texto Explicativo 2 3" xfId="563"/>
    <cellStyle name="Texto Explicativo 2 4" xfId="564"/>
    <cellStyle name="Texto Explicativo 2 5" xfId="565"/>
    <cellStyle name="Texto Explicativo 2 6" xfId="566"/>
    <cellStyle name="Texto Explicativo 2 7" xfId="567"/>
    <cellStyle name="Texto Explicativo 2 8" xfId="568"/>
    <cellStyle name="Texto Explicativo 2 9" xfId="569"/>
    <cellStyle name="Texto explicativo 3" xfId="570"/>
    <cellStyle name="Texto explicativo 4" xfId="571"/>
    <cellStyle name="Texto explicativo 5" xfId="572"/>
    <cellStyle name="Título 1 1" xfId="573"/>
    <cellStyle name="Título 1 2" xfId="574"/>
    <cellStyle name="Título 1 2 2" xfId="575"/>
    <cellStyle name="Título 1 2 3" xfId="576"/>
    <cellStyle name="Título 1 2 4" xfId="577"/>
    <cellStyle name="Título 1 3" xfId="578"/>
    <cellStyle name="Título 1 4" xfId="579"/>
    <cellStyle name="Título 2 2" xfId="580"/>
    <cellStyle name="Título 2 2 2" xfId="581"/>
    <cellStyle name="Título 2 2 3" xfId="582"/>
    <cellStyle name="Título 2 3" xfId="583"/>
    <cellStyle name="Título 2 4" xfId="584"/>
    <cellStyle name="Título 3 2" xfId="585"/>
    <cellStyle name="Título 3 2 2" xfId="586"/>
    <cellStyle name="Título 3 2 3" xfId="587"/>
    <cellStyle name="Título 3 3" xfId="588"/>
    <cellStyle name="Título 3 4" xfId="589"/>
    <cellStyle name="Título 4 2" xfId="590"/>
    <cellStyle name="Título 4 3" xfId="591"/>
    <cellStyle name="Título 4 4" xfId="592"/>
    <cellStyle name="Título 4 5" xfId="593"/>
    <cellStyle name="Título 5" xfId="594"/>
    <cellStyle name="Título 6" xfId="595"/>
    <cellStyle name="Título 7" xfId="596"/>
    <cellStyle name="Título do Assistente de dados" xfId="597"/>
    <cellStyle name="Total 2" xfId="598"/>
    <cellStyle name="Total 2 2" xfId="630"/>
    <cellStyle name="Valor do Assistente de dados" xfId="599"/>
    <cellStyle name="Vírgula 2" xfId="600"/>
    <cellStyle name="Vírgula 2 2" xfId="601"/>
    <cellStyle name="Vírgula 2 3" xfId="602"/>
    <cellStyle name="Vírgula 3" xfId="603"/>
  </cellStyles>
  <dxfs count="114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51001499262"/>
          <c:y val="0.17116357556952264"/>
          <c:w val="0.19757621939486303"/>
          <c:h val="0.80274811910392474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73025">
              <a:noFill/>
            </a:ln>
          </c:spPr>
          <c:dPt>
            <c:idx val="0"/>
            <c:bubble3D val="0"/>
            <c:spPr>
              <a:solidFill>
                <a:srgbClr val="FF0000">
                  <a:alpha val="55000"/>
                </a:srgbClr>
              </a:solidFill>
              <a:ln w="73025">
                <a:noFill/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73025" cap="flat" cmpd="sng">
                <a:noFill/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73025">
                <a:noFill/>
              </a:ln>
            </c:spPr>
          </c:dPt>
          <c:dPt>
            <c:idx val="3"/>
            <c:bubble3D val="0"/>
            <c:spPr>
              <a:noFill/>
              <a:ln w="73025">
                <a:noFill/>
              </a:ln>
            </c:spPr>
          </c:dPt>
          <c:cat>
            <c:strRef>
              <c:f>'[1]Base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'[1]Base dados pizza'!$F$3:$F$6</c:f>
              <c:numCache>
                <c:formatCode>General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1"/>
      </c:doughnutChart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5502990132562543"/>
          <c:y val="0.28739458198477175"/>
          <c:w val="0.21091545375009943"/>
          <c:h val="0.31545760288393476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2589981929114"/>
          <c:y val="0.15890715414959097"/>
          <c:w val="0.20902184170210164"/>
          <c:h val="0.83975441666282946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1270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12700">
                <a:noFill/>
              </a:ln>
            </c:spPr>
          </c:dPt>
          <c:cat>
            <c:strRef>
              <c:f>'[1]Base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'[1]Base dados pizza'!$F$3:$F$6</c:f>
              <c:numCache>
                <c:formatCode>General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6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noFill/>
              <a:ln>
                <a:noFill/>
              </a:ln>
            </c:spPr>
          </c:dPt>
          <c:dLbls>
            <c:dLbl>
              <c:idx val="1"/>
              <c:layout/>
              <c:tx>
                <c:strRef>
                  <c:f>'[1]Base dados pizza'!$B$3</c:f>
                  <c:strCache>
                    <c:ptCount val="1"/>
                    <c:pt idx="0">
                      <c:v>0,325357696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800" b="1"/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'[1]Base dados pizza'!$J$3:$J$5</c:f>
              <c:numCache>
                <c:formatCode>General</c:formatCode>
                <c:ptCount val="3"/>
                <c:pt idx="0">
                  <c:v>98.926167209554862</c:v>
                </c:pt>
                <c:pt idx="1">
                  <c:v>2.5</c:v>
                </c:pt>
                <c:pt idx="2">
                  <c:v>98.573832790445138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6"/>
      </c:pieChart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1361</xdr:rowOff>
    </xdr:from>
    <xdr:to>
      <xdr:col>7</xdr:col>
      <xdr:colOff>885825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8</xdr:row>
      <xdr:rowOff>61912</xdr:rowOff>
    </xdr:from>
    <xdr:to>
      <xdr:col>6</xdr:col>
      <xdr:colOff>902494</xdr:colOff>
      <xdr:row>16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usReport_Plano%20de%20A&#231;&#227;o%20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_REPORT"/>
      <sheetName val="Feriados"/>
      <sheetName val="Base dados pizza"/>
      <sheetName val="LISTA DE RISCOS"/>
    </sheetNames>
    <sheetDataSet>
      <sheetData sheetId="0" refreshError="1"/>
      <sheetData sheetId="1">
        <row r="3">
          <cell r="A3">
            <v>43020</v>
          </cell>
        </row>
        <row r="4">
          <cell r="A4">
            <v>43041</v>
          </cell>
        </row>
        <row r="5">
          <cell r="A5">
            <v>43054</v>
          </cell>
        </row>
        <row r="6">
          <cell r="A6">
            <v>43094</v>
          </cell>
        </row>
        <row r="7">
          <cell r="A7">
            <v>43101</v>
          </cell>
        </row>
        <row r="8">
          <cell r="A8">
            <v>43143</v>
          </cell>
        </row>
        <row r="9">
          <cell r="A9">
            <v>43144</v>
          </cell>
        </row>
        <row r="10">
          <cell r="A10">
            <v>43145</v>
          </cell>
        </row>
        <row r="11">
          <cell r="A11">
            <v>43189</v>
          </cell>
        </row>
        <row r="12">
          <cell r="A12">
            <v>43221</v>
          </cell>
        </row>
        <row r="13">
          <cell r="A13">
            <v>43251</v>
          </cell>
        </row>
        <row r="14">
          <cell r="A14">
            <v>43350</v>
          </cell>
        </row>
        <row r="15">
          <cell r="A15">
            <v>43385</v>
          </cell>
        </row>
        <row r="16">
          <cell r="A16">
            <v>43406</v>
          </cell>
        </row>
        <row r="17">
          <cell r="A17">
            <v>43419</v>
          </cell>
        </row>
        <row r="18">
          <cell r="A18">
            <v>43459</v>
          </cell>
        </row>
        <row r="19">
          <cell r="A19">
            <v>43466</v>
          </cell>
        </row>
        <row r="20">
          <cell r="A20">
            <v>43586</v>
          </cell>
        </row>
        <row r="21">
          <cell r="A21">
            <v>43766</v>
          </cell>
        </row>
        <row r="22">
          <cell r="A22">
            <v>43784</v>
          </cell>
        </row>
        <row r="23">
          <cell r="A23">
            <v>43824</v>
          </cell>
        </row>
        <row r="24">
          <cell r="A24">
            <v>43831</v>
          </cell>
        </row>
        <row r="25">
          <cell r="A25">
            <v>43942</v>
          </cell>
        </row>
        <row r="26">
          <cell r="A26">
            <v>43952</v>
          </cell>
        </row>
        <row r="27">
          <cell r="A27">
            <v>44081</v>
          </cell>
        </row>
        <row r="28">
          <cell r="A28">
            <v>44116</v>
          </cell>
        </row>
        <row r="29">
          <cell r="A29">
            <v>44132</v>
          </cell>
        </row>
        <row r="30">
          <cell r="A30">
            <v>44137</v>
          </cell>
        </row>
        <row r="31">
          <cell r="A31">
            <v>44190</v>
          </cell>
        </row>
      </sheetData>
      <sheetData sheetId="2">
        <row r="3">
          <cell r="A3">
            <v>0.32888941792643733</v>
          </cell>
          <cell r="B3">
            <v>0.32535769551243909</v>
          </cell>
          <cell r="E3" t="str">
            <v>PREOCUPANTE</v>
          </cell>
          <cell r="F3">
            <v>0.5</v>
          </cell>
          <cell r="J3">
            <v>98.926167209554862</v>
          </cell>
        </row>
        <row r="4">
          <cell r="E4" t="str">
            <v>ATENÇÃO</v>
          </cell>
          <cell r="F4">
            <v>0.4</v>
          </cell>
          <cell r="J4">
            <v>2.5</v>
          </cell>
        </row>
        <row r="5">
          <cell r="E5" t="str">
            <v>ADEQUADO</v>
          </cell>
          <cell r="F5">
            <v>0.1</v>
          </cell>
          <cell r="J5">
            <v>98.573832790445138</v>
          </cell>
        </row>
        <row r="6">
          <cell r="E6" t="str">
            <v>Fim</v>
          </cell>
          <cell r="F6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45"/>
  <sheetViews>
    <sheetView tabSelected="1" topLeftCell="A115" zoomScale="80" zoomScaleNormal="80" workbookViewId="0">
      <selection activeCell="O135" sqref="O135"/>
    </sheetView>
  </sheetViews>
  <sheetFormatPr defaultColWidth="0" defaultRowHeight="15.75"/>
  <cols>
    <col min="1" max="2" width="0.85546875" style="29" customWidth="1"/>
    <col min="3" max="3" width="7.85546875" style="29" customWidth="1"/>
    <col min="4" max="4" width="44.85546875" style="29" customWidth="1"/>
    <col min="5" max="5" width="15.5703125" style="29" customWidth="1"/>
    <col min="6" max="6" width="14" style="29" customWidth="1"/>
    <col min="7" max="7" width="14.42578125" style="29" customWidth="1"/>
    <col min="8" max="8" width="15" style="29" hidden="1" customWidth="1"/>
    <col min="9" max="10" width="12" style="29" hidden="1" customWidth="1"/>
    <col min="11" max="12" width="15.7109375" style="29" hidden="1" customWidth="1"/>
    <col min="13" max="14" width="17.85546875" style="29" hidden="1" customWidth="1"/>
    <col min="15" max="15" width="87.42578125" style="29" customWidth="1"/>
    <col min="16" max="16" width="0.85546875" style="29" customWidth="1"/>
    <col min="17" max="17" width="0.85546875" style="50" customWidth="1"/>
    <col min="18" max="19" width="9.140625" style="29" hidden="1" customWidth="1"/>
    <col min="20" max="23" width="11.140625" style="29" hidden="1" customWidth="1"/>
    <col min="24" max="42" width="0" style="106" hidden="1"/>
    <col min="43" max="43" width="11.140625" style="29" hidden="1" customWidth="1"/>
    <col min="44" max="16136" width="11.140625" style="29" hidden="1"/>
    <col min="16137" max="16370" width="0" style="29" hidden="1"/>
    <col min="16371" max="16384" width="11.140625" style="29" hidden="1"/>
  </cols>
  <sheetData>
    <row r="1" spans="1:236" s="22" customFormat="1" ht="7.5" customHeight="1">
      <c r="B1" s="23"/>
      <c r="C1" s="24"/>
      <c r="D1" s="25"/>
      <c r="E1" s="24"/>
      <c r="F1" s="24"/>
      <c r="G1" s="26"/>
      <c r="H1" s="26"/>
      <c r="I1" s="26"/>
      <c r="J1" s="26"/>
      <c r="K1" s="26"/>
      <c r="L1" s="26"/>
      <c r="M1" s="26"/>
      <c r="N1" s="26"/>
      <c r="O1" s="26"/>
      <c r="P1" s="27"/>
      <c r="Q1" s="28"/>
      <c r="R1" s="29"/>
      <c r="S1" s="29"/>
      <c r="T1" s="29"/>
      <c r="U1" s="29"/>
      <c r="V1" s="29"/>
      <c r="W1" s="2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9"/>
      <c r="AR1" s="30"/>
      <c r="AS1" s="30"/>
      <c r="AT1" s="30"/>
      <c r="AU1" s="30"/>
      <c r="AV1" s="30"/>
      <c r="AW1" s="30"/>
      <c r="AX1" s="30"/>
      <c r="AY1" s="30"/>
      <c r="AZ1" s="30"/>
      <c r="BA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</row>
    <row r="2" spans="1:236" s="22" customFormat="1" ht="15" customHeight="1">
      <c r="A2" s="28"/>
      <c r="B2" s="31"/>
      <c r="C2" s="32"/>
      <c r="D2" s="32"/>
      <c r="E2" s="32"/>
      <c r="F2" s="32"/>
      <c r="G2" s="33" t="s">
        <v>20</v>
      </c>
      <c r="H2" s="33"/>
      <c r="I2" s="33"/>
      <c r="J2" s="33"/>
      <c r="K2" s="33"/>
      <c r="L2" s="33"/>
      <c r="M2" s="33"/>
      <c r="N2" s="33"/>
      <c r="O2" s="33"/>
      <c r="P2" s="34"/>
      <c r="Q2" s="28"/>
      <c r="R2" s="29"/>
      <c r="S2" s="29"/>
      <c r="T2" s="29"/>
      <c r="U2" s="29"/>
      <c r="V2" s="29"/>
      <c r="W2" s="29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29"/>
      <c r="AR2" s="30"/>
      <c r="AS2" s="30"/>
      <c r="AT2" s="30"/>
      <c r="AU2" s="30"/>
      <c r="AV2" s="30"/>
      <c r="AW2" s="30"/>
      <c r="AX2" s="30"/>
      <c r="AY2" s="30"/>
      <c r="AZ2" s="30"/>
      <c r="BA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</row>
    <row r="3" spans="1:236" s="22" customFormat="1" ht="15" customHeight="1">
      <c r="A3" s="28"/>
      <c r="B3" s="31"/>
      <c r="C3" s="35" t="s">
        <v>21</v>
      </c>
      <c r="D3" s="36" t="s">
        <v>22</v>
      </c>
      <c r="E3" s="36"/>
      <c r="F3" s="36"/>
      <c r="G3" s="37" t="s">
        <v>23</v>
      </c>
      <c r="H3" s="37"/>
      <c r="I3" s="37"/>
      <c r="J3" s="38"/>
      <c r="K3" s="39"/>
      <c r="L3" s="39"/>
      <c r="M3" s="38"/>
      <c r="N3" s="40">
        <f ca="1">O3</f>
        <v>44089</v>
      </c>
      <c r="O3" s="41">
        <f ca="1">TODAY()</f>
        <v>44089</v>
      </c>
      <c r="P3" s="34"/>
      <c r="Q3" s="28"/>
      <c r="R3" s="29"/>
      <c r="S3" s="29"/>
      <c r="T3" s="29"/>
      <c r="U3" s="29"/>
      <c r="V3" s="29"/>
      <c r="W3" s="29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29"/>
      <c r="AR3" s="30"/>
      <c r="AS3" s="30"/>
      <c r="AT3" s="30"/>
      <c r="AU3" s="30"/>
      <c r="AV3" s="30"/>
      <c r="AW3" s="30"/>
      <c r="AX3" s="30"/>
      <c r="AY3" s="30"/>
      <c r="AZ3" s="30"/>
      <c r="BA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</row>
    <row r="4" spans="1:236" s="22" customFormat="1" ht="15" customHeight="1" thickBot="1">
      <c r="A4" s="28"/>
      <c r="B4" s="42"/>
      <c r="C4" s="43" t="s">
        <v>24</v>
      </c>
      <c r="D4" s="44" t="s">
        <v>25</v>
      </c>
      <c r="E4" s="45"/>
      <c r="F4" s="45"/>
      <c r="G4" s="46" t="s">
        <v>26</v>
      </c>
      <c r="H4" s="46"/>
      <c r="I4" s="46"/>
      <c r="J4" s="46"/>
      <c r="K4" s="46"/>
      <c r="L4" s="46"/>
      <c r="M4" s="46"/>
      <c r="N4" s="47"/>
      <c r="O4" s="48" t="s">
        <v>27</v>
      </c>
      <c r="P4" s="49"/>
      <c r="Q4" s="28"/>
      <c r="R4" s="29"/>
      <c r="S4" s="29"/>
      <c r="T4" s="29"/>
      <c r="U4" s="29"/>
      <c r="V4" s="29"/>
      <c r="W4" s="29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29"/>
      <c r="AR4" s="30"/>
      <c r="AS4" s="30"/>
      <c r="AT4" s="30"/>
      <c r="AU4" s="30"/>
      <c r="AV4" s="30"/>
      <c r="AW4" s="30"/>
      <c r="AX4" s="30"/>
      <c r="AY4" s="30"/>
      <c r="AZ4" s="30"/>
      <c r="BA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</row>
    <row r="5" spans="1:236" s="22" customFormat="1" ht="7.5" customHeight="1" thickBot="1">
      <c r="A5" s="28"/>
      <c r="B5" s="28"/>
      <c r="C5" s="50"/>
      <c r="D5" s="50"/>
      <c r="E5" s="50"/>
      <c r="F5" s="50"/>
      <c r="G5" s="28"/>
      <c r="H5" s="28"/>
      <c r="I5" s="28"/>
      <c r="J5" s="28"/>
      <c r="K5" s="28"/>
      <c r="L5" s="28"/>
      <c r="M5" s="28"/>
      <c r="N5" s="51"/>
      <c r="O5" s="52"/>
      <c r="P5" s="28"/>
      <c r="Q5" s="28"/>
      <c r="R5" s="29"/>
      <c r="S5" s="29"/>
      <c r="T5" s="29"/>
      <c r="U5" s="29"/>
      <c r="V5" s="29"/>
      <c r="W5" s="29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29"/>
      <c r="AR5" s="30"/>
      <c r="AS5" s="30"/>
      <c r="AT5" s="30"/>
      <c r="AU5" s="30"/>
      <c r="AV5" s="30"/>
      <c r="AW5" s="30"/>
      <c r="AX5" s="30"/>
      <c r="AY5" s="30"/>
      <c r="AZ5" s="30"/>
      <c r="BA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</row>
    <row r="6" spans="1:236" s="22" customFormat="1" ht="7.5" customHeight="1">
      <c r="A6" s="28"/>
      <c r="B6" s="23"/>
      <c r="C6" s="24"/>
      <c r="D6" s="24"/>
      <c r="E6" s="24"/>
      <c r="F6" s="24"/>
      <c r="G6" s="26"/>
      <c r="H6" s="26"/>
      <c r="I6" s="26"/>
      <c r="J6" s="26"/>
      <c r="K6" s="26"/>
      <c r="L6" s="26"/>
      <c r="M6" s="26"/>
      <c r="N6" s="26"/>
      <c r="O6" s="26"/>
      <c r="P6" s="27"/>
      <c r="Q6" s="28"/>
      <c r="R6" s="29"/>
      <c r="S6" s="29"/>
      <c r="T6" s="29"/>
      <c r="U6" s="29"/>
      <c r="V6" s="29"/>
      <c r="W6" s="29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29"/>
      <c r="AR6" s="30"/>
      <c r="AS6" s="30"/>
      <c r="AT6" s="30"/>
      <c r="AU6" s="30"/>
      <c r="AV6" s="30"/>
      <c r="AW6" s="30"/>
      <c r="AX6" s="30"/>
      <c r="AY6" s="30"/>
      <c r="AZ6" s="30"/>
      <c r="BA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</row>
    <row r="7" spans="1:236" s="22" customFormat="1" ht="15" customHeight="1">
      <c r="A7" s="28"/>
      <c r="B7" s="31"/>
      <c r="C7" s="53" t="s">
        <v>28</v>
      </c>
      <c r="D7" s="53"/>
      <c r="E7" s="53"/>
      <c r="F7" s="53"/>
      <c r="G7" s="54"/>
      <c r="H7" s="54"/>
      <c r="I7" s="54"/>
      <c r="J7" s="54"/>
      <c r="K7" s="54"/>
      <c r="L7" s="54"/>
      <c r="M7" s="54"/>
      <c r="N7" s="54"/>
      <c r="O7" s="54"/>
      <c r="P7" s="55"/>
      <c r="Q7" s="56"/>
      <c r="R7" s="29"/>
      <c r="S7" s="29"/>
      <c r="T7" s="29"/>
      <c r="U7" s="29"/>
      <c r="V7" s="29"/>
      <c r="W7" s="2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29"/>
      <c r="AR7" s="30"/>
      <c r="AS7" s="30"/>
      <c r="AT7" s="30"/>
      <c r="AU7" s="30"/>
      <c r="AV7" s="30"/>
      <c r="AW7" s="30"/>
      <c r="AX7" s="30"/>
      <c r="AY7" s="30"/>
      <c r="AZ7" s="30"/>
      <c r="BA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</row>
    <row r="8" spans="1:236" s="22" customFormat="1" ht="15" customHeight="1">
      <c r="B8" s="31"/>
      <c r="C8" s="57" t="s">
        <v>29</v>
      </c>
      <c r="D8" s="57"/>
      <c r="E8" s="57"/>
      <c r="F8" s="58" t="s">
        <v>30</v>
      </c>
      <c r="G8" s="58" t="s">
        <v>31</v>
      </c>
      <c r="H8" s="58"/>
      <c r="I8" s="58"/>
      <c r="J8" s="58"/>
      <c r="K8" s="59" t="s">
        <v>32</v>
      </c>
      <c r="L8" s="59"/>
      <c r="M8" s="59"/>
      <c r="N8" s="60" t="s">
        <v>33</v>
      </c>
      <c r="O8" s="61" t="s">
        <v>6</v>
      </c>
      <c r="P8" s="55"/>
      <c r="Q8" s="56"/>
      <c r="R8" s="29"/>
      <c r="S8" s="29"/>
      <c r="T8" s="29"/>
      <c r="U8" s="29"/>
      <c r="V8" s="29"/>
      <c r="W8" s="29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29"/>
      <c r="AR8" s="30"/>
      <c r="AS8" s="30"/>
      <c r="AT8" s="30"/>
      <c r="AU8" s="30"/>
      <c r="AV8" s="30"/>
      <c r="AW8" s="30"/>
      <c r="AX8" s="30"/>
      <c r="AY8" s="30"/>
      <c r="AZ8" s="30"/>
      <c r="BA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</row>
    <row r="9" spans="1:236" s="22" customFormat="1" ht="21" customHeight="1">
      <c r="A9" s="28"/>
      <c r="B9" s="31"/>
      <c r="C9" s="62"/>
      <c r="D9" s="63"/>
      <c r="E9" s="63"/>
      <c r="F9" s="126">
        <f>IF(OR($D$3="",$D$3="não há"),"-",'[1]Base dados pizza'!B3)</f>
        <v>0.32535769551243909</v>
      </c>
      <c r="G9" s="127">
        <f>IF(OR($D$3="",$D$3="não há"),"-",'[1]Base dados pizza'!A3)</f>
        <v>0.32888941792643733</v>
      </c>
      <c r="H9" s="64"/>
      <c r="I9" s="64"/>
      <c r="J9" s="130"/>
      <c r="K9" s="130" t="e">
        <f>IF(OR(D3="",D3="não há"),"-",#REF!)</f>
        <v>#REF!</v>
      </c>
      <c r="L9" s="64"/>
      <c r="M9" s="64"/>
      <c r="N9" s="131" t="e">
        <f>IF(OR(D3="",D3="não há"),"-",#REF!)</f>
        <v>#REF!</v>
      </c>
      <c r="O9" s="123"/>
      <c r="P9" s="55"/>
      <c r="Q9" s="56"/>
      <c r="R9" s="29"/>
      <c r="S9" s="29"/>
      <c r="T9" s="29"/>
      <c r="U9" s="29"/>
      <c r="V9" s="29"/>
      <c r="W9" s="2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29"/>
      <c r="AR9" s="30"/>
      <c r="AS9" s="30"/>
      <c r="AT9" s="30"/>
      <c r="AU9" s="30"/>
      <c r="AV9" s="30"/>
      <c r="AW9" s="30"/>
      <c r="AX9" s="30"/>
      <c r="AY9" s="30"/>
      <c r="AZ9" s="30"/>
      <c r="BA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</row>
    <row r="10" spans="1:236" s="22" customFormat="1" ht="21" customHeight="1">
      <c r="A10" s="28"/>
      <c r="B10" s="31"/>
      <c r="C10" s="65"/>
      <c r="D10" s="66"/>
      <c r="E10" s="66"/>
      <c r="F10" s="126"/>
      <c r="G10" s="128"/>
      <c r="H10" s="67"/>
      <c r="I10" s="67"/>
      <c r="J10" s="130"/>
      <c r="K10" s="130"/>
      <c r="L10" s="67"/>
      <c r="M10" s="67"/>
      <c r="N10" s="132"/>
      <c r="O10" s="124"/>
      <c r="P10" s="55"/>
      <c r="Q10" s="56"/>
      <c r="R10" s="29"/>
      <c r="S10" s="29"/>
      <c r="T10" s="29"/>
      <c r="U10" s="29"/>
      <c r="V10" s="29"/>
      <c r="W10" s="29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29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</row>
    <row r="11" spans="1:236" s="22" customFormat="1" ht="21" customHeight="1">
      <c r="A11" s="28"/>
      <c r="B11" s="31"/>
      <c r="C11" s="65"/>
      <c r="D11" s="66"/>
      <c r="E11" s="66"/>
      <c r="F11" s="126"/>
      <c r="G11" s="128"/>
      <c r="H11" s="67"/>
      <c r="I11" s="67"/>
      <c r="J11" s="130"/>
      <c r="K11" s="130"/>
      <c r="L11" s="67"/>
      <c r="M11" s="67"/>
      <c r="N11" s="132"/>
      <c r="O11" s="124"/>
      <c r="P11" s="55"/>
      <c r="Q11" s="56"/>
      <c r="R11" s="29"/>
      <c r="S11" s="29"/>
      <c r="T11" s="29"/>
      <c r="U11" s="29"/>
      <c r="V11" s="29"/>
      <c r="W11" s="2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29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</row>
    <row r="12" spans="1:236" s="22" customFormat="1" ht="21" customHeight="1">
      <c r="A12" s="28"/>
      <c r="B12" s="31"/>
      <c r="C12" s="65"/>
      <c r="D12" s="66"/>
      <c r="E12" s="66"/>
      <c r="F12" s="126"/>
      <c r="G12" s="128"/>
      <c r="H12" s="67"/>
      <c r="I12" s="67"/>
      <c r="J12" s="130"/>
      <c r="K12" s="130"/>
      <c r="L12" s="67"/>
      <c r="M12" s="67"/>
      <c r="N12" s="132"/>
      <c r="O12" s="124"/>
      <c r="P12" s="55"/>
      <c r="Q12" s="56"/>
      <c r="R12" s="29"/>
      <c r="S12" s="29"/>
      <c r="T12" s="29"/>
      <c r="U12" s="29"/>
      <c r="V12" s="29"/>
      <c r="W12" s="29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29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</row>
    <row r="13" spans="1:236" s="22" customFormat="1" ht="21" customHeight="1">
      <c r="A13" s="28"/>
      <c r="B13" s="31"/>
      <c r="C13" s="68"/>
      <c r="D13" s="69"/>
      <c r="E13" s="69"/>
      <c r="F13" s="126"/>
      <c r="G13" s="129"/>
      <c r="H13" s="70"/>
      <c r="I13" s="70"/>
      <c r="J13" s="130"/>
      <c r="K13" s="130"/>
      <c r="L13" s="70"/>
      <c r="M13" s="70"/>
      <c r="N13" s="133"/>
      <c r="O13" s="125"/>
      <c r="P13" s="55"/>
      <c r="Q13" s="56"/>
      <c r="R13" s="29"/>
      <c r="S13" s="29"/>
      <c r="T13" s="29"/>
      <c r="U13" s="29"/>
      <c r="V13" s="29"/>
      <c r="W13" s="2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29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</row>
    <row r="14" spans="1:236" s="22" customFormat="1" ht="7.5" customHeight="1" thickBot="1">
      <c r="A14" s="28"/>
      <c r="B14" s="42"/>
      <c r="C14" s="71"/>
      <c r="D14" s="71"/>
      <c r="E14" s="71"/>
      <c r="F14" s="71"/>
      <c r="G14" s="72"/>
      <c r="H14" s="72"/>
      <c r="I14" s="72"/>
      <c r="J14" s="72"/>
      <c r="K14" s="72"/>
      <c r="L14" s="72"/>
      <c r="M14" s="72"/>
      <c r="N14" s="72"/>
      <c r="O14" s="73"/>
      <c r="P14" s="49"/>
      <c r="Q14" s="28"/>
      <c r="R14" s="29"/>
      <c r="S14" s="29"/>
      <c r="T14" s="29"/>
      <c r="U14" s="29"/>
      <c r="V14" s="29"/>
      <c r="W14" s="29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29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</row>
    <row r="15" spans="1:236" s="22" customFormat="1" ht="7.5" customHeight="1" thickBot="1">
      <c r="A15" s="28"/>
      <c r="B15" s="28"/>
      <c r="C15" s="50"/>
      <c r="D15" s="50"/>
      <c r="E15" s="50"/>
      <c r="F15" s="50"/>
      <c r="G15" s="28"/>
      <c r="H15" s="28"/>
      <c r="I15" s="28"/>
      <c r="J15" s="28"/>
      <c r="K15" s="28"/>
      <c r="L15" s="28"/>
      <c r="M15" s="28"/>
      <c r="N15" s="28"/>
      <c r="O15" s="74"/>
      <c r="P15" s="28"/>
      <c r="Q15" s="28"/>
      <c r="R15" s="29"/>
      <c r="S15" s="29"/>
      <c r="T15" s="29"/>
      <c r="U15" s="29"/>
      <c r="V15" s="29"/>
      <c r="W15" s="29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29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</row>
    <row r="16" spans="1:236" s="22" customFormat="1" ht="7.5" customHeight="1">
      <c r="A16" s="28"/>
      <c r="B16" s="23"/>
      <c r="C16" s="75"/>
      <c r="D16" s="75"/>
      <c r="E16" s="75"/>
      <c r="F16" s="75"/>
      <c r="G16" s="76"/>
      <c r="H16" s="76"/>
      <c r="I16" s="76"/>
      <c r="J16" s="76"/>
      <c r="K16" s="76"/>
      <c r="L16" s="76"/>
      <c r="M16" s="76"/>
      <c r="N16" s="76"/>
      <c r="O16" s="26"/>
      <c r="P16" s="27"/>
      <c r="Q16" s="28"/>
      <c r="R16" s="29"/>
      <c r="S16" s="29"/>
      <c r="T16" s="29"/>
      <c r="U16" s="29"/>
      <c r="V16" s="29"/>
      <c r="W16" s="2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29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</row>
    <row r="17" spans="1:236" s="22" customFormat="1" ht="15" customHeight="1">
      <c r="A17" s="28"/>
      <c r="B17" s="31"/>
      <c r="C17" s="53" t="s">
        <v>34</v>
      </c>
      <c r="D17" s="53"/>
      <c r="E17" s="53"/>
      <c r="F17" s="53"/>
      <c r="G17" s="54"/>
      <c r="H17" s="54"/>
      <c r="I17" s="54"/>
      <c r="J17" s="54"/>
      <c r="K17" s="54"/>
      <c r="L17" s="54"/>
      <c r="M17" s="54"/>
      <c r="N17" s="54"/>
      <c r="O17" s="54"/>
      <c r="P17" s="55"/>
      <c r="Q17" s="56"/>
      <c r="R17" s="29"/>
      <c r="S17" s="29"/>
      <c r="T17" s="29"/>
      <c r="U17" s="29"/>
      <c r="V17" s="29"/>
      <c r="W17" s="29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29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</row>
    <row r="18" spans="1:236" s="22" customFormat="1">
      <c r="A18" s="28"/>
      <c r="B18" s="31"/>
      <c r="C18" s="77" t="s">
        <v>3</v>
      </c>
      <c r="D18" s="78" t="s">
        <v>4</v>
      </c>
      <c r="E18" s="79" t="s">
        <v>35</v>
      </c>
      <c r="F18" s="79" t="s">
        <v>36</v>
      </c>
      <c r="G18" s="60" t="s">
        <v>5</v>
      </c>
      <c r="H18" s="60" t="s">
        <v>37</v>
      </c>
      <c r="I18" s="60" t="s">
        <v>38</v>
      </c>
      <c r="J18" s="60" t="s">
        <v>39</v>
      </c>
      <c r="K18" s="60" t="s">
        <v>31</v>
      </c>
      <c r="L18" s="60" t="s">
        <v>40</v>
      </c>
      <c r="M18" s="60" t="s">
        <v>41</v>
      </c>
      <c r="N18" s="60" t="s">
        <v>42</v>
      </c>
      <c r="O18" s="80" t="s">
        <v>6</v>
      </c>
      <c r="P18" s="55"/>
      <c r="Q18" s="56"/>
      <c r="R18" s="29"/>
      <c r="S18" s="29"/>
      <c r="T18" s="29"/>
      <c r="U18" s="29"/>
      <c r="V18" s="29"/>
      <c r="W18" s="29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9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</row>
    <row r="19" spans="1:236" s="91" customFormat="1" ht="47.25">
      <c r="A19" s="81"/>
      <c r="B19" s="82"/>
      <c r="C19" s="4">
        <v>1</v>
      </c>
      <c r="D19" s="14" t="s">
        <v>14</v>
      </c>
      <c r="E19" s="83">
        <v>43619</v>
      </c>
      <c r="F19" s="84">
        <v>44253</v>
      </c>
      <c r="G19" s="3"/>
      <c r="H19" s="85"/>
      <c r="I19" s="85"/>
      <c r="J19" s="86"/>
      <c r="K19" s="86"/>
      <c r="L19" s="87"/>
      <c r="M19" s="87"/>
      <c r="N19" s="87"/>
      <c r="O19" s="88"/>
      <c r="P19" s="89"/>
      <c r="Q19" s="90"/>
    </row>
    <row r="20" spans="1:236" s="91" customFormat="1" ht="31.5">
      <c r="A20" s="81"/>
      <c r="B20" s="82"/>
      <c r="C20" s="2" t="s">
        <v>43</v>
      </c>
      <c r="D20" s="92" t="s">
        <v>0</v>
      </c>
      <c r="E20" s="93">
        <v>43647</v>
      </c>
      <c r="F20" s="84">
        <v>44012</v>
      </c>
      <c r="G20" s="3" t="s">
        <v>1</v>
      </c>
      <c r="H20" s="85">
        <f t="shared" ref="H20:H23" si="0">I20</f>
        <v>4</v>
      </c>
      <c r="I20" s="85">
        <f t="shared" ref="I20:I23" si="1">IF(G20="PREOCUPANTE",1,IF(G20="ATENÇÃO",2,IF(G20="ADEQUADO",3,IF(G20="CONCLUÍDO",4,""))))</f>
        <v>4</v>
      </c>
      <c r="J20" s="86">
        <f t="shared" ref="J20:J23" si="2">IF(G20="CONCLUÍDO",1,IF(G20="ADEQUADO",0.91*K20,IF(G20="ATENÇÃO",0.6*K20,IF(G20="PREOCUPANTE",0.5*K20))))</f>
        <v>1</v>
      </c>
      <c r="K20" s="86">
        <f t="shared" ref="K20:K23" ca="1" si="3">IF(OR(D20="",D20="não há"),"-",IFERROR(M20/L20,IF(F20&lt;=TODAY(),1,0)))</f>
        <v>1</v>
      </c>
      <c r="L20" s="87">
        <f>IF(OR(E20=0,F20=0),0,NETWORKDAYS(E20,F20,[1]Feriados!$A$3:$A$100)*8)</f>
        <v>2048</v>
      </c>
      <c r="M20" s="87">
        <f ca="1">IF($N$3&lt;E20,0,IF($N$3&gt;=F20,L20,NETWORKDAYS(E20,$N$3,[1]Feriados!$A$3:$A$100)*8))</f>
        <v>2048</v>
      </c>
      <c r="N20" s="87">
        <f t="shared" ref="N20:N23" si="4">J20*L20</f>
        <v>2048</v>
      </c>
      <c r="O20" s="88" t="s">
        <v>245</v>
      </c>
      <c r="P20" s="89"/>
      <c r="Q20" s="90"/>
    </row>
    <row r="21" spans="1:236" s="91" customFormat="1" ht="63">
      <c r="A21" s="81"/>
      <c r="B21" s="82"/>
      <c r="C21" s="2" t="s">
        <v>44</v>
      </c>
      <c r="D21" s="92" t="s">
        <v>45</v>
      </c>
      <c r="E21" s="93">
        <v>44013</v>
      </c>
      <c r="F21" s="84">
        <v>44104</v>
      </c>
      <c r="G21" s="3" t="s">
        <v>1</v>
      </c>
      <c r="H21" s="85">
        <f t="shared" si="0"/>
        <v>4</v>
      </c>
      <c r="I21" s="85">
        <f t="shared" si="1"/>
        <v>4</v>
      </c>
      <c r="J21" s="86">
        <f t="shared" si="2"/>
        <v>1</v>
      </c>
      <c r="K21" s="86">
        <f t="shared" ca="1" si="3"/>
        <v>0.83076923076923082</v>
      </c>
      <c r="L21" s="87">
        <f>IF(OR(E21=0,F21=0),0,NETWORKDAYS(E21,F21,[1]Feriados!$A$3:$A$100)*8)</f>
        <v>520</v>
      </c>
      <c r="M21" s="87">
        <f ca="1">IF($N$3&lt;E21,0,IF($N$3&gt;=F21,L21,NETWORKDAYS(E21,$N$3,[1]Feriados!$A$3:$A$100)*8))</f>
        <v>432</v>
      </c>
      <c r="N21" s="87">
        <f t="shared" si="4"/>
        <v>520</v>
      </c>
      <c r="O21" s="88" t="s">
        <v>246</v>
      </c>
      <c r="P21" s="89"/>
      <c r="Q21" s="90"/>
    </row>
    <row r="22" spans="1:236" s="91" customFormat="1" ht="54.75" customHeight="1">
      <c r="A22" s="81"/>
      <c r="B22" s="82"/>
      <c r="C22" s="2" t="s">
        <v>46</v>
      </c>
      <c r="D22" s="92" t="s">
        <v>47</v>
      </c>
      <c r="E22" s="93">
        <v>44075</v>
      </c>
      <c r="F22" s="84">
        <v>44134</v>
      </c>
      <c r="G22" s="3" t="s">
        <v>2</v>
      </c>
      <c r="H22" s="85">
        <f t="shared" si="0"/>
        <v>3</v>
      </c>
      <c r="I22" s="85">
        <f t="shared" si="1"/>
        <v>3</v>
      </c>
      <c r="J22" s="86">
        <f t="shared" ca="1" si="2"/>
        <v>0.22195121951219512</v>
      </c>
      <c r="K22" s="86">
        <f t="shared" ca="1" si="3"/>
        <v>0.24390243902439024</v>
      </c>
      <c r="L22" s="87">
        <f>IF(OR(E22=0,F22=0),0,NETWORKDAYS(E22,F22,[1]Feriados!$A$3:$A$100)*8)</f>
        <v>328</v>
      </c>
      <c r="M22" s="87">
        <f ca="1">IF($N$3&lt;E22,0,IF($N$3&gt;=F22,L22,NETWORKDAYS(E22,$N$3,[1]Feriados!$A$3:$A$100)*8))</f>
        <v>80</v>
      </c>
      <c r="N22" s="87">
        <f t="shared" ca="1" si="4"/>
        <v>72.8</v>
      </c>
      <c r="O22" s="88" t="s">
        <v>247</v>
      </c>
      <c r="P22" s="89"/>
      <c r="Q22" s="90"/>
    </row>
    <row r="23" spans="1:236" s="91" customFormat="1" ht="31.5">
      <c r="A23" s="81"/>
      <c r="B23" s="82"/>
      <c r="C23" s="2" t="s">
        <v>48</v>
      </c>
      <c r="D23" s="92" t="s">
        <v>49</v>
      </c>
      <c r="E23" s="93">
        <v>44105</v>
      </c>
      <c r="F23" s="84">
        <v>44253</v>
      </c>
      <c r="G23" s="3" t="s">
        <v>2</v>
      </c>
      <c r="H23" s="85">
        <f t="shared" si="0"/>
        <v>3</v>
      </c>
      <c r="I23" s="85">
        <f t="shared" si="1"/>
        <v>3</v>
      </c>
      <c r="J23" s="86">
        <f t="shared" ca="1" si="2"/>
        <v>0</v>
      </c>
      <c r="K23" s="86">
        <f t="shared" ca="1" si="3"/>
        <v>0</v>
      </c>
      <c r="L23" s="87">
        <f>IF(OR(E23=0,F23=0),0,NETWORKDAYS(E23,F23,[1]Feriados!$A$3:$A$100)*8)</f>
        <v>824</v>
      </c>
      <c r="M23" s="87">
        <f ca="1">IF($N$3&lt;E23,0,IF($N$3&gt;=F23,L23,NETWORKDAYS(E23,$N$3,[1]Feriados!$A$3:$A$100)*8))</f>
        <v>0</v>
      </c>
      <c r="N23" s="87">
        <f t="shared" ca="1" si="4"/>
        <v>0</v>
      </c>
      <c r="O23" s="88" t="s">
        <v>50</v>
      </c>
      <c r="P23" s="89"/>
      <c r="Q23" s="90"/>
    </row>
    <row r="24" spans="1:236" s="91" customFormat="1" ht="23.25">
      <c r="A24" s="81"/>
      <c r="B24" s="82"/>
      <c r="C24" s="2"/>
      <c r="D24" s="92"/>
      <c r="E24" s="93"/>
      <c r="F24" s="84"/>
      <c r="G24" s="3"/>
      <c r="H24" s="85"/>
      <c r="I24" s="85"/>
      <c r="J24" s="86"/>
      <c r="K24" s="86"/>
      <c r="L24" s="87"/>
      <c r="M24" s="87"/>
      <c r="N24" s="87"/>
      <c r="O24" s="88"/>
      <c r="P24" s="89"/>
      <c r="Q24" s="90"/>
    </row>
    <row r="25" spans="1:236" s="91" customFormat="1" ht="47.25">
      <c r="A25" s="81"/>
      <c r="B25" s="82"/>
      <c r="C25" s="4">
        <v>2</v>
      </c>
      <c r="D25" s="14" t="s">
        <v>51</v>
      </c>
      <c r="E25" s="83">
        <v>43619</v>
      </c>
      <c r="F25" s="84">
        <v>44253</v>
      </c>
      <c r="G25" s="3"/>
      <c r="H25" s="85"/>
      <c r="I25" s="85"/>
      <c r="J25" s="86"/>
      <c r="K25" s="86"/>
      <c r="L25" s="87"/>
      <c r="M25" s="87"/>
      <c r="N25" s="87"/>
      <c r="O25" s="88"/>
      <c r="P25" s="89"/>
      <c r="Q25" s="90"/>
    </row>
    <row r="26" spans="1:236" s="91" customFormat="1" ht="31.5">
      <c r="A26" s="81"/>
      <c r="B26" s="82"/>
      <c r="C26" s="2" t="s">
        <v>52</v>
      </c>
      <c r="D26" s="92" t="s">
        <v>0</v>
      </c>
      <c r="E26" s="93">
        <v>43647</v>
      </c>
      <c r="F26" s="84">
        <v>44012</v>
      </c>
      <c r="G26" s="3" t="s">
        <v>1</v>
      </c>
      <c r="H26" s="85">
        <f t="shared" ref="H26:H29" si="5">I26</f>
        <v>4</v>
      </c>
      <c r="I26" s="85">
        <f t="shared" ref="I26:I29" si="6">IF(G26="PREOCUPANTE",1,IF(G26="ATENÇÃO",2,IF(G26="ADEQUADO",3,IF(G26="CONCLUÍDO",4,""))))</f>
        <v>4</v>
      </c>
      <c r="J26" s="86">
        <f t="shared" ref="J26:J29" si="7">IF(G26="CONCLUÍDO",1,IF(G26="ADEQUADO",0.91*K26,IF(G26="ATENÇÃO",0.6*K26,IF(G26="PREOCUPANTE",0.5*K26))))</f>
        <v>1</v>
      </c>
      <c r="K26" s="86">
        <f t="shared" ref="K26:K29" ca="1" si="8">IF(OR(D26="",D26="não há"),"-",IFERROR(M26/L26,IF(F26&lt;=TODAY(),1,0)))</f>
        <v>1</v>
      </c>
      <c r="L26" s="87">
        <f>IF(OR(E26=0,F26=0),0,NETWORKDAYS(E26,F26,[1]Feriados!$A$3:$A$100)*8)</f>
        <v>2048</v>
      </c>
      <c r="M26" s="87">
        <f ca="1">IF($N$3&lt;E26,0,IF($N$3&gt;=F26,L26,NETWORKDAYS(E26,$N$3,[1]Feriados!$A$3:$A$100)*8))</f>
        <v>2048</v>
      </c>
      <c r="N26" s="87">
        <f t="shared" ref="N26:N29" si="9">J26*L26</f>
        <v>2048</v>
      </c>
      <c r="O26" s="88" t="s">
        <v>53</v>
      </c>
      <c r="P26" s="89"/>
      <c r="Q26" s="90"/>
    </row>
    <row r="27" spans="1:236" s="91" customFormat="1" ht="23.25">
      <c r="A27" s="81"/>
      <c r="B27" s="82"/>
      <c r="C27" s="2" t="s">
        <v>54</v>
      </c>
      <c r="D27" s="92" t="s">
        <v>45</v>
      </c>
      <c r="E27" s="93">
        <v>44013</v>
      </c>
      <c r="F27" s="84">
        <v>44104</v>
      </c>
      <c r="G27" s="3" t="s">
        <v>1</v>
      </c>
      <c r="H27" s="85">
        <f t="shared" si="5"/>
        <v>4</v>
      </c>
      <c r="I27" s="85">
        <f t="shared" si="6"/>
        <v>4</v>
      </c>
      <c r="J27" s="86">
        <f t="shared" si="7"/>
        <v>1</v>
      </c>
      <c r="K27" s="86">
        <f t="shared" ca="1" si="8"/>
        <v>0.83076923076923082</v>
      </c>
      <c r="L27" s="87">
        <f>IF(OR(E27=0,F27=0),0,NETWORKDAYS(E27,F27,[1]Feriados!$A$3:$A$100)*8)</f>
        <v>520</v>
      </c>
      <c r="M27" s="87">
        <f ca="1">IF($N$3&lt;E27,0,IF($N$3&gt;=F27,L27,NETWORKDAYS(E27,$N$3,[1]Feriados!$A$3:$A$100)*8))</f>
        <v>432</v>
      </c>
      <c r="N27" s="87">
        <f t="shared" si="9"/>
        <v>520</v>
      </c>
      <c r="O27" s="88" t="s">
        <v>55</v>
      </c>
      <c r="P27" s="89"/>
      <c r="Q27" s="90"/>
    </row>
    <row r="28" spans="1:236" s="91" customFormat="1" ht="23.25">
      <c r="A28" s="81"/>
      <c r="B28" s="82"/>
      <c r="C28" s="2" t="s">
        <v>56</v>
      </c>
      <c r="D28" s="92" t="s">
        <v>47</v>
      </c>
      <c r="E28" s="93">
        <v>44075</v>
      </c>
      <c r="F28" s="84">
        <v>44134</v>
      </c>
      <c r="G28" s="3" t="s">
        <v>2</v>
      </c>
      <c r="H28" s="85">
        <f t="shared" si="5"/>
        <v>3</v>
      </c>
      <c r="I28" s="85">
        <f t="shared" si="6"/>
        <v>3</v>
      </c>
      <c r="J28" s="86">
        <f t="shared" ca="1" si="7"/>
        <v>0.22195121951219512</v>
      </c>
      <c r="K28" s="86">
        <f t="shared" ca="1" si="8"/>
        <v>0.24390243902439024</v>
      </c>
      <c r="L28" s="87">
        <f>IF(OR(E28=0,F28=0),0,NETWORKDAYS(E28,F28,[1]Feriados!$A$3:$A$100)*8)</f>
        <v>328</v>
      </c>
      <c r="M28" s="87">
        <f ca="1">IF($N$3&lt;E28,0,IF($N$3&gt;=F28,L28,NETWORKDAYS(E28,$N$3,[1]Feriados!$A$3:$A$100)*8))</f>
        <v>80</v>
      </c>
      <c r="N28" s="87">
        <f t="shared" ca="1" si="9"/>
        <v>72.8</v>
      </c>
      <c r="O28" s="88" t="s">
        <v>248</v>
      </c>
      <c r="P28" s="89"/>
      <c r="Q28" s="90"/>
    </row>
    <row r="29" spans="1:236" s="91" customFormat="1" ht="31.5">
      <c r="A29" s="81"/>
      <c r="B29" s="82"/>
      <c r="C29" s="2" t="s">
        <v>57</v>
      </c>
      <c r="D29" s="92" t="s">
        <v>49</v>
      </c>
      <c r="E29" s="93">
        <v>44105</v>
      </c>
      <c r="F29" s="84">
        <v>44253</v>
      </c>
      <c r="G29" s="3" t="s">
        <v>2</v>
      </c>
      <c r="H29" s="85">
        <f t="shared" si="5"/>
        <v>3</v>
      </c>
      <c r="I29" s="85">
        <f t="shared" si="6"/>
        <v>3</v>
      </c>
      <c r="J29" s="86">
        <f t="shared" ca="1" si="7"/>
        <v>0</v>
      </c>
      <c r="K29" s="86">
        <f t="shared" ca="1" si="8"/>
        <v>0</v>
      </c>
      <c r="L29" s="87">
        <f>IF(OR(E29=0,F29=0),0,NETWORKDAYS(E29,F29,[1]Feriados!$A$3:$A$100)*8)</f>
        <v>824</v>
      </c>
      <c r="M29" s="87">
        <f ca="1">IF($N$3&lt;E29,0,IF($N$3&gt;=F29,L29,NETWORKDAYS(E29,$N$3,[1]Feriados!$A$3:$A$100)*8))</f>
        <v>0</v>
      </c>
      <c r="N29" s="87">
        <f t="shared" ca="1" si="9"/>
        <v>0</v>
      </c>
      <c r="O29" s="88" t="s">
        <v>248</v>
      </c>
      <c r="P29" s="89"/>
      <c r="Q29" s="90"/>
    </row>
    <row r="30" spans="1:236" s="91" customFormat="1" ht="23.25">
      <c r="A30" s="81"/>
      <c r="B30" s="82"/>
      <c r="C30" s="2"/>
      <c r="D30" s="92"/>
      <c r="E30" s="93"/>
      <c r="F30" s="84"/>
      <c r="G30" s="3"/>
      <c r="H30" s="85"/>
      <c r="I30" s="85"/>
      <c r="J30" s="86"/>
      <c r="K30" s="86"/>
      <c r="L30" s="87"/>
      <c r="M30" s="87"/>
      <c r="N30" s="87"/>
      <c r="O30" s="88"/>
      <c r="P30" s="89"/>
      <c r="Q30" s="90"/>
    </row>
    <row r="31" spans="1:236" s="91" customFormat="1" ht="47.25">
      <c r="A31" s="81"/>
      <c r="B31" s="82"/>
      <c r="C31" s="4">
        <v>3</v>
      </c>
      <c r="D31" s="14" t="s">
        <v>58</v>
      </c>
      <c r="E31" s="83">
        <v>43619</v>
      </c>
      <c r="F31" s="84">
        <v>44253</v>
      </c>
      <c r="G31" s="3"/>
      <c r="H31" s="85"/>
      <c r="I31" s="85"/>
      <c r="J31" s="86"/>
      <c r="K31" s="86"/>
      <c r="L31" s="87"/>
      <c r="M31" s="87"/>
      <c r="N31" s="87"/>
      <c r="O31" s="88"/>
      <c r="P31" s="89"/>
      <c r="Q31" s="90"/>
    </row>
    <row r="32" spans="1:236" s="91" customFormat="1" ht="31.5">
      <c r="A32" s="81"/>
      <c r="B32" s="82"/>
      <c r="C32" s="2" t="s">
        <v>59</v>
      </c>
      <c r="D32" s="92" t="s">
        <v>0</v>
      </c>
      <c r="E32" s="93">
        <v>43647</v>
      </c>
      <c r="F32" s="84">
        <v>44012</v>
      </c>
      <c r="G32" s="3" t="s">
        <v>1</v>
      </c>
      <c r="H32" s="85">
        <f t="shared" ref="H32:H35" si="10">I32</f>
        <v>4</v>
      </c>
      <c r="I32" s="85">
        <f t="shared" ref="I32:I35" si="11">IF(G32="PREOCUPANTE",1,IF(G32="ATENÇÃO",2,IF(G32="ADEQUADO",3,IF(G32="CONCLUÍDO",4,""))))</f>
        <v>4</v>
      </c>
      <c r="J32" s="86">
        <f t="shared" ref="J32:J35" si="12">IF(G32="CONCLUÍDO",1,IF(G32="ADEQUADO",0.91*K32,IF(G32="ATENÇÃO",0.6*K32,IF(G32="PREOCUPANTE",0.5*K32))))</f>
        <v>1</v>
      </c>
      <c r="K32" s="86">
        <f t="shared" ref="K32:K35" ca="1" si="13">IF(OR(D32="",D32="não há"),"-",IFERROR(M32/L32,IF(F32&lt;=TODAY(),1,0)))</f>
        <v>1</v>
      </c>
      <c r="L32" s="87">
        <f>IF(OR(E32=0,F32=0),0,NETWORKDAYS(E32,F32,[1]Feriados!$A$3:$A$100)*8)</f>
        <v>2048</v>
      </c>
      <c r="M32" s="87">
        <f ca="1">IF($N$3&lt;E32,0,IF($N$3&gt;=F32,L32,NETWORKDAYS(E32,$N$3,[1]Feriados!$A$3:$A$100)*8))</f>
        <v>2048</v>
      </c>
      <c r="N32" s="87">
        <f t="shared" ref="N32:N35" si="14">J32*L32</f>
        <v>2048</v>
      </c>
      <c r="O32" s="88" t="s">
        <v>60</v>
      </c>
      <c r="P32" s="89"/>
      <c r="Q32" s="90"/>
    </row>
    <row r="33" spans="1:17" s="91" customFormat="1" ht="31.5">
      <c r="A33" s="81"/>
      <c r="B33" s="82"/>
      <c r="C33" s="2" t="s">
        <v>61</v>
      </c>
      <c r="D33" s="92" t="s">
        <v>45</v>
      </c>
      <c r="E33" s="93">
        <v>44013</v>
      </c>
      <c r="F33" s="84">
        <v>44104</v>
      </c>
      <c r="G33" s="3" t="s">
        <v>2</v>
      </c>
      <c r="H33" s="85">
        <f t="shared" si="10"/>
        <v>3</v>
      </c>
      <c r="I33" s="85">
        <f t="shared" si="11"/>
        <v>3</v>
      </c>
      <c r="J33" s="86">
        <f t="shared" ca="1" si="12"/>
        <v>0.75600000000000012</v>
      </c>
      <c r="K33" s="86">
        <f t="shared" ca="1" si="13"/>
        <v>0.83076923076923082</v>
      </c>
      <c r="L33" s="87">
        <f>IF(OR(E33=0,F33=0),0,NETWORKDAYS(E33,F33,[1]Feriados!$A$3:$A$100)*8)</f>
        <v>520</v>
      </c>
      <c r="M33" s="87">
        <f ca="1">IF($N$3&lt;E33,0,IF($N$3&gt;=F33,L33,NETWORKDAYS(E33,$N$3,[1]Feriados!$A$3:$A$100)*8))</f>
        <v>432</v>
      </c>
      <c r="N33" s="87">
        <f t="shared" ca="1" si="14"/>
        <v>393.12000000000006</v>
      </c>
      <c r="O33" s="88" t="s">
        <v>249</v>
      </c>
      <c r="P33" s="89"/>
      <c r="Q33" s="90"/>
    </row>
    <row r="34" spans="1:17" s="91" customFormat="1" ht="31.5">
      <c r="A34" s="81"/>
      <c r="B34" s="82"/>
      <c r="C34" s="2" t="s">
        <v>62</v>
      </c>
      <c r="D34" s="92" t="s">
        <v>47</v>
      </c>
      <c r="E34" s="93">
        <v>44075</v>
      </c>
      <c r="F34" s="84">
        <v>44134</v>
      </c>
      <c r="G34" s="3" t="s">
        <v>2</v>
      </c>
      <c r="H34" s="85">
        <f t="shared" si="10"/>
        <v>3</v>
      </c>
      <c r="I34" s="85">
        <f t="shared" si="11"/>
        <v>3</v>
      </c>
      <c r="J34" s="86">
        <f t="shared" ca="1" si="12"/>
        <v>0.22195121951219512</v>
      </c>
      <c r="K34" s="86">
        <f t="shared" ca="1" si="13"/>
        <v>0.24390243902439024</v>
      </c>
      <c r="L34" s="87">
        <f>IF(OR(E34=0,F34=0),0,NETWORKDAYS(E34,F34,[1]Feriados!$A$3:$A$100)*8)</f>
        <v>328</v>
      </c>
      <c r="M34" s="87">
        <f ca="1">IF($N$3&lt;E34,0,IF($N$3&gt;=F34,L34,NETWORKDAYS(E34,$N$3,[1]Feriados!$A$3:$A$100)*8))</f>
        <v>80</v>
      </c>
      <c r="N34" s="87">
        <f t="shared" ca="1" si="14"/>
        <v>72.8</v>
      </c>
      <c r="O34" s="88" t="s">
        <v>63</v>
      </c>
      <c r="P34" s="89"/>
      <c r="Q34" s="90"/>
    </row>
    <row r="35" spans="1:17" s="91" customFormat="1" ht="31.5">
      <c r="A35" s="81"/>
      <c r="B35" s="82"/>
      <c r="C35" s="2" t="s">
        <v>64</v>
      </c>
      <c r="D35" s="92" t="s">
        <v>49</v>
      </c>
      <c r="E35" s="93">
        <v>44105</v>
      </c>
      <c r="F35" s="84">
        <v>44253</v>
      </c>
      <c r="G35" s="3" t="s">
        <v>2</v>
      </c>
      <c r="H35" s="85">
        <f t="shared" si="10"/>
        <v>3</v>
      </c>
      <c r="I35" s="85">
        <f t="shared" si="11"/>
        <v>3</v>
      </c>
      <c r="J35" s="86">
        <f t="shared" ca="1" si="12"/>
        <v>0</v>
      </c>
      <c r="K35" s="86">
        <f t="shared" ca="1" si="13"/>
        <v>0</v>
      </c>
      <c r="L35" s="87">
        <f>IF(OR(E35=0,F35=0),0,NETWORKDAYS(E35,F35,[1]Feriados!$A$3:$A$100)*8)</f>
        <v>824</v>
      </c>
      <c r="M35" s="87">
        <f ca="1">IF($N$3&lt;E35,0,IF($N$3&gt;=F35,L35,NETWORKDAYS(E35,$N$3,[1]Feriados!$A$3:$A$100)*8))</f>
        <v>0</v>
      </c>
      <c r="N35" s="87">
        <f t="shared" ca="1" si="14"/>
        <v>0</v>
      </c>
      <c r="O35" s="88" t="s">
        <v>65</v>
      </c>
      <c r="P35" s="89"/>
      <c r="Q35" s="90"/>
    </row>
    <row r="36" spans="1:17" s="91" customFormat="1" ht="23.25">
      <c r="A36" s="81"/>
      <c r="B36" s="82"/>
      <c r="C36" s="2"/>
      <c r="D36" s="92"/>
      <c r="E36" s="93"/>
      <c r="F36" s="84"/>
      <c r="G36" s="3"/>
      <c r="H36" s="85"/>
      <c r="I36" s="85"/>
      <c r="J36" s="86"/>
      <c r="K36" s="86"/>
      <c r="L36" s="87"/>
      <c r="M36" s="87"/>
      <c r="N36" s="87"/>
      <c r="O36" s="88"/>
      <c r="P36" s="89"/>
      <c r="Q36" s="90"/>
    </row>
    <row r="37" spans="1:17" s="91" customFormat="1" ht="47.25">
      <c r="A37" s="81"/>
      <c r="B37" s="82"/>
      <c r="C37" s="4">
        <v>4</v>
      </c>
      <c r="D37" s="14" t="s">
        <v>66</v>
      </c>
      <c r="E37" s="83">
        <v>43619</v>
      </c>
      <c r="F37" s="84">
        <v>44253</v>
      </c>
      <c r="G37" s="3"/>
      <c r="H37" s="85"/>
      <c r="I37" s="85"/>
      <c r="J37" s="86"/>
      <c r="K37" s="86"/>
      <c r="L37" s="87"/>
      <c r="M37" s="87"/>
      <c r="N37" s="87"/>
      <c r="O37" s="88"/>
      <c r="P37" s="89"/>
      <c r="Q37" s="90"/>
    </row>
    <row r="38" spans="1:17" s="91" customFormat="1" ht="23.25">
      <c r="A38" s="81"/>
      <c r="B38" s="82"/>
      <c r="C38" s="2" t="s">
        <v>67</v>
      </c>
      <c r="D38" s="92" t="s">
        <v>0</v>
      </c>
      <c r="E38" s="93">
        <v>43647</v>
      </c>
      <c r="F38" s="84">
        <v>44012</v>
      </c>
      <c r="G38" s="3" t="s">
        <v>1</v>
      </c>
      <c r="H38" s="85">
        <f t="shared" ref="H38:H41" si="15">I38</f>
        <v>4</v>
      </c>
      <c r="I38" s="85">
        <f t="shared" ref="I38:I41" si="16">IF(G38="PREOCUPANTE",1,IF(G38="ATENÇÃO",2,IF(G38="ADEQUADO",3,IF(G38="CONCLUÍDO",4,""))))</f>
        <v>4</v>
      </c>
      <c r="J38" s="86">
        <f t="shared" ref="J38:J41" si="17">IF(G38="CONCLUÍDO",1,IF(G38="ADEQUADO",0.91*K38,IF(G38="ATENÇÃO",0.6*K38,IF(G38="PREOCUPANTE",0.5*K38))))</f>
        <v>1</v>
      </c>
      <c r="K38" s="86">
        <f t="shared" ref="K38:K41" ca="1" si="18">IF(OR(D38="",D38="não há"),"-",IFERROR(M38/L38,IF(F38&lt;=TODAY(),1,0)))</f>
        <v>1</v>
      </c>
      <c r="L38" s="87">
        <f>IF(OR(E38=0,F38=0),0,NETWORKDAYS(E38,F38,[1]Feriados!$A$3:$A$100)*8)</f>
        <v>2048</v>
      </c>
      <c r="M38" s="87">
        <f ca="1">IF($N$3&lt;E38,0,IF($N$3&gt;=F38,L38,NETWORKDAYS(E38,$N$3,[1]Feriados!$A$3:$A$100)*8))</f>
        <v>2048</v>
      </c>
      <c r="N38" s="87">
        <f t="shared" ref="N38:N41" si="19">J38*L38</f>
        <v>2048</v>
      </c>
      <c r="O38" s="88" t="s">
        <v>68</v>
      </c>
      <c r="P38" s="89"/>
      <c r="Q38" s="90"/>
    </row>
    <row r="39" spans="1:17" s="91" customFormat="1" ht="23.25">
      <c r="A39" s="81"/>
      <c r="B39" s="82"/>
      <c r="C39" s="2" t="s">
        <v>69</v>
      </c>
      <c r="D39" s="92" t="s">
        <v>45</v>
      </c>
      <c r="E39" s="93">
        <v>44013</v>
      </c>
      <c r="F39" s="84">
        <v>44104</v>
      </c>
      <c r="G39" s="3" t="s">
        <v>2</v>
      </c>
      <c r="H39" s="85">
        <f t="shared" si="15"/>
        <v>3</v>
      </c>
      <c r="I39" s="85">
        <f t="shared" si="16"/>
        <v>3</v>
      </c>
      <c r="J39" s="86">
        <f t="shared" ca="1" si="17"/>
        <v>0.75600000000000012</v>
      </c>
      <c r="K39" s="86">
        <f t="shared" ca="1" si="18"/>
        <v>0.83076923076923082</v>
      </c>
      <c r="L39" s="87">
        <f>IF(OR(E39=0,F39=0),0,NETWORKDAYS(E39,F39,[1]Feriados!$A$3:$A$100)*8)</f>
        <v>520</v>
      </c>
      <c r="M39" s="87">
        <f ca="1">IF($N$3&lt;E39,0,IF($N$3&gt;=F39,L39,NETWORKDAYS(E39,$N$3,[1]Feriados!$A$3:$A$100)*8))</f>
        <v>432</v>
      </c>
      <c r="N39" s="87">
        <f t="shared" ca="1" si="19"/>
        <v>393.12000000000006</v>
      </c>
      <c r="O39" s="88" t="s">
        <v>70</v>
      </c>
      <c r="P39" s="89"/>
      <c r="Q39" s="90"/>
    </row>
    <row r="40" spans="1:17" s="91" customFormat="1" ht="23.25">
      <c r="A40" s="81"/>
      <c r="B40" s="82"/>
      <c r="C40" s="2" t="s">
        <v>71</v>
      </c>
      <c r="D40" s="92" t="s">
        <v>47</v>
      </c>
      <c r="E40" s="93">
        <v>44075</v>
      </c>
      <c r="F40" s="84">
        <v>44134</v>
      </c>
      <c r="G40" s="3" t="s">
        <v>2</v>
      </c>
      <c r="H40" s="85">
        <f t="shared" si="15"/>
        <v>3</v>
      </c>
      <c r="I40" s="85">
        <f t="shared" si="16"/>
        <v>3</v>
      </c>
      <c r="J40" s="86">
        <f t="shared" ca="1" si="17"/>
        <v>0.22195121951219512</v>
      </c>
      <c r="K40" s="86">
        <f t="shared" ca="1" si="18"/>
        <v>0.24390243902439024</v>
      </c>
      <c r="L40" s="87">
        <f>IF(OR(E40=0,F40=0),0,NETWORKDAYS(E40,F40,[1]Feriados!$A$3:$A$100)*8)</f>
        <v>328</v>
      </c>
      <c r="M40" s="87">
        <f ca="1">IF($N$3&lt;E40,0,IF($N$3&gt;=F40,L40,NETWORKDAYS(E40,$N$3,[1]Feriados!$A$3:$A$100)*8))</f>
        <v>80</v>
      </c>
      <c r="N40" s="87">
        <f t="shared" ca="1" si="19"/>
        <v>72.8</v>
      </c>
      <c r="O40" s="88" t="s">
        <v>65</v>
      </c>
      <c r="P40" s="89"/>
      <c r="Q40" s="90"/>
    </row>
    <row r="41" spans="1:17" s="91" customFormat="1" ht="31.5">
      <c r="A41" s="81"/>
      <c r="B41" s="82"/>
      <c r="C41" s="2" t="s">
        <v>72</v>
      </c>
      <c r="D41" s="92" t="s">
        <v>49</v>
      </c>
      <c r="E41" s="93">
        <v>44105</v>
      </c>
      <c r="F41" s="84">
        <v>44253</v>
      </c>
      <c r="G41" s="3" t="s">
        <v>2</v>
      </c>
      <c r="H41" s="85">
        <f t="shared" si="15"/>
        <v>3</v>
      </c>
      <c r="I41" s="85">
        <f t="shared" si="16"/>
        <v>3</v>
      </c>
      <c r="J41" s="86">
        <f t="shared" ca="1" si="17"/>
        <v>0</v>
      </c>
      <c r="K41" s="86">
        <f t="shared" ca="1" si="18"/>
        <v>0</v>
      </c>
      <c r="L41" s="87">
        <f>IF(OR(E41=0,F41=0),0,NETWORKDAYS(E41,F41,[1]Feriados!$A$3:$A$100)*8)</f>
        <v>824</v>
      </c>
      <c r="M41" s="87">
        <f ca="1">IF($N$3&lt;E41,0,IF($N$3&gt;=F41,L41,NETWORKDAYS(E41,$N$3,[1]Feriados!$A$3:$A$100)*8))</f>
        <v>0</v>
      </c>
      <c r="N41" s="87">
        <f t="shared" ca="1" si="19"/>
        <v>0</v>
      </c>
      <c r="O41" s="88" t="s">
        <v>65</v>
      </c>
      <c r="P41" s="89"/>
      <c r="Q41" s="90"/>
    </row>
    <row r="42" spans="1:17" s="91" customFormat="1" ht="23.25">
      <c r="A42" s="81"/>
      <c r="B42" s="82"/>
      <c r="C42" s="2"/>
      <c r="D42" s="92"/>
      <c r="E42" s="93"/>
      <c r="F42" s="84"/>
      <c r="G42" s="3"/>
      <c r="H42" s="85"/>
      <c r="I42" s="85"/>
      <c r="J42" s="86"/>
      <c r="K42" s="86"/>
      <c r="L42" s="87"/>
      <c r="M42" s="87"/>
      <c r="N42" s="87"/>
      <c r="O42" s="88"/>
      <c r="P42" s="89"/>
      <c r="Q42" s="90"/>
    </row>
    <row r="43" spans="1:17" s="91" customFormat="1" ht="47.25">
      <c r="A43" s="81"/>
      <c r="B43" s="82"/>
      <c r="C43" s="4">
        <v>5</v>
      </c>
      <c r="D43" s="14" t="s">
        <v>73</v>
      </c>
      <c r="E43" s="83">
        <v>43619</v>
      </c>
      <c r="F43" s="84">
        <v>44253</v>
      </c>
      <c r="G43" s="3"/>
      <c r="H43" s="85"/>
      <c r="I43" s="85"/>
      <c r="J43" s="86"/>
      <c r="K43" s="86"/>
      <c r="L43" s="87"/>
      <c r="M43" s="87"/>
      <c r="N43" s="87"/>
      <c r="O43" s="88"/>
      <c r="P43" s="89"/>
      <c r="Q43" s="90"/>
    </row>
    <row r="44" spans="1:17" s="91" customFormat="1" ht="23.25">
      <c r="A44" s="81"/>
      <c r="B44" s="82"/>
      <c r="C44" s="2" t="s">
        <v>74</v>
      </c>
      <c r="D44" s="92" t="s">
        <v>0</v>
      </c>
      <c r="E44" s="93">
        <v>43647</v>
      </c>
      <c r="F44" s="84">
        <v>44012</v>
      </c>
      <c r="G44" s="3" t="s">
        <v>1</v>
      </c>
      <c r="H44" s="85">
        <f t="shared" ref="H44:H47" si="20">I44</f>
        <v>4</v>
      </c>
      <c r="I44" s="85">
        <f t="shared" ref="I44:I47" si="21">IF(G44="PREOCUPANTE",1,IF(G44="ATENÇÃO",2,IF(G44="ADEQUADO",3,IF(G44="CONCLUÍDO",4,""))))</f>
        <v>4</v>
      </c>
      <c r="J44" s="86">
        <f t="shared" ref="J44:J47" si="22">IF(G44="CONCLUÍDO",1,IF(G44="ADEQUADO",0.91*K44,IF(G44="ATENÇÃO",0.6*K44,IF(G44="PREOCUPANTE",0.5*K44))))</f>
        <v>1</v>
      </c>
      <c r="K44" s="86">
        <f t="shared" ref="K44:K47" ca="1" si="23">IF(OR(D44="",D44="não há"),"-",IFERROR(M44/L44,IF(F44&lt;=TODAY(),1,0)))</f>
        <v>1</v>
      </c>
      <c r="L44" s="87">
        <f>IF(OR(E44=0,F44=0),0,NETWORKDAYS(E44,F44,[1]Feriados!$A$3:$A$100)*8)</f>
        <v>2048</v>
      </c>
      <c r="M44" s="87">
        <f ca="1">IF($N$3&lt;E44,0,IF($N$3&gt;=F44,L44,NETWORKDAYS(E44,$N$3,[1]Feriados!$A$3:$A$100)*8))</f>
        <v>2048</v>
      </c>
      <c r="N44" s="87">
        <f t="shared" ref="N44:N47" si="24">J44*L44</f>
        <v>2048</v>
      </c>
      <c r="O44" s="88" t="s">
        <v>68</v>
      </c>
      <c r="P44" s="89"/>
      <c r="Q44" s="90"/>
    </row>
    <row r="45" spans="1:17" s="91" customFormat="1" ht="23.25">
      <c r="A45" s="81"/>
      <c r="B45" s="82"/>
      <c r="C45" s="2" t="s">
        <v>75</v>
      </c>
      <c r="D45" s="92" t="s">
        <v>45</v>
      </c>
      <c r="E45" s="93">
        <v>44013</v>
      </c>
      <c r="F45" s="84">
        <v>44104</v>
      </c>
      <c r="G45" s="3" t="s">
        <v>2</v>
      </c>
      <c r="H45" s="85">
        <f t="shared" si="20"/>
        <v>3</v>
      </c>
      <c r="I45" s="85">
        <f t="shared" si="21"/>
        <v>3</v>
      </c>
      <c r="J45" s="86">
        <f t="shared" ca="1" si="22"/>
        <v>0.75600000000000012</v>
      </c>
      <c r="K45" s="86">
        <f t="shared" ca="1" si="23"/>
        <v>0.83076923076923082</v>
      </c>
      <c r="L45" s="87">
        <f>IF(OR(E45=0,F45=0),0,NETWORKDAYS(E45,F45,[1]Feriados!$A$3:$A$100)*8)</f>
        <v>520</v>
      </c>
      <c r="M45" s="87">
        <f ca="1">IF($N$3&lt;E45,0,IF($N$3&gt;=F45,L45,NETWORKDAYS(E45,$N$3,[1]Feriados!$A$3:$A$100)*8))</f>
        <v>432</v>
      </c>
      <c r="N45" s="87">
        <f t="shared" ca="1" si="24"/>
        <v>393.12000000000006</v>
      </c>
      <c r="O45" s="88" t="s">
        <v>76</v>
      </c>
      <c r="P45" s="89"/>
      <c r="Q45" s="90"/>
    </row>
    <row r="46" spans="1:17" s="91" customFormat="1" ht="23.25">
      <c r="A46" s="81"/>
      <c r="B46" s="82"/>
      <c r="C46" s="2" t="s">
        <v>77</v>
      </c>
      <c r="D46" s="92" t="s">
        <v>47</v>
      </c>
      <c r="E46" s="93">
        <v>44075</v>
      </c>
      <c r="F46" s="84">
        <v>44134</v>
      </c>
      <c r="G46" s="3" t="s">
        <v>2</v>
      </c>
      <c r="H46" s="85">
        <f t="shared" si="20"/>
        <v>3</v>
      </c>
      <c r="I46" s="85">
        <f t="shared" si="21"/>
        <v>3</v>
      </c>
      <c r="J46" s="86">
        <f t="shared" ca="1" si="22"/>
        <v>0.22195121951219512</v>
      </c>
      <c r="K46" s="86">
        <f t="shared" ca="1" si="23"/>
        <v>0.24390243902439024</v>
      </c>
      <c r="L46" s="87">
        <f>IF(OR(E46=0,F46=0),0,NETWORKDAYS(E46,F46,[1]Feriados!$A$3:$A$100)*8)</f>
        <v>328</v>
      </c>
      <c r="M46" s="87">
        <f ca="1">IF($N$3&lt;E46,0,IF($N$3&gt;=F46,L46,NETWORKDAYS(E46,$N$3,[1]Feriados!$A$3:$A$100)*8))</f>
        <v>80</v>
      </c>
      <c r="N46" s="87">
        <f t="shared" ca="1" si="24"/>
        <v>72.8</v>
      </c>
      <c r="O46" s="88" t="s">
        <v>65</v>
      </c>
      <c r="P46" s="89"/>
      <c r="Q46" s="90"/>
    </row>
    <row r="47" spans="1:17" s="91" customFormat="1" ht="31.5">
      <c r="A47" s="81"/>
      <c r="B47" s="82"/>
      <c r="C47" s="2" t="s">
        <v>78</v>
      </c>
      <c r="D47" s="92" t="s">
        <v>49</v>
      </c>
      <c r="E47" s="93">
        <v>44105</v>
      </c>
      <c r="F47" s="84">
        <v>44253</v>
      </c>
      <c r="G47" s="3" t="s">
        <v>2</v>
      </c>
      <c r="H47" s="85">
        <f t="shared" si="20"/>
        <v>3</v>
      </c>
      <c r="I47" s="85">
        <f t="shared" si="21"/>
        <v>3</v>
      </c>
      <c r="J47" s="86">
        <f t="shared" ca="1" si="22"/>
        <v>0</v>
      </c>
      <c r="K47" s="86">
        <f t="shared" ca="1" si="23"/>
        <v>0</v>
      </c>
      <c r="L47" s="87">
        <f>IF(OR(E47=0,F47=0),0,NETWORKDAYS(E47,F47,[1]Feriados!$A$3:$A$100)*8)</f>
        <v>824</v>
      </c>
      <c r="M47" s="87">
        <f ca="1">IF($N$3&lt;E47,0,IF($N$3&gt;=F47,L47,NETWORKDAYS(E47,$N$3,[1]Feriados!$A$3:$A$100)*8))</f>
        <v>0</v>
      </c>
      <c r="N47" s="87">
        <f t="shared" ca="1" si="24"/>
        <v>0</v>
      </c>
      <c r="O47" s="88" t="s">
        <v>65</v>
      </c>
      <c r="P47" s="89"/>
      <c r="Q47" s="90"/>
    </row>
    <row r="48" spans="1:17" s="91" customFormat="1" ht="23.25">
      <c r="A48" s="81"/>
      <c r="B48" s="82"/>
      <c r="C48" s="2"/>
      <c r="D48" s="92"/>
      <c r="E48" s="93"/>
      <c r="F48" s="84"/>
      <c r="G48" s="3"/>
      <c r="H48" s="85"/>
      <c r="I48" s="85"/>
      <c r="J48" s="86"/>
      <c r="K48" s="86"/>
      <c r="L48" s="87"/>
      <c r="M48" s="87"/>
      <c r="N48" s="87"/>
      <c r="O48" s="88"/>
      <c r="P48" s="89"/>
      <c r="Q48" s="90"/>
    </row>
    <row r="49" spans="1:17" s="91" customFormat="1" ht="47.25">
      <c r="A49" s="81"/>
      <c r="B49" s="82"/>
      <c r="C49" s="4">
        <v>6</v>
      </c>
      <c r="D49" s="14" t="s">
        <v>79</v>
      </c>
      <c r="E49" s="83">
        <v>43619</v>
      </c>
      <c r="F49" s="84">
        <v>44253</v>
      </c>
      <c r="G49" s="3"/>
      <c r="H49" s="85"/>
      <c r="I49" s="85"/>
      <c r="J49" s="86"/>
      <c r="K49" s="86"/>
      <c r="L49" s="87"/>
      <c r="M49" s="87"/>
      <c r="N49" s="87"/>
      <c r="O49" s="88"/>
      <c r="P49" s="89"/>
      <c r="Q49" s="90"/>
    </row>
    <row r="50" spans="1:17" s="91" customFormat="1" ht="23.25">
      <c r="A50" s="81"/>
      <c r="B50" s="82"/>
      <c r="C50" s="2" t="s">
        <v>80</v>
      </c>
      <c r="D50" s="92" t="s">
        <v>0</v>
      </c>
      <c r="E50" s="93">
        <v>43647</v>
      </c>
      <c r="F50" s="84">
        <v>44012</v>
      </c>
      <c r="G50" s="3" t="s">
        <v>1</v>
      </c>
      <c r="H50" s="85">
        <f t="shared" ref="H50:H53" si="25">I50</f>
        <v>4</v>
      </c>
      <c r="I50" s="85">
        <f t="shared" ref="I50:I53" si="26">IF(G50="PREOCUPANTE",1,IF(G50="ATENÇÃO",2,IF(G50="ADEQUADO",3,IF(G50="CONCLUÍDO",4,""))))</f>
        <v>4</v>
      </c>
      <c r="J50" s="86">
        <f t="shared" ref="J50:J53" si="27">IF(G50="CONCLUÍDO",1,IF(G50="ADEQUADO",0.91*K50,IF(G50="ATENÇÃO",0.6*K50,IF(G50="PREOCUPANTE",0.5*K50))))</f>
        <v>1</v>
      </c>
      <c r="K50" s="86">
        <f t="shared" ref="K50:K53" ca="1" si="28">IF(OR(D50="",D50="não há"),"-",IFERROR(M50/L50,IF(F50&lt;=TODAY(),1,0)))</f>
        <v>1</v>
      </c>
      <c r="L50" s="87">
        <f>IF(OR(E50=0,F50=0),0,NETWORKDAYS(E50,F50,[1]Feriados!$A$3:$A$100)*8)</f>
        <v>2048</v>
      </c>
      <c r="M50" s="87">
        <f ca="1">IF($N$3&lt;E50,0,IF($N$3&gt;=F50,L50,NETWORKDAYS(E50,$N$3,[1]Feriados!$A$3:$A$100)*8))</f>
        <v>2048</v>
      </c>
      <c r="N50" s="87">
        <f t="shared" ref="N50:N53" si="29">J50*L50</f>
        <v>2048</v>
      </c>
      <c r="O50" s="88" t="s">
        <v>68</v>
      </c>
      <c r="P50" s="89"/>
      <c r="Q50" s="90"/>
    </row>
    <row r="51" spans="1:17" s="91" customFormat="1" ht="23.25">
      <c r="A51" s="81"/>
      <c r="B51" s="82"/>
      <c r="C51" s="2" t="s">
        <v>81</v>
      </c>
      <c r="D51" s="92" t="s">
        <v>45</v>
      </c>
      <c r="E51" s="93">
        <v>44013</v>
      </c>
      <c r="F51" s="84">
        <v>44104</v>
      </c>
      <c r="G51" s="3" t="s">
        <v>2</v>
      </c>
      <c r="H51" s="85">
        <f t="shared" si="25"/>
        <v>3</v>
      </c>
      <c r="I51" s="85">
        <f t="shared" si="26"/>
        <v>3</v>
      </c>
      <c r="J51" s="86">
        <f t="shared" ca="1" si="27"/>
        <v>0.75600000000000012</v>
      </c>
      <c r="K51" s="86">
        <f t="shared" ca="1" si="28"/>
        <v>0.83076923076923082</v>
      </c>
      <c r="L51" s="87">
        <f>IF(OR(E51=0,F51=0),0,NETWORKDAYS(E51,F51,[1]Feriados!$A$3:$A$100)*8)</f>
        <v>520</v>
      </c>
      <c r="M51" s="87">
        <f ca="1">IF($N$3&lt;E51,0,IF($N$3&gt;=F51,L51,NETWORKDAYS(E51,$N$3,[1]Feriados!$A$3:$A$100)*8))</f>
        <v>432</v>
      </c>
      <c r="N51" s="87">
        <f t="shared" ca="1" si="29"/>
        <v>393.12000000000006</v>
      </c>
      <c r="O51" s="88" t="s">
        <v>82</v>
      </c>
      <c r="P51" s="89"/>
      <c r="Q51" s="90"/>
    </row>
    <row r="52" spans="1:17" s="91" customFormat="1" ht="23.25">
      <c r="A52" s="81"/>
      <c r="B52" s="82"/>
      <c r="C52" s="2" t="s">
        <v>83</v>
      </c>
      <c r="D52" s="92" t="s">
        <v>47</v>
      </c>
      <c r="E52" s="93">
        <v>44075</v>
      </c>
      <c r="F52" s="84">
        <v>44134</v>
      </c>
      <c r="G52" s="3" t="s">
        <v>2</v>
      </c>
      <c r="H52" s="85">
        <f t="shared" si="25"/>
        <v>3</v>
      </c>
      <c r="I52" s="85">
        <f t="shared" si="26"/>
        <v>3</v>
      </c>
      <c r="J52" s="86">
        <f t="shared" ca="1" si="27"/>
        <v>0.22195121951219512</v>
      </c>
      <c r="K52" s="86">
        <f t="shared" ca="1" si="28"/>
        <v>0.24390243902439024</v>
      </c>
      <c r="L52" s="87">
        <f>IF(OR(E52=0,F52=0),0,NETWORKDAYS(E52,F52,[1]Feriados!$A$3:$A$100)*8)</f>
        <v>328</v>
      </c>
      <c r="M52" s="87">
        <f ca="1">IF($N$3&lt;E52,0,IF($N$3&gt;=F52,L52,NETWORKDAYS(E52,$N$3,[1]Feriados!$A$3:$A$100)*8))</f>
        <v>80</v>
      </c>
      <c r="N52" s="87">
        <f t="shared" ca="1" si="29"/>
        <v>72.8</v>
      </c>
      <c r="O52" s="88" t="s">
        <v>65</v>
      </c>
      <c r="P52" s="89"/>
      <c r="Q52" s="90"/>
    </row>
    <row r="53" spans="1:17" s="91" customFormat="1" ht="31.5">
      <c r="A53" s="81"/>
      <c r="B53" s="82"/>
      <c r="C53" s="2" t="s">
        <v>84</v>
      </c>
      <c r="D53" s="92" t="s">
        <v>49</v>
      </c>
      <c r="E53" s="93">
        <v>44105</v>
      </c>
      <c r="F53" s="84">
        <v>44253</v>
      </c>
      <c r="G53" s="3" t="s">
        <v>2</v>
      </c>
      <c r="H53" s="85">
        <f t="shared" si="25"/>
        <v>3</v>
      </c>
      <c r="I53" s="85">
        <f t="shared" si="26"/>
        <v>3</v>
      </c>
      <c r="J53" s="86">
        <f t="shared" ca="1" si="27"/>
        <v>0</v>
      </c>
      <c r="K53" s="86">
        <f t="shared" ca="1" si="28"/>
        <v>0</v>
      </c>
      <c r="L53" s="87">
        <f>IF(OR(E53=0,F53=0),0,NETWORKDAYS(E53,F53,[1]Feriados!$A$3:$A$100)*8)</f>
        <v>824</v>
      </c>
      <c r="M53" s="87">
        <f ca="1">IF($N$3&lt;E53,0,IF($N$3&gt;=F53,L53,NETWORKDAYS(E53,$N$3,[1]Feriados!$A$3:$A$100)*8))</f>
        <v>0</v>
      </c>
      <c r="N53" s="87">
        <f t="shared" ca="1" si="29"/>
        <v>0</v>
      </c>
      <c r="O53" s="88" t="s">
        <v>65</v>
      </c>
      <c r="P53" s="89"/>
      <c r="Q53" s="90"/>
    </row>
    <row r="54" spans="1:17" s="91" customFormat="1" ht="23.25">
      <c r="A54" s="81"/>
      <c r="B54" s="82"/>
      <c r="C54" s="2"/>
      <c r="D54" s="92"/>
      <c r="E54" s="93"/>
      <c r="F54" s="84"/>
      <c r="G54" s="3"/>
      <c r="H54" s="85"/>
      <c r="I54" s="85"/>
      <c r="J54" s="86"/>
      <c r="K54" s="86"/>
      <c r="L54" s="87"/>
      <c r="M54" s="87"/>
      <c r="N54" s="87"/>
      <c r="O54" s="88"/>
      <c r="P54" s="89"/>
      <c r="Q54" s="90"/>
    </row>
    <row r="55" spans="1:17" s="91" customFormat="1" ht="31.5">
      <c r="A55" s="81"/>
      <c r="B55" s="82"/>
      <c r="C55" s="4">
        <v>7</v>
      </c>
      <c r="D55" s="14" t="s">
        <v>85</v>
      </c>
      <c r="E55" s="83">
        <v>43619</v>
      </c>
      <c r="F55" s="84">
        <v>44253</v>
      </c>
      <c r="G55" s="3"/>
      <c r="H55" s="85"/>
      <c r="I55" s="85"/>
      <c r="J55" s="86"/>
      <c r="K55" s="86"/>
      <c r="L55" s="87"/>
      <c r="M55" s="87"/>
      <c r="N55" s="87"/>
      <c r="O55" s="88"/>
      <c r="P55" s="89"/>
      <c r="Q55" s="90"/>
    </row>
    <row r="56" spans="1:17" s="91" customFormat="1" ht="23.25">
      <c r="A56" s="81"/>
      <c r="B56" s="82"/>
      <c r="C56" s="2" t="s">
        <v>86</v>
      </c>
      <c r="D56" s="92" t="s">
        <v>0</v>
      </c>
      <c r="E56" s="93">
        <v>43647</v>
      </c>
      <c r="F56" s="84">
        <v>44012</v>
      </c>
      <c r="G56" s="3" t="s">
        <v>1</v>
      </c>
      <c r="H56" s="85">
        <f t="shared" ref="H56:H59" si="30">I56</f>
        <v>4</v>
      </c>
      <c r="I56" s="85">
        <f t="shared" ref="I56:I59" si="31">IF(G56="PREOCUPANTE",1,IF(G56="ATENÇÃO",2,IF(G56="ADEQUADO",3,IF(G56="CONCLUÍDO",4,""))))</f>
        <v>4</v>
      </c>
      <c r="J56" s="86">
        <f t="shared" ref="J56:J59" si="32">IF(G56="CONCLUÍDO",1,IF(G56="ADEQUADO",0.91*K56,IF(G56="ATENÇÃO",0.6*K56,IF(G56="PREOCUPANTE",0.5*K56))))</f>
        <v>1</v>
      </c>
      <c r="K56" s="86">
        <f t="shared" ref="K56:K59" ca="1" si="33">IF(OR(D56="",D56="não há"),"-",IFERROR(M56/L56,IF(F56&lt;=TODAY(),1,0)))</f>
        <v>1</v>
      </c>
      <c r="L56" s="87">
        <f>IF(OR(E56=0,F56=0),0,NETWORKDAYS(E56,F56,[1]Feriados!$A$3:$A$100)*8)</f>
        <v>2048</v>
      </c>
      <c r="M56" s="87">
        <f ca="1">IF($N$3&lt;E56,0,IF($N$3&gt;=F56,L56,NETWORKDAYS(E56,$N$3,[1]Feriados!$A$3:$A$100)*8))</f>
        <v>2048</v>
      </c>
      <c r="N56" s="87">
        <f t="shared" ref="N56:N59" si="34">J56*L56</f>
        <v>2048</v>
      </c>
      <c r="O56" s="88" t="s">
        <v>87</v>
      </c>
      <c r="P56" s="89"/>
      <c r="Q56" s="90"/>
    </row>
    <row r="57" spans="1:17" s="91" customFormat="1" ht="31.5">
      <c r="A57" s="81"/>
      <c r="B57" s="82"/>
      <c r="C57" s="2" t="s">
        <v>88</v>
      </c>
      <c r="D57" s="92" t="s">
        <v>45</v>
      </c>
      <c r="E57" s="93">
        <v>44013</v>
      </c>
      <c r="F57" s="84">
        <v>44104</v>
      </c>
      <c r="G57" s="3" t="s">
        <v>1</v>
      </c>
      <c r="H57" s="85">
        <f t="shared" si="30"/>
        <v>4</v>
      </c>
      <c r="I57" s="85">
        <f t="shared" si="31"/>
        <v>4</v>
      </c>
      <c r="J57" s="86">
        <f t="shared" si="32"/>
        <v>1</v>
      </c>
      <c r="K57" s="86">
        <f t="shared" ca="1" si="33"/>
        <v>0.83076923076923082</v>
      </c>
      <c r="L57" s="87">
        <f>IF(OR(E57=0,F57=0),0,NETWORKDAYS(E57,F57,[1]Feriados!$A$3:$A$100)*8)</f>
        <v>520</v>
      </c>
      <c r="M57" s="87">
        <f ca="1">IF($N$3&lt;E57,0,IF($N$3&gt;=F57,L57,NETWORKDAYS(E57,$N$3,[1]Feriados!$A$3:$A$100)*8))</f>
        <v>432</v>
      </c>
      <c r="N57" s="87">
        <f t="shared" si="34"/>
        <v>520</v>
      </c>
      <c r="O57" s="88" t="s">
        <v>250</v>
      </c>
      <c r="P57" s="89"/>
      <c r="Q57" s="90"/>
    </row>
    <row r="58" spans="1:17" s="91" customFormat="1" ht="23.25">
      <c r="A58" s="81"/>
      <c r="B58" s="82"/>
      <c r="C58" s="2" t="s">
        <v>89</v>
      </c>
      <c r="D58" s="92" t="s">
        <v>47</v>
      </c>
      <c r="E58" s="93">
        <v>44075</v>
      </c>
      <c r="F58" s="84">
        <v>44134</v>
      </c>
      <c r="G58" s="3" t="s">
        <v>2</v>
      </c>
      <c r="H58" s="85">
        <f t="shared" si="30"/>
        <v>3</v>
      </c>
      <c r="I58" s="85">
        <f t="shared" si="31"/>
        <v>3</v>
      </c>
      <c r="J58" s="86">
        <f t="shared" ca="1" si="32"/>
        <v>0.22195121951219512</v>
      </c>
      <c r="K58" s="86">
        <f t="shared" ca="1" si="33"/>
        <v>0.24390243902439024</v>
      </c>
      <c r="L58" s="87">
        <f>IF(OR(E58=0,F58=0),0,NETWORKDAYS(E58,F58,[1]Feriados!$A$3:$A$100)*8)</f>
        <v>328</v>
      </c>
      <c r="M58" s="87">
        <f ca="1">IF($N$3&lt;E58,0,IF($N$3&gt;=F58,L58,NETWORKDAYS(E58,$N$3,[1]Feriados!$A$3:$A$100)*8))</f>
        <v>80</v>
      </c>
      <c r="N58" s="87">
        <f t="shared" ca="1" si="34"/>
        <v>72.8</v>
      </c>
      <c r="O58" s="88" t="s">
        <v>65</v>
      </c>
      <c r="P58" s="89"/>
      <c r="Q58" s="90"/>
    </row>
    <row r="59" spans="1:17" s="91" customFormat="1" ht="31.5">
      <c r="A59" s="81"/>
      <c r="B59" s="82"/>
      <c r="C59" s="2" t="s">
        <v>90</v>
      </c>
      <c r="D59" s="92" t="s">
        <v>49</v>
      </c>
      <c r="E59" s="93">
        <v>44105</v>
      </c>
      <c r="F59" s="84">
        <v>44253</v>
      </c>
      <c r="G59" s="3" t="s">
        <v>2</v>
      </c>
      <c r="H59" s="85">
        <f t="shared" si="30"/>
        <v>3</v>
      </c>
      <c r="I59" s="85">
        <f t="shared" si="31"/>
        <v>3</v>
      </c>
      <c r="J59" s="86">
        <f t="shared" ca="1" si="32"/>
        <v>0</v>
      </c>
      <c r="K59" s="86">
        <f t="shared" ca="1" si="33"/>
        <v>0</v>
      </c>
      <c r="L59" s="87">
        <f>IF(OR(E59=0,F59=0),0,NETWORKDAYS(E59,F59,[1]Feriados!$A$3:$A$100)*8)</f>
        <v>824</v>
      </c>
      <c r="M59" s="87">
        <f ca="1">IF($N$3&lt;E59,0,IF($N$3&gt;=F59,L59,NETWORKDAYS(E59,$N$3,[1]Feriados!$A$3:$A$100)*8))</f>
        <v>0</v>
      </c>
      <c r="N59" s="87">
        <f t="shared" ca="1" si="34"/>
        <v>0</v>
      </c>
      <c r="O59" s="88" t="s">
        <v>65</v>
      </c>
      <c r="P59" s="89"/>
      <c r="Q59" s="90"/>
    </row>
    <row r="60" spans="1:17" s="91" customFormat="1" ht="23.25">
      <c r="A60" s="81"/>
      <c r="B60" s="82"/>
      <c r="C60" s="2"/>
      <c r="D60" s="92"/>
      <c r="E60" s="93"/>
      <c r="F60" s="84"/>
      <c r="G60" s="3"/>
      <c r="H60" s="85"/>
      <c r="I60" s="85"/>
      <c r="J60" s="86"/>
      <c r="K60" s="86"/>
      <c r="L60" s="87"/>
      <c r="M60" s="87"/>
      <c r="N60" s="87"/>
      <c r="O60" s="88"/>
      <c r="P60" s="89"/>
      <c r="Q60" s="90"/>
    </row>
    <row r="61" spans="1:17" s="91" customFormat="1" ht="63">
      <c r="A61" s="81"/>
      <c r="B61" s="82"/>
      <c r="C61" s="4">
        <v>8</v>
      </c>
      <c r="D61" s="14" t="s">
        <v>91</v>
      </c>
      <c r="E61" s="83">
        <v>43619</v>
      </c>
      <c r="F61" s="84">
        <v>44253</v>
      </c>
      <c r="G61" s="3"/>
      <c r="H61" s="85"/>
      <c r="I61" s="85"/>
      <c r="J61" s="86"/>
      <c r="K61" s="86"/>
      <c r="L61" s="87"/>
      <c r="M61" s="87"/>
      <c r="N61" s="87"/>
      <c r="O61" s="88"/>
      <c r="P61" s="89"/>
      <c r="Q61" s="90"/>
    </row>
    <row r="62" spans="1:17" s="91" customFormat="1" ht="23.25">
      <c r="A62" s="81"/>
      <c r="B62" s="82"/>
      <c r="C62" s="2" t="s">
        <v>92</v>
      </c>
      <c r="D62" s="92" t="s">
        <v>0</v>
      </c>
      <c r="E62" s="93">
        <v>43647</v>
      </c>
      <c r="F62" s="84">
        <v>44012</v>
      </c>
      <c r="G62" s="3" t="s">
        <v>1</v>
      </c>
      <c r="H62" s="85">
        <f t="shared" ref="H62:H65" si="35">I62</f>
        <v>4</v>
      </c>
      <c r="I62" s="85">
        <f t="shared" ref="I62:I65" si="36">IF(G62="PREOCUPANTE",1,IF(G62="ATENÇÃO",2,IF(G62="ADEQUADO",3,IF(G62="CONCLUÍDO",4,""))))</f>
        <v>4</v>
      </c>
      <c r="J62" s="86">
        <f t="shared" ref="J62:J65" si="37">IF(G62="CONCLUÍDO",1,IF(G62="ADEQUADO",0.91*K62,IF(G62="ATENÇÃO",0.6*K62,IF(G62="PREOCUPANTE",0.5*K62))))</f>
        <v>1</v>
      </c>
      <c r="K62" s="86">
        <f t="shared" ref="K62:K65" ca="1" si="38">IF(OR(D62="",D62="não há"),"-",IFERROR(M62/L62,IF(F62&lt;=TODAY(),1,0)))</f>
        <v>1</v>
      </c>
      <c r="L62" s="87">
        <f>IF(OR(E62=0,F62=0),0,NETWORKDAYS(E62,F62,[1]Feriados!$A$3:$A$100)*8)</f>
        <v>2048</v>
      </c>
      <c r="M62" s="87">
        <f ca="1">IF($N$3&lt;E62,0,IF($N$3&gt;=F62,L62,NETWORKDAYS(E62,$N$3,[1]Feriados!$A$3:$A$100)*8))</f>
        <v>2048</v>
      </c>
      <c r="N62" s="87">
        <f t="shared" ref="N62:N65" si="39">J62*L62</f>
        <v>2048</v>
      </c>
      <c r="O62" s="88" t="s">
        <v>93</v>
      </c>
      <c r="P62" s="89"/>
      <c r="Q62" s="90"/>
    </row>
    <row r="63" spans="1:17" s="91" customFormat="1" ht="23.25">
      <c r="A63" s="81"/>
      <c r="B63" s="82"/>
      <c r="C63" s="2" t="s">
        <v>94</v>
      </c>
      <c r="D63" s="92" t="s">
        <v>45</v>
      </c>
      <c r="E63" s="93">
        <v>44013</v>
      </c>
      <c r="F63" s="84">
        <v>44104</v>
      </c>
      <c r="G63" s="3" t="s">
        <v>2</v>
      </c>
      <c r="H63" s="85">
        <f t="shared" si="35"/>
        <v>3</v>
      </c>
      <c r="I63" s="85">
        <f t="shared" si="36"/>
        <v>3</v>
      </c>
      <c r="J63" s="86">
        <f t="shared" ca="1" si="37"/>
        <v>0.75600000000000012</v>
      </c>
      <c r="K63" s="86">
        <f t="shared" ca="1" si="38"/>
        <v>0.83076923076923082</v>
      </c>
      <c r="L63" s="87">
        <f>IF(OR(E63=0,F63=0),0,NETWORKDAYS(E63,F63,[1]Feriados!$A$3:$A$100)*8)</f>
        <v>520</v>
      </c>
      <c r="M63" s="87">
        <f ca="1">IF($N$3&lt;E63,0,IF($N$3&gt;=F63,L63,NETWORKDAYS(E63,$N$3,[1]Feriados!$A$3:$A$100)*8))</f>
        <v>432</v>
      </c>
      <c r="N63" s="87">
        <f t="shared" ca="1" si="39"/>
        <v>393.12000000000006</v>
      </c>
      <c r="O63" s="88" t="s">
        <v>95</v>
      </c>
      <c r="P63" s="89"/>
      <c r="Q63" s="90"/>
    </row>
    <row r="64" spans="1:17" s="91" customFormat="1" ht="23.25">
      <c r="A64" s="81"/>
      <c r="B64" s="82"/>
      <c r="C64" s="2" t="s">
        <v>96</v>
      </c>
      <c r="D64" s="92" t="s">
        <v>47</v>
      </c>
      <c r="E64" s="93">
        <v>44075</v>
      </c>
      <c r="F64" s="84">
        <v>44134</v>
      </c>
      <c r="G64" s="3" t="s">
        <v>2</v>
      </c>
      <c r="H64" s="85">
        <f t="shared" si="35"/>
        <v>3</v>
      </c>
      <c r="I64" s="85">
        <f t="shared" si="36"/>
        <v>3</v>
      </c>
      <c r="J64" s="86">
        <f t="shared" ca="1" si="37"/>
        <v>0.22195121951219512</v>
      </c>
      <c r="K64" s="86">
        <f t="shared" ca="1" si="38"/>
        <v>0.24390243902439024</v>
      </c>
      <c r="L64" s="87">
        <f>IF(OR(E64=0,F64=0),0,NETWORKDAYS(E64,F64,[1]Feriados!$A$3:$A$100)*8)</f>
        <v>328</v>
      </c>
      <c r="M64" s="87">
        <f ca="1">IF($N$3&lt;E64,0,IF($N$3&gt;=F64,L64,NETWORKDAYS(E64,$N$3,[1]Feriados!$A$3:$A$100)*8))</f>
        <v>80</v>
      </c>
      <c r="N64" s="87">
        <f t="shared" ca="1" si="39"/>
        <v>72.8</v>
      </c>
      <c r="O64" s="88" t="s">
        <v>95</v>
      </c>
      <c r="P64" s="89"/>
      <c r="Q64" s="90"/>
    </row>
    <row r="65" spans="1:17" s="91" customFormat="1" ht="31.5">
      <c r="A65" s="81"/>
      <c r="B65" s="82"/>
      <c r="C65" s="2" t="s">
        <v>97</v>
      </c>
      <c r="D65" s="92" t="s">
        <v>49</v>
      </c>
      <c r="E65" s="93">
        <v>44105</v>
      </c>
      <c r="F65" s="84">
        <v>44253</v>
      </c>
      <c r="G65" s="3" t="s">
        <v>2</v>
      </c>
      <c r="H65" s="85">
        <f t="shared" si="35"/>
        <v>3</v>
      </c>
      <c r="I65" s="85">
        <f t="shared" si="36"/>
        <v>3</v>
      </c>
      <c r="J65" s="86">
        <f t="shared" ca="1" si="37"/>
        <v>0</v>
      </c>
      <c r="K65" s="86">
        <f t="shared" ca="1" si="38"/>
        <v>0</v>
      </c>
      <c r="L65" s="87">
        <f>IF(OR(E65=0,F65=0),0,NETWORKDAYS(E65,F65,[1]Feriados!$A$3:$A$100)*8)</f>
        <v>824</v>
      </c>
      <c r="M65" s="87">
        <f ca="1">IF($N$3&lt;E65,0,IF($N$3&gt;=F65,L65,NETWORKDAYS(E65,$N$3,[1]Feriados!$A$3:$A$100)*8))</f>
        <v>0</v>
      </c>
      <c r="N65" s="87">
        <f t="shared" ca="1" si="39"/>
        <v>0</v>
      </c>
      <c r="O65" s="88" t="s">
        <v>251</v>
      </c>
      <c r="P65" s="89"/>
      <c r="Q65" s="90"/>
    </row>
    <row r="66" spans="1:17" s="91" customFormat="1" ht="23.25">
      <c r="A66" s="81"/>
      <c r="B66" s="82"/>
      <c r="C66" s="2"/>
      <c r="D66" s="92"/>
      <c r="E66" s="93"/>
      <c r="F66" s="84"/>
      <c r="G66" s="3"/>
      <c r="H66" s="85"/>
      <c r="I66" s="85"/>
      <c r="J66" s="86"/>
      <c r="K66" s="86"/>
      <c r="L66" s="87"/>
      <c r="M66" s="87"/>
      <c r="N66" s="87"/>
      <c r="O66" s="88"/>
      <c r="P66" s="89"/>
      <c r="Q66" s="90"/>
    </row>
    <row r="67" spans="1:17" s="91" customFormat="1" ht="47.25">
      <c r="A67" s="81"/>
      <c r="B67" s="82"/>
      <c r="C67" s="4">
        <v>9</v>
      </c>
      <c r="D67" s="14" t="s">
        <v>98</v>
      </c>
      <c r="E67" s="83">
        <v>43864</v>
      </c>
      <c r="F67" s="84">
        <v>44498</v>
      </c>
      <c r="G67" s="3"/>
      <c r="H67" s="85"/>
      <c r="I67" s="85"/>
      <c r="J67" s="86"/>
      <c r="K67" s="86"/>
      <c r="L67" s="87"/>
      <c r="M67" s="87"/>
      <c r="N67" s="87"/>
      <c r="O67" s="88"/>
      <c r="P67" s="89"/>
      <c r="Q67" s="90"/>
    </row>
    <row r="68" spans="1:17" s="91" customFormat="1" ht="23.25">
      <c r="A68" s="81"/>
      <c r="B68" s="82"/>
      <c r="C68" s="2" t="s">
        <v>99</v>
      </c>
      <c r="D68" s="92" t="s">
        <v>0</v>
      </c>
      <c r="E68" s="93">
        <v>43892</v>
      </c>
      <c r="F68" s="84">
        <v>44253</v>
      </c>
      <c r="G68" s="3" t="s">
        <v>2</v>
      </c>
      <c r="H68" s="85">
        <f t="shared" ref="H68:H71" si="40">I68</f>
        <v>3</v>
      </c>
      <c r="I68" s="85">
        <f t="shared" ref="I68:I71" si="41">IF(G68="PREOCUPANTE",1,IF(G68="ATENÇÃO",2,IF(G68="ADEQUADO",3,IF(G68="CONCLUÍDO",4,""))))</f>
        <v>3</v>
      </c>
      <c r="J68" s="86">
        <f t="shared" ref="J68:J71" ca="1" si="42">IF(G68="CONCLUÍDO",1,IF(G68="ADEQUADO",0.91*K68,IF(G68="ATENÇÃO",0.6*K68,IF(G68="PREOCUPANTE",0.5*K68))))</f>
        <v>0.49996047430830043</v>
      </c>
      <c r="K68" s="86">
        <f t="shared" ref="K68:K71" ca="1" si="43">IF(OR(D68="",D68="não há"),"-",IFERROR(M68/L68,IF(F68&lt;=TODAY(),1,0)))</f>
        <v>0.54940711462450598</v>
      </c>
      <c r="L68" s="87">
        <f>IF(OR(E68=0,F68=0),0,NETWORKDAYS(E68,F68,[1]Feriados!$A$3:$A$100)*8)</f>
        <v>2024</v>
      </c>
      <c r="M68" s="87">
        <f ca="1">IF($N$3&lt;E68,0,IF($N$3&gt;=F68,L68,NETWORKDAYS(E68,$N$3,[1]Feriados!$A$3:$A$100)*8))</f>
        <v>1112</v>
      </c>
      <c r="N68" s="87">
        <f t="shared" ref="N68:N71" ca="1" si="44">J68*L68</f>
        <v>1011.9200000000001</v>
      </c>
      <c r="O68" s="88" t="s">
        <v>252</v>
      </c>
      <c r="P68" s="89"/>
      <c r="Q68" s="90"/>
    </row>
    <row r="69" spans="1:17" s="91" customFormat="1" ht="23.25">
      <c r="A69" s="81"/>
      <c r="B69" s="82"/>
      <c r="C69" s="2" t="s">
        <v>100</v>
      </c>
      <c r="D69" s="92" t="s">
        <v>45</v>
      </c>
      <c r="E69" s="93">
        <v>44256</v>
      </c>
      <c r="F69" s="84">
        <v>44347</v>
      </c>
      <c r="G69" s="3" t="s">
        <v>2</v>
      </c>
      <c r="H69" s="85">
        <f t="shared" si="40"/>
        <v>3</v>
      </c>
      <c r="I69" s="85">
        <f t="shared" si="41"/>
        <v>3</v>
      </c>
      <c r="J69" s="86">
        <f t="shared" ca="1" si="42"/>
        <v>0</v>
      </c>
      <c r="K69" s="86">
        <f t="shared" ca="1" si="43"/>
        <v>0</v>
      </c>
      <c r="L69" s="87">
        <f>IF(OR(E69=0,F69=0),0,NETWORKDAYS(E69,F69,[1]Feriados!$A$3:$A$100)*8)</f>
        <v>528</v>
      </c>
      <c r="M69" s="87">
        <f ca="1">IF($N$3&lt;E69,0,IF($N$3&gt;=F69,L69,NETWORKDAYS(E69,$N$3,[1]Feriados!$A$3:$A$100)*8))</f>
        <v>0</v>
      </c>
      <c r="N69" s="87">
        <f t="shared" ca="1" si="44"/>
        <v>0</v>
      </c>
      <c r="O69" s="88" t="s">
        <v>65</v>
      </c>
      <c r="P69" s="89"/>
      <c r="Q69" s="90"/>
    </row>
    <row r="70" spans="1:17" s="91" customFormat="1" ht="23.25">
      <c r="A70" s="81"/>
      <c r="B70" s="82"/>
      <c r="C70" s="2" t="s">
        <v>101</v>
      </c>
      <c r="D70" s="92" t="s">
        <v>47</v>
      </c>
      <c r="E70" s="93">
        <v>44319</v>
      </c>
      <c r="F70" s="84">
        <v>44377</v>
      </c>
      <c r="G70" s="3" t="s">
        <v>2</v>
      </c>
      <c r="H70" s="85">
        <f t="shared" si="40"/>
        <v>3</v>
      </c>
      <c r="I70" s="85">
        <f t="shared" si="41"/>
        <v>3</v>
      </c>
      <c r="J70" s="86">
        <f t="shared" ca="1" si="42"/>
        <v>0</v>
      </c>
      <c r="K70" s="86">
        <f t="shared" ca="1" si="43"/>
        <v>0</v>
      </c>
      <c r="L70" s="87">
        <f>IF(OR(E70=0,F70=0),0,NETWORKDAYS(E70,F70,[1]Feriados!$A$3:$A$100)*8)</f>
        <v>344</v>
      </c>
      <c r="M70" s="87">
        <f ca="1">IF($N$3&lt;E70,0,IF($N$3&gt;=F70,L70,NETWORKDAYS(E70,$N$3,[1]Feriados!$A$3:$A$100)*8))</f>
        <v>0</v>
      </c>
      <c r="N70" s="87">
        <f t="shared" ca="1" si="44"/>
        <v>0</v>
      </c>
      <c r="O70" s="88" t="s">
        <v>65</v>
      </c>
      <c r="P70" s="89"/>
      <c r="Q70" s="90"/>
    </row>
    <row r="71" spans="1:17" s="91" customFormat="1" ht="31.5">
      <c r="A71" s="81"/>
      <c r="B71" s="82"/>
      <c r="C71" s="2" t="s">
        <v>102</v>
      </c>
      <c r="D71" s="92" t="s">
        <v>49</v>
      </c>
      <c r="E71" s="93">
        <v>44348</v>
      </c>
      <c r="F71" s="84">
        <v>44498</v>
      </c>
      <c r="G71" s="3" t="s">
        <v>2</v>
      </c>
      <c r="H71" s="85">
        <f t="shared" si="40"/>
        <v>3</v>
      </c>
      <c r="I71" s="85">
        <f t="shared" si="41"/>
        <v>3</v>
      </c>
      <c r="J71" s="86">
        <f t="shared" ca="1" si="42"/>
        <v>0</v>
      </c>
      <c r="K71" s="86">
        <f t="shared" ca="1" si="43"/>
        <v>0</v>
      </c>
      <c r="L71" s="87">
        <f>IF(OR(E71=0,F71=0),0,NETWORKDAYS(E71,F71,[1]Feriados!$A$3:$A$100)*8)</f>
        <v>872</v>
      </c>
      <c r="M71" s="87">
        <f ca="1">IF($N$3&lt;E71,0,IF($N$3&gt;=F71,L71,NETWORKDAYS(E71,$N$3,[1]Feriados!$A$3:$A$100)*8))</f>
        <v>0</v>
      </c>
      <c r="N71" s="87">
        <f t="shared" ca="1" si="44"/>
        <v>0</v>
      </c>
      <c r="O71" s="88" t="s">
        <v>65</v>
      </c>
      <c r="P71" s="89"/>
      <c r="Q71" s="90"/>
    </row>
    <row r="72" spans="1:17" s="91" customFormat="1" ht="23.25">
      <c r="A72" s="81"/>
      <c r="B72" s="82"/>
      <c r="C72" s="2"/>
      <c r="D72" s="92"/>
      <c r="E72" s="93"/>
      <c r="F72" s="84"/>
      <c r="G72" s="3"/>
      <c r="H72" s="85"/>
      <c r="I72" s="85"/>
      <c r="J72" s="86"/>
      <c r="K72" s="86"/>
      <c r="L72" s="87"/>
      <c r="M72" s="87"/>
      <c r="N72" s="87"/>
      <c r="O72" s="88"/>
      <c r="P72" s="89"/>
      <c r="Q72" s="90"/>
    </row>
    <row r="73" spans="1:17" s="91" customFormat="1" ht="47.25">
      <c r="A73" s="81"/>
      <c r="B73" s="82"/>
      <c r="C73" s="4">
        <v>10</v>
      </c>
      <c r="D73" s="14" t="s">
        <v>103</v>
      </c>
      <c r="E73" s="83">
        <v>43864</v>
      </c>
      <c r="F73" s="84">
        <v>44498</v>
      </c>
      <c r="G73" s="3"/>
      <c r="H73" s="85"/>
      <c r="I73" s="85"/>
      <c r="J73" s="86"/>
      <c r="K73" s="86"/>
      <c r="L73" s="87"/>
      <c r="M73" s="87"/>
      <c r="N73" s="87"/>
      <c r="O73" s="88"/>
      <c r="P73" s="89"/>
      <c r="Q73" s="90"/>
    </row>
    <row r="74" spans="1:17" s="91" customFormat="1" ht="23.25">
      <c r="A74" s="81"/>
      <c r="B74" s="82"/>
      <c r="C74" s="2" t="s">
        <v>104</v>
      </c>
      <c r="D74" s="92" t="s">
        <v>0</v>
      </c>
      <c r="E74" s="93">
        <v>43892</v>
      </c>
      <c r="F74" s="84">
        <v>44253</v>
      </c>
      <c r="G74" s="3" t="s">
        <v>2</v>
      </c>
      <c r="H74" s="85">
        <f t="shared" ref="H74:H77" si="45">I74</f>
        <v>3</v>
      </c>
      <c r="I74" s="85">
        <f t="shared" ref="I74:I77" si="46">IF(G74="PREOCUPANTE",1,IF(G74="ATENÇÃO",2,IF(G74="ADEQUADO",3,IF(G74="CONCLUÍDO",4,""))))</f>
        <v>3</v>
      </c>
      <c r="J74" s="86">
        <f t="shared" ref="J74:J77" ca="1" si="47">IF(G74="CONCLUÍDO",1,IF(G74="ADEQUADO",0.91*K74,IF(G74="ATENÇÃO",0.6*K74,IF(G74="PREOCUPANTE",0.5*K74))))</f>
        <v>0.49996047430830043</v>
      </c>
      <c r="K74" s="86">
        <f t="shared" ref="K74:K77" ca="1" si="48">IF(OR(D74="",D74="não há"),"-",IFERROR(M74/L74,IF(F74&lt;=TODAY(),1,0)))</f>
        <v>0.54940711462450598</v>
      </c>
      <c r="L74" s="87">
        <f>IF(OR(E74=0,F74=0),0,NETWORKDAYS(E74,F74,[1]Feriados!$A$3:$A$100)*8)</f>
        <v>2024</v>
      </c>
      <c r="M74" s="87">
        <f ca="1">IF($N$3&lt;E74,0,IF($N$3&gt;=F74,L74,NETWORKDAYS(E74,$N$3,[1]Feriados!$A$3:$A$100)*8))</f>
        <v>1112</v>
      </c>
      <c r="N74" s="87">
        <f t="shared" ref="N74:N77" ca="1" si="49">J74*L74</f>
        <v>1011.9200000000001</v>
      </c>
      <c r="O74" s="88" t="s">
        <v>105</v>
      </c>
      <c r="P74" s="89"/>
      <c r="Q74" s="90"/>
    </row>
    <row r="75" spans="1:17" s="91" customFormat="1" ht="23.25">
      <c r="A75" s="81"/>
      <c r="B75" s="82"/>
      <c r="C75" s="2" t="s">
        <v>106</v>
      </c>
      <c r="D75" s="92" t="s">
        <v>45</v>
      </c>
      <c r="E75" s="93">
        <v>44256</v>
      </c>
      <c r="F75" s="84">
        <v>44347</v>
      </c>
      <c r="G75" s="3" t="s">
        <v>2</v>
      </c>
      <c r="H75" s="85">
        <f t="shared" si="45"/>
        <v>3</v>
      </c>
      <c r="I75" s="85">
        <f t="shared" si="46"/>
        <v>3</v>
      </c>
      <c r="J75" s="86">
        <f t="shared" ca="1" si="47"/>
        <v>0</v>
      </c>
      <c r="K75" s="86">
        <f t="shared" ca="1" si="48"/>
        <v>0</v>
      </c>
      <c r="L75" s="87">
        <f>IF(OR(E75=0,F75=0),0,NETWORKDAYS(E75,F75,[1]Feriados!$A$3:$A$100)*8)</f>
        <v>528</v>
      </c>
      <c r="M75" s="87">
        <f ca="1">IF($N$3&lt;E75,0,IF($N$3&gt;=F75,L75,NETWORKDAYS(E75,$N$3,[1]Feriados!$A$3:$A$100)*8))</f>
        <v>0</v>
      </c>
      <c r="N75" s="87">
        <f t="shared" ca="1" si="49"/>
        <v>0</v>
      </c>
      <c r="O75" s="88" t="s">
        <v>107</v>
      </c>
      <c r="P75" s="89"/>
      <c r="Q75" s="90"/>
    </row>
    <row r="76" spans="1:17" s="91" customFormat="1" ht="23.25">
      <c r="A76" s="81"/>
      <c r="B76" s="82"/>
      <c r="C76" s="2" t="s">
        <v>108</v>
      </c>
      <c r="D76" s="92" t="s">
        <v>47</v>
      </c>
      <c r="E76" s="93">
        <v>44319</v>
      </c>
      <c r="F76" s="84">
        <v>44377</v>
      </c>
      <c r="G76" s="3" t="s">
        <v>2</v>
      </c>
      <c r="H76" s="85">
        <f t="shared" si="45"/>
        <v>3</v>
      </c>
      <c r="I76" s="85">
        <f t="shared" si="46"/>
        <v>3</v>
      </c>
      <c r="J76" s="86">
        <f t="shared" ca="1" si="47"/>
        <v>0</v>
      </c>
      <c r="K76" s="86">
        <f t="shared" ca="1" si="48"/>
        <v>0</v>
      </c>
      <c r="L76" s="87">
        <f>IF(OR(E76=0,F76=0),0,NETWORKDAYS(E76,F76,[1]Feriados!$A$3:$A$100)*8)</f>
        <v>344</v>
      </c>
      <c r="M76" s="87">
        <f ca="1">IF($N$3&lt;E76,0,IF($N$3&gt;=F76,L76,NETWORKDAYS(E76,$N$3,[1]Feriados!$A$3:$A$100)*8))</f>
        <v>0</v>
      </c>
      <c r="N76" s="87">
        <f t="shared" ca="1" si="49"/>
        <v>0</v>
      </c>
      <c r="O76" s="88" t="s">
        <v>107</v>
      </c>
      <c r="P76" s="89"/>
      <c r="Q76" s="90"/>
    </row>
    <row r="77" spans="1:17" s="91" customFormat="1" ht="31.5">
      <c r="A77" s="81"/>
      <c r="B77" s="82"/>
      <c r="C77" s="2" t="s">
        <v>109</v>
      </c>
      <c r="D77" s="92" t="s">
        <v>49</v>
      </c>
      <c r="E77" s="93">
        <v>44348</v>
      </c>
      <c r="F77" s="84">
        <v>44498</v>
      </c>
      <c r="G77" s="3" t="s">
        <v>2</v>
      </c>
      <c r="H77" s="85">
        <f t="shared" si="45"/>
        <v>3</v>
      </c>
      <c r="I77" s="85">
        <f t="shared" si="46"/>
        <v>3</v>
      </c>
      <c r="J77" s="86">
        <f t="shared" ca="1" si="47"/>
        <v>0</v>
      </c>
      <c r="K77" s="86">
        <f t="shared" ca="1" si="48"/>
        <v>0</v>
      </c>
      <c r="L77" s="87">
        <f>IF(OR(E77=0,F77=0),0,NETWORKDAYS(E77,F77,[1]Feriados!$A$3:$A$100)*8)</f>
        <v>872</v>
      </c>
      <c r="M77" s="87">
        <f ca="1">IF($N$3&lt;E77,0,IF($N$3&gt;=F77,L77,NETWORKDAYS(E77,$N$3,[1]Feriados!$A$3:$A$100)*8))</f>
        <v>0</v>
      </c>
      <c r="N77" s="87">
        <f t="shared" ca="1" si="49"/>
        <v>0</v>
      </c>
      <c r="O77" s="88" t="s">
        <v>65</v>
      </c>
      <c r="P77" s="89"/>
      <c r="Q77" s="90"/>
    </row>
    <row r="78" spans="1:17" s="91" customFormat="1" ht="23.25">
      <c r="A78" s="81"/>
      <c r="B78" s="82"/>
      <c r="C78" s="2"/>
      <c r="D78" s="92"/>
      <c r="E78" s="93"/>
      <c r="F78" s="84"/>
      <c r="G78" s="3"/>
      <c r="H78" s="85"/>
      <c r="I78" s="85"/>
      <c r="J78" s="86"/>
      <c r="K78" s="86"/>
      <c r="L78" s="87"/>
      <c r="M78" s="87"/>
      <c r="N78" s="87"/>
      <c r="O78" s="88"/>
      <c r="P78" s="89"/>
      <c r="Q78" s="90"/>
    </row>
    <row r="79" spans="1:17" s="91" customFormat="1" ht="47.25">
      <c r="A79" s="81"/>
      <c r="B79" s="82"/>
      <c r="C79" s="4">
        <v>11</v>
      </c>
      <c r="D79" s="14" t="s">
        <v>110</v>
      </c>
      <c r="E79" s="83">
        <v>43864</v>
      </c>
      <c r="F79" s="84">
        <v>44498</v>
      </c>
      <c r="G79" s="3"/>
      <c r="H79" s="85"/>
      <c r="I79" s="85"/>
      <c r="J79" s="86"/>
      <c r="K79" s="86"/>
      <c r="L79" s="87"/>
      <c r="M79" s="87"/>
      <c r="N79" s="87"/>
      <c r="O79" s="88"/>
      <c r="P79" s="89"/>
      <c r="Q79" s="90"/>
    </row>
    <row r="80" spans="1:17" s="91" customFormat="1" ht="23.25">
      <c r="A80" s="81"/>
      <c r="B80" s="82"/>
      <c r="C80" s="2" t="s">
        <v>111</v>
      </c>
      <c r="D80" s="92" t="s">
        <v>0</v>
      </c>
      <c r="E80" s="93">
        <v>43892</v>
      </c>
      <c r="F80" s="84">
        <v>44253</v>
      </c>
      <c r="G80" s="3" t="s">
        <v>2</v>
      </c>
      <c r="H80" s="85">
        <f t="shared" ref="H80:H83" si="50">I80</f>
        <v>3</v>
      </c>
      <c r="I80" s="85">
        <f t="shared" ref="I80:I83" si="51">IF(G80="PREOCUPANTE",1,IF(G80="ATENÇÃO",2,IF(G80="ADEQUADO",3,IF(G80="CONCLUÍDO",4,""))))</f>
        <v>3</v>
      </c>
      <c r="J80" s="86">
        <f t="shared" ref="J80:J83" ca="1" si="52">IF(G80="CONCLUÍDO",1,IF(G80="ADEQUADO",0.91*K80,IF(G80="ATENÇÃO",0.6*K80,IF(G80="PREOCUPANTE",0.5*K80))))</f>
        <v>0.49996047430830043</v>
      </c>
      <c r="K80" s="86">
        <f t="shared" ref="K80:K83" ca="1" si="53">IF(OR(D80="",D80="não há"),"-",IFERROR(M80/L80,IF(F80&lt;=TODAY(),1,0)))</f>
        <v>0.54940711462450598</v>
      </c>
      <c r="L80" s="87">
        <f>IF(OR(E80=0,F80=0),0,NETWORKDAYS(E80,F80,[1]Feriados!$A$3:$A$100)*8)</f>
        <v>2024</v>
      </c>
      <c r="M80" s="87">
        <f ca="1">IF($N$3&lt;E80,0,IF($N$3&gt;=F80,L80,NETWORKDAYS(E80,$N$3,[1]Feriados!$A$3:$A$100)*8))</f>
        <v>1112</v>
      </c>
      <c r="N80" s="87">
        <f t="shared" ref="N80:N83" ca="1" si="54">J80*L80</f>
        <v>1011.9200000000001</v>
      </c>
      <c r="O80" s="88" t="s">
        <v>112</v>
      </c>
      <c r="P80" s="89"/>
      <c r="Q80" s="90"/>
    </row>
    <row r="81" spans="1:17" s="91" customFormat="1" ht="23.25">
      <c r="A81" s="81"/>
      <c r="B81" s="82"/>
      <c r="C81" s="2" t="s">
        <v>113</v>
      </c>
      <c r="D81" s="92" t="s">
        <v>45</v>
      </c>
      <c r="E81" s="93">
        <v>44256</v>
      </c>
      <c r="F81" s="84">
        <v>44347</v>
      </c>
      <c r="G81" s="3" t="s">
        <v>2</v>
      </c>
      <c r="H81" s="85">
        <f t="shared" si="50"/>
        <v>3</v>
      </c>
      <c r="I81" s="85">
        <f t="shared" si="51"/>
        <v>3</v>
      </c>
      <c r="J81" s="86">
        <f t="shared" ca="1" si="52"/>
        <v>0</v>
      </c>
      <c r="K81" s="86">
        <f t="shared" ca="1" si="53"/>
        <v>0</v>
      </c>
      <c r="L81" s="87">
        <f>IF(OR(E81=0,F81=0),0,NETWORKDAYS(E81,F81,[1]Feriados!$A$3:$A$100)*8)</f>
        <v>528</v>
      </c>
      <c r="M81" s="87">
        <f ca="1">IF($N$3&lt;E81,0,IF($N$3&gt;=F81,L81,NETWORKDAYS(E81,$N$3,[1]Feriados!$A$3:$A$100)*8))</f>
        <v>0</v>
      </c>
      <c r="N81" s="87">
        <f t="shared" ca="1" si="54"/>
        <v>0</v>
      </c>
      <c r="O81" s="88" t="s">
        <v>65</v>
      </c>
      <c r="P81" s="89"/>
      <c r="Q81" s="90"/>
    </row>
    <row r="82" spans="1:17" s="91" customFormat="1" ht="23.25">
      <c r="A82" s="81"/>
      <c r="B82" s="82"/>
      <c r="C82" s="2" t="s">
        <v>114</v>
      </c>
      <c r="D82" s="92" t="s">
        <v>47</v>
      </c>
      <c r="E82" s="93">
        <v>44319</v>
      </c>
      <c r="F82" s="84">
        <v>44377</v>
      </c>
      <c r="G82" s="3" t="s">
        <v>2</v>
      </c>
      <c r="H82" s="85">
        <f t="shared" si="50"/>
        <v>3</v>
      </c>
      <c r="I82" s="85">
        <f t="shared" si="51"/>
        <v>3</v>
      </c>
      <c r="J82" s="86">
        <f t="shared" ca="1" si="52"/>
        <v>0</v>
      </c>
      <c r="K82" s="86">
        <f t="shared" ca="1" si="53"/>
        <v>0</v>
      </c>
      <c r="L82" s="87">
        <f>IF(OR(E82=0,F82=0),0,NETWORKDAYS(E82,F82,[1]Feriados!$A$3:$A$100)*8)</f>
        <v>344</v>
      </c>
      <c r="M82" s="87">
        <f ca="1">IF($N$3&lt;E82,0,IF($N$3&gt;=F82,L82,NETWORKDAYS(E82,$N$3,[1]Feriados!$A$3:$A$100)*8))</f>
        <v>0</v>
      </c>
      <c r="N82" s="87">
        <f t="shared" ca="1" si="54"/>
        <v>0</v>
      </c>
      <c r="O82" s="88" t="s">
        <v>65</v>
      </c>
      <c r="P82" s="89"/>
      <c r="Q82" s="90"/>
    </row>
    <row r="83" spans="1:17" s="91" customFormat="1" ht="31.5">
      <c r="A83" s="81"/>
      <c r="B83" s="82"/>
      <c r="C83" s="2" t="s">
        <v>115</v>
      </c>
      <c r="D83" s="92" t="s">
        <v>49</v>
      </c>
      <c r="E83" s="93">
        <v>44348</v>
      </c>
      <c r="F83" s="84">
        <v>44498</v>
      </c>
      <c r="G83" s="3" t="s">
        <v>2</v>
      </c>
      <c r="H83" s="85">
        <f t="shared" si="50"/>
        <v>3</v>
      </c>
      <c r="I83" s="85">
        <f t="shared" si="51"/>
        <v>3</v>
      </c>
      <c r="J83" s="86">
        <f t="shared" ca="1" si="52"/>
        <v>0</v>
      </c>
      <c r="K83" s="86">
        <f t="shared" ca="1" si="53"/>
        <v>0</v>
      </c>
      <c r="L83" s="87">
        <f>IF(OR(E83=0,F83=0),0,NETWORKDAYS(E83,F83,[1]Feriados!$A$3:$A$100)*8)</f>
        <v>872</v>
      </c>
      <c r="M83" s="87">
        <f ca="1">IF($N$3&lt;E83,0,IF($N$3&gt;=F83,L83,NETWORKDAYS(E83,$N$3,[1]Feriados!$A$3:$A$100)*8))</f>
        <v>0</v>
      </c>
      <c r="N83" s="87">
        <f t="shared" ca="1" si="54"/>
        <v>0</v>
      </c>
      <c r="O83" s="88" t="s">
        <v>65</v>
      </c>
      <c r="P83" s="89"/>
      <c r="Q83" s="90"/>
    </row>
    <row r="84" spans="1:17" s="91" customFormat="1" ht="23.25">
      <c r="A84" s="81"/>
      <c r="B84" s="82"/>
      <c r="C84" s="2"/>
      <c r="D84" s="92"/>
      <c r="E84" s="93"/>
      <c r="F84" s="84"/>
      <c r="G84" s="3"/>
      <c r="H84" s="85"/>
      <c r="I84" s="85"/>
      <c r="J84" s="86"/>
      <c r="K84" s="86"/>
      <c r="L84" s="87"/>
      <c r="M84" s="87"/>
      <c r="N84" s="87"/>
      <c r="O84" s="88"/>
      <c r="P84" s="89"/>
      <c r="Q84" s="90"/>
    </row>
    <row r="85" spans="1:17" s="91" customFormat="1" ht="47.25">
      <c r="A85" s="81"/>
      <c r="B85" s="82"/>
      <c r="C85" s="4">
        <v>12</v>
      </c>
      <c r="D85" s="14" t="s">
        <v>116</v>
      </c>
      <c r="E85" s="83">
        <v>43864</v>
      </c>
      <c r="F85" s="84">
        <v>44498</v>
      </c>
      <c r="G85" s="3"/>
      <c r="H85" s="85"/>
      <c r="I85" s="85"/>
      <c r="J85" s="86"/>
      <c r="K85" s="86"/>
      <c r="L85" s="87"/>
      <c r="M85" s="87"/>
      <c r="N85" s="87"/>
      <c r="O85" s="88"/>
      <c r="P85" s="89"/>
      <c r="Q85" s="90"/>
    </row>
    <row r="86" spans="1:17" s="91" customFormat="1" ht="23.25">
      <c r="A86" s="81"/>
      <c r="B86" s="82"/>
      <c r="C86" s="2" t="s">
        <v>117</v>
      </c>
      <c r="D86" s="92" t="s">
        <v>0</v>
      </c>
      <c r="E86" s="93">
        <v>43892</v>
      </c>
      <c r="F86" s="84">
        <v>44253</v>
      </c>
      <c r="G86" s="3" t="s">
        <v>1</v>
      </c>
      <c r="H86" s="85">
        <f t="shared" ref="H86:H89" si="55">I86</f>
        <v>4</v>
      </c>
      <c r="I86" s="85">
        <f t="shared" ref="I86:I89" si="56">IF(G86="PREOCUPANTE",1,IF(G86="ATENÇÃO",2,IF(G86="ADEQUADO",3,IF(G86="CONCLUÍDO",4,""))))</f>
        <v>4</v>
      </c>
      <c r="J86" s="86">
        <f t="shared" ref="J86:J89" si="57">IF(G86="CONCLUÍDO",1,IF(G86="ADEQUADO",0.91*K86,IF(G86="ATENÇÃO",0.6*K86,IF(G86="PREOCUPANTE",0.5*K86))))</f>
        <v>1</v>
      </c>
      <c r="K86" s="86">
        <f t="shared" ref="K86:K89" ca="1" si="58">IF(OR(D86="",D86="não há"),"-",IFERROR(M86/L86,IF(F86&lt;=TODAY(),1,0)))</f>
        <v>0.54940711462450598</v>
      </c>
      <c r="L86" s="87">
        <f>IF(OR(E86=0,F86=0),0,NETWORKDAYS(E86,F86,[1]Feriados!$A$3:$A$100)*8)</f>
        <v>2024</v>
      </c>
      <c r="M86" s="87">
        <f ca="1">IF($N$3&lt;E86,0,IF($N$3&gt;=F86,L86,NETWORKDAYS(E86,$N$3,[1]Feriados!$A$3:$A$100)*8))</f>
        <v>1112</v>
      </c>
      <c r="N86" s="87">
        <f t="shared" ref="N86:N89" si="59">J86*L86</f>
        <v>2024</v>
      </c>
      <c r="O86" s="88" t="s">
        <v>253</v>
      </c>
      <c r="P86" s="89"/>
      <c r="Q86" s="90"/>
    </row>
    <row r="87" spans="1:17" s="91" customFormat="1" ht="23.25">
      <c r="A87" s="81"/>
      <c r="B87" s="82"/>
      <c r="C87" s="2" t="s">
        <v>118</v>
      </c>
      <c r="D87" s="92" t="s">
        <v>45</v>
      </c>
      <c r="E87" s="93">
        <v>44256</v>
      </c>
      <c r="F87" s="84">
        <v>44347</v>
      </c>
      <c r="G87" s="3" t="s">
        <v>2</v>
      </c>
      <c r="H87" s="85">
        <f t="shared" si="55"/>
        <v>3</v>
      </c>
      <c r="I87" s="85">
        <f t="shared" si="56"/>
        <v>3</v>
      </c>
      <c r="J87" s="86">
        <f t="shared" ca="1" si="57"/>
        <v>0</v>
      </c>
      <c r="K87" s="86">
        <f t="shared" ca="1" si="58"/>
        <v>0</v>
      </c>
      <c r="L87" s="87">
        <f>IF(OR(E87=0,F87=0),0,NETWORKDAYS(E87,F87,[1]Feriados!$A$3:$A$100)*8)</f>
        <v>528</v>
      </c>
      <c r="M87" s="87">
        <f ca="1">IF($N$3&lt;E87,0,IF($N$3&gt;=F87,L87,NETWORKDAYS(E87,$N$3,[1]Feriados!$A$3:$A$100)*8))</f>
        <v>0</v>
      </c>
      <c r="N87" s="87">
        <f t="shared" ca="1" si="59"/>
        <v>0</v>
      </c>
      <c r="O87" s="88" t="s">
        <v>279</v>
      </c>
      <c r="P87" s="89"/>
      <c r="Q87" s="90"/>
    </row>
    <row r="88" spans="1:17" s="91" customFormat="1" ht="23.25">
      <c r="A88" s="81"/>
      <c r="B88" s="82"/>
      <c r="C88" s="2" t="s">
        <v>119</v>
      </c>
      <c r="D88" s="92" t="s">
        <v>47</v>
      </c>
      <c r="E88" s="93">
        <v>44319</v>
      </c>
      <c r="F88" s="84">
        <v>44377</v>
      </c>
      <c r="G88" s="3" t="s">
        <v>2</v>
      </c>
      <c r="H88" s="85">
        <f t="shared" si="55"/>
        <v>3</v>
      </c>
      <c r="I88" s="85">
        <f t="shared" si="56"/>
        <v>3</v>
      </c>
      <c r="J88" s="86">
        <f t="shared" ca="1" si="57"/>
        <v>0</v>
      </c>
      <c r="K88" s="86">
        <f t="shared" ca="1" si="58"/>
        <v>0</v>
      </c>
      <c r="L88" s="87">
        <f>IF(OR(E88=0,F88=0),0,NETWORKDAYS(E88,F88,[1]Feriados!$A$3:$A$100)*8)</f>
        <v>344</v>
      </c>
      <c r="M88" s="87">
        <f ca="1">IF($N$3&lt;E88,0,IF($N$3&gt;=F88,L88,NETWORKDAYS(E88,$N$3,[1]Feriados!$A$3:$A$100)*8))</f>
        <v>0</v>
      </c>
      <c r="N88" s="87">
        <f t="shared" ca="1" si="59"/>
        <v>0</v>
      </c>
      <c r="O88" s="88" t="s">
        <v>65</v>
      </c>
      <c r="P88" s="89"/>
      <c r="Q88" s="90"/>
    </row>
    <row r="89" spans="1:17" s="91" customFormat="1" ht="31.5">
      <c r="A89" s="81"/>
      <c r="B89" s="82"/>
      <c r="C89" s="2" t="s">
        <v>120</v>
      </c>
      <c r="D89" s="92" t="s">
        <v>49</v>
      </c>
      <c r="E89" s="93">
        <v>44348</v>
      </c>
      <c r="F89" s="84">
        <v>44498</v>
      </c>
      <c r="G89" s="3" t="s">
        <v>2</v>
      </c>
      <c r="H89" s="85">
        <f t="shared" si="55"/>
        <v>3</v>
      </c>
      <c r="I89" s="85">
        <f t="shared" si="56"/>
        <v>3</v>
      </c>
      <c r="J89" s="86">
        <f t="shared" ca="1" si="57"/>
        <v>0</v>
      </c>
      <c r="K89" s="86">
        <f t="shared" ca="1" si="58"/>
        <v>0</v>
      </c>
      <c r="L89" s="87">
        <f>IF(OR(E89=0,F89=0),0,NETWORKDAYS(E89,F89,[1]Feriados!$A$3:$A$100)*8)</f>
        <v>872</v>
      </c>
      <c r="M89" s="87">
        <f ca="1">IF($N$3&lt;E89,0,IF($N$3&gt;=F89,L89,NETWORKDAYS(E89,$N$3,[1]Feriados!$A$3:$A$100)*8))</f>
        <v>0</v>
      </c>
      <c r="N89" s="87">
        <f t="shared" ca="1" si="59"/>
        <v>0</v>
      </c>
      <c r="O89" s="88" t="s">
        <v>65</v>
      </c>
      <c r="P89" s="89"/>
      <c r="Q89" s="90"/>
    </row>
    <row r="90" spans="1:17" s="91" customFormat="1" ht="23.25">
      <c r="A90" s="81"/>
      <c r="B90" s="82"/>
      <c r="C90" s="2"/>
      <c r="D90" s="92"/>
      <c r="E90" s="93"/>
      <c r="F90" s="84"/>
      <c r="G90" s="3"/>
      <c r="H90" s="85"/>
      <c r="I90" s="85"/>
      <c r="J90" s="86"/>
      <c r="K90" s="86"/>
      <c r="L90" s="87"/>
      <c r="M90" s="87"/>
      <c r="N90" s="87"/>
      <c r="O90" s="88"/>
      <c r="P90" s="89"/>
      <c r="Q90" s="90"/>
    </row>
    <row r="91" spans="1:17" s="91" customFormat="1" ht="47.25">
      <c r="A91" s="81"/>
      <c r="B91" s="82"/>
      <c r="C91" s="4">
        <v>13</v>
      </c>
      <c r="D91" s="14" t="s">
        <v>121</v>
      </c>
      <c r="E91" s="83">
        <v>43864</v>
      </c>
      <c r="F91" s="84">
        <v>44498</v>
      </c>
      <c r="G91" s="3"/>
      <c r="H91" s="85"/>
      <c r="I91" s="85"/>
      <c r="J91" s="86"/>
      <c r="K91" s="86"/>
      <c r="L91" s="87"/>
      <c r="M91" s="87"/>
      <c r="N91" s="87"/>
      <c r="O91" s="88"/>
      <c r="P91" s="89"/>
      <c r="Q91" s="90"/>
    </row>
    <row r="92" spans="1:17" s="91" customFormat="1" ht="23.25">
      <c r="A92" s="81"/>
      <c r="B92" s="82"/>
      <c r="C92" s="2" t="s">
        <v>122</v>
      </c>
      <c r="D92" s="92" t="s">
        <v>0</v>
      </c>
      <c r="E92" s="93">
        <v>43892</v>
      </c>
      <c r="F92" s="84">
        <v>44253</v>
      </c>
      <c r="G92" s="3" t="s">
        <v>1</v>
      </c>
      <c r="H92" s="85">
        <f t="shared" ref="H92:H95" si="60">I92</f>
        <v>4</v>
      </c>
      <c r="I92" s="85">
        <f t="shared" ref="I92:I95" si="61">IF(G92="PREOCUPANTE",1,IF(G92="ATENÇÃO",2,IF(G92="ADEQUADO",3,IF(G92="CONCLUÍDO",4,""))))</f>
        <v>4</v>
      </c>
      <c r="J92" s="86">
        <f t="shared" ref="J92:J95" si="62">IF(G92="CONCLUÍDO",1,IF(G92="ADEQUADO",0.91*K92,IF(G92="ATENÇÃO",0.6*K92,IF(G92="PREOCUPANTE",0.5*K92))))</f>
        <v>1</v>
      </c>
      <c r="K92" s="86">
        <f t="shared" ref="K92:K95" ca="1" si="63">IF(OR(D92="",D92="não há"),"-",IFERROR(M92/L92,IF(F92&lt;=TODAY(),1,0)))</f>
        <v>0.54940711462450598</v>
      </c>
      <c r="L92" s="87">
        <f>IF(OR(E92=0,F92=0),0,NETWORKDAYS(E92,F92,[1]Feriados!$A$3:$A$100)*8)</f>
        <v>2024</v>
      </c>
      <c r="M92" s="87">
        <f ca="1">IF($N$3&lt;E92,0,IF($N$3&gt;=F92,L92,NETWORKDAYS(E92,$N$3,[1]Feriados!$A$3:$A$100)*8))</f>
        <v>1112</v>
      </c>
      <c r="N92" s="87">
        <f t="shared" ref="N92:N95" si="64">J92*L92</f>
        <v>2024</v>
      </c>
      <c r="O92" s="88" t="s">
        <v>253</v>
      </c>
      <c r="P92" s="89"/>
      <c r="Q92" s="90"/>
    </row>
    <row r="93" spans="1:17" s="91" customFormat="1" ht="23.25">
      <c r="A93" s="81"/>
      <c r="B93" s="82"/>
      <c r="C93" s="2" t="s">
        <v>123</v>
      </c>
      <c r="D93" s="92" t="s">
        <v>45</v>
      </c>
      <c r="E93" s="93">
        <v>44256</v>
      </c>
      <c r="F93" s="84">
        <v>44347</v>
      </c>
      <c r="G93" s="3" t="s">
        <v>2</v>
      </c>
      <c r="H93" s="85">
        <f t="shared" si="60"/>
        <v>3</v>
      </c>
      <c r="I93" s="85">
        <f t="shared" si="61"/>
        <v>3</v>
      </c>
      <c r="J93" s="86">
        <f t="shared" ca="1" si="62"/>
        <v>0</v>
      </c>
      <c r="K93" s="86">
        <f t="shared" ca="1" si="63"/>
        <v>0</v>
      </c>
      <c r="L93" s="87">
        <f>IF(OR(E93=0,F93=0),0,NETWORKDAYS(E93,F93,[1]Feriados!$A$3:$A$100)*8)</f>
        <v>528</v>
      </c>
      <c r="M93" s="87">
        <f ca="1">IF($N$3&lt;E93,0,IF($N$3&gt;=F93,L93,NETWORKDAYS(E93,$N$3,[1]Feriados!$A$3:$A$100)*8))</f>
        <v>0</v>
      </c>
      <c r="N93" s="87">
        <f t="shared" ca="1" si="64"/>
        <v>0</v>
      </c>
      <c r="O93" s="88" t="s">
        <v>279</v>
      </c>
      <c r="P93" s="89"/>
      <c r="Q93" s="90"/>
    </row>
    <row r="94" spans="1:17" s="91" customFormat="1" ht="23.25">
      <c r="A94" s="81"/>
      <c r="B94" s="82"/>
      <c r="C94" s="2" t="s">
        <v>124</v>
      </c>
      <c r="D94" s="92" t="s">
        <v>47</v>
      </c>
      <c r="E94" s="93">
        <v>44319</v>
      </c>
      <c r="F94" s="84">
        <v>44377</v>
      </c>
      <c r="G94" s="3" t="s">
        <v>2</v>
      </c>
      <c r="H94" s="85">
        <f t="shared" si="60"/>
        <v>3</v>
      </c>
      <c r="I94" s="85">
        <f t="shared" si="61"/>
        <v>3</v>
      </c>
      <c r="J94" s="86">
        <f t="shared" ca="1" si="62"/>
        <v>0</v>
      </c>
      <c r="K94" s="86">
        <f t="shared" ca="1" si="63"/>
        <v>0</v>
      </c>
      <c r="L94" s="87">
        <f>IF(OR(E94=0,F94=0),0,NETWORKDAYS(E94,F94,[1]Feriados!$A$3:$A$100)*8)</f>
        <v>344</v>
      </c>
      <c r="M94" s="87">
        <f ca="1">IF($N$3&lt;E94,0,IF($N$3&gt;=F94,L94,NETWORKDAYS(E94,$N$3,[1]Feriados!$A$3:$A$100)*8))</f>
        <v>0</v>
      </c>
      <c r="N94" s="87">
        <f t="shared" ca="1" si="64"/>
        <v>0</v>
      </c>
      <c r="O94" s="88" t="s">
        <v>65</v>
      </c>
      <c r="P94" s="89"/>
      <c r="Q94" s="90"/>
    </row>
    <row r="95" spans="1:17" s="91" customFormat="1" ht="31.5">
      <c r="A95" s="81"/>
      <c r="B95" s="82"/>
      <c r="C95" s="2" t="s">
        <v>125</v>
      </c>
      <c r="D95" s="92" t="s">
        <v>49</v>
      </c>
      <c r="E95" s="93">
        <v>44348</v>
      </c>
      <c r="F95" s="84">
        <v>44498</v>
      </c>
      <c r="G95" s="3" t="s">
        <v>2</v>
      </c>
      <c r="H95" s="85">
        <f t="shared" si="60"/>
        <v>3</v>
      </c>
      <c r="I95" s="85">
        <f t="shared" si="61"/>
        <v>3</v>
      </c>
      <c r="J95" s="86">
        <f t="shared" ca="1" si="62"/>
        <v>0</v>
      </c>
      <c r="K95" s="86">
        <f t="shared" ca="1" si="63"/>
        <v>0</v>
      </c>
      <c r="L95" s="87">
        <f>IF(OR(E95=0,F95=0),0,NETWORKDAYS(E95,F95,[1]Feriados!$A$3:$A$100)*8)</f>
        <v>872</v>
      </c>
      <c r="M95" s="87">
        <f ca="1">IF($N$3&lt;E95,0,IF($N$3&gt;=F95,L95,NETWORKDAYS(E95,$N$3,[1]Feriados!$A$3:$A$100)*8))</f>
        <v>0</v>
      </c>
      <c r="N95" s="87">
        <f t="shared" ca="1" si="64"/>
        <v>0</v>
      </c>
      <c r="O95" s="88" t="s">
        <v>65</v>
      </c>
      <c r="P95" s="89"/>
      <c r="Q95" s="90"/>
    </row>
    <row r="96" spans="1:17" s="91" customFormat="1" ht="23.25">
      <c r="A96" s="81"/>
      <c r="B96" s="82"/>
      <c r="C96" s="2"/>
      <c r="D96" s="92"/>
      <c r="E96" s="93"/>
      <c r="F96" s="84"/>
      <c r="G96" s="3"/>
      <c r="H96" s="85"/>
      <c r="I96" s="85"/>
      <c r="J96" s="86"/>
      <c r="K96" s="86"/>
      <c r="L96" s="87"/>
      <c r="M96" s="87"/>
      <c r="N96" s="87"/>
      <c r="O96" s="88"/>
      <c r="P96" s="89"/>
      <c r="Q96" s="90"/>
    </row>
    <row r="97" spans="1:17" s="91" customFormat="1" ht="78.75">
      <c r="A97" s="81"/>
      <c r="B97" s="82"/>
      <c r="C97" s="4">
        <v>14</v>
      </c>
      <c r="D97" s="14" t="s">
        <v>126</v>
      </c>
      <c r="E97" s="83">
        <v>43864</v>
      </c>
      <c r="F97" s="84">
        <v>44498</v>
      </c>
      <c r="G97" s="3"/>
      <c r="H97" s="85"/>
      <c r="I97" s="85"/>
      <c r="J97" s="86"/>
      <c r="K97" s="86"/>
      <c r="L97" s="87"/>
      <c r="M97" s="87"/>
      <c r="N97" s="87"/>
      <c r="O97" s="88"/>
      <c r="P97" s="89"/>
      <c r="Q97" s="90"/>
    </row>
    <row r="98" spans="1:17" s="91" customFormat="1" ht="23.25">
      <c r="A98" s="81"/>
      <c r="B98" s="82"/>
      <c r="C98" s="2" t="s">
        <v>127</v>
      </c>
      <c r="D98" s="92" t="s">
        <v>0</v>
      </c>
      <c r="E98" s="93">
        <v>43892</v>
      </c>
      <c r="F98" s="84">
        <v>44253</v>
      </c>
      <c r="G98" s="3" t="s">
        <v>2</v>
      </c>
      <c r="H98" s="85">
        <f t="shared" ref="H98:H101" si="65">I98</f>
        <v>3</v>
      </c>
      <c r="I98" s="85">
        <f t="shared" ref="I98:I101" si="66">IF(G98="PREOCUPANTE",1,IF(G98="ATENÇÃO",2,IF(G98="ADEQUADO",3,IF(G98="CONCLUÍDO",4,""))))</f>
        <v>3</v>
      </c>
      <c r="J98" s="86">
        <f t="shared" ref="J98:J101" ca="1" si="67">IF(G98="CONCLUÍDO",1,IF(G98="ADEQUADO",0.91*K98,IF(G98="ATENÇÃO",0.6*K98,IF(G98="PREOCUPANTE",0.5*K98))))</f>
        <v>0.49996047430830043</v>
      </c>
      <c r="K98" s="86">
        <f t="shared" ref="K98:K101" ca="1" si="68">IF(OR(D98="",D98="não há"),"-",IFERROR(M98/L98,IF(F98&lt;=TODAY(),1,0)))</f>
        <v>0.54940711462450598</v>
      </c>
      <c r="L98" s="87">
        <f>IF(OR(E98=0,F98=0),0,NETWORKDAYS(E98,F98,[1]Feriados!$A$3:$A$100)*8)</f>
        <v>2024</v>
      </c>
      <c r="M98" s="87">
        <f ca="1">IF($N$3&lt;E98,0,IF($N$3&gt;=F98,L98,NETWORKDAYS(E98,$N$3,[1]Feriados!$A$3:$A$100)*8))</f>
        <v>1112</v>
      </c>
      <c r="N98" s="87">
        <f t="shared" ref="N98:N101" ca="1" si="69">J98*L98</f>
        <v>1011.9200000000001</v>
      </c>
      <c r="O98" s="88" t="s">
        <v>254</v>
      </c>
      <c r="P98" s="89"/>
      <c r="Q98" s="90"/>
    </row>
    <row r="99" spans="1:17" s="91" customFormat="1" ht="23.25">
      <c r="A99" s="81"/>
      <c r="B99" s="82"/>
      <c r="C99" s="2" t="s">
        <v>128</v>
      </c>
      <c r="D99" s="92" t="s">
        <v>45</v>
      </c>
      <c r="E99" s="93">
        <v>44256</v>
      </c>
      <c r="F99" s="84">
        <v>44347</v>
      </c>
      <c r="G99" s="3" t="s">
        <v>2</v>
      </c>
      <c r="H99" s="85">
        <f t="shared" si="65"/>
        <v>3</v>
      </c>
      <c r="I99" s="85">
        <f t="shared" si="66"/>
        <v>3</v>
      </c>
      <c r="J99" s="86">
        <f t="shared" ca="1" si="67"/>
        <v>0</v>
      </c>
      <c r="K99" s="86">
        <f t="shared" ca="1" si="68"/>
        <v>0</v>
      </c>
      <c r="L99" s="87">
        <f>IF(OR(E99=0,F99=0),0,NETWORKDAYS(E99,F99,[1]Feriados!$A$3:$A$100)*8)</f>
        <v>528</v>
      </c>
      <c r="M99" s="87">
        <f ca="1">IF($N$3&lt;E99,0,IF($N$3&gt;=F99,L99,NETWORKDAYS(E99,$N$3,[1]Feriados!$A$3:$A$100)*8))</f>
        <v>0</v>
      </c>
      <c r="N99" s="87">
        <f t="shared" ca="1" si="69"/>
        <v>0</v>
      </c>
      <c r="O99" s="88" t="s">
        <v>65</v>
      </c>
      <c r="P99" s="89"/>
      <c r="Q99" s="90"/>
    </row>
    <row r="100" spans="1:17" s="91" customFormat="1" ht="23.25">
      <c r="A100" s="81"/>
      <c r="B100" s="82"/>
      <c r="C100" s="2" t="s">
        <v>129</v>
      </c>
      <c r="D100" s="92" t="s">
        <v>47</v>
      </c>
      <c r="E100" s="93">
        <v>44319</v>
      </c>
      <c r="F100" s="84">
        <v>44377</v>
      </c>
      <c r="G100" s="3" t="s">
        <v>2</v>
      </c>
      <c r="H100" s="85">
        <f t="shared" si="65"/>
        <v>3</v>
      </c>
      <c r="I100" s="85">
        <f t="shared" si="66"/>
        <v>3</v>
      </c>
      <c r="J100" s="86">
        <f t="shared" ca="1" si="67"/>
        <v>0</v>
      </c>
      <c r="K100" s="86">
        <f t="shared" ca="1" si="68"/>
        <v>0</v>
      </c>
      <c r="L100" s="87">
        <f>IF(OR(E100=0,F100=0),0,NETWORKDAYS(E100,F100,[1]Feriados!$A$3:$A$100)*8)</f>
        <v>344</v>
      </c>
      <c r="M100" s="87">
        <f ca="1">IF($N$3&lt;E100,0,IF($N$3&gt;=F100,L100,NETWORKDAYS(E100,$N$3,[1]Feriados!$A$3:$A$100)*8))</f>
        <v>0</v>
      </c>
      <c r="N100" s="87">
        <f t="shared" ca="1" si="69"/>
        <v>0</v>
      </c>
      <c r="O100" s="88" t="s">
        <v>65</v>
      </c>
      <c r="P100" s="89"/>
      <c r="Q100" s="90"/>
    </row>
    <row r="101" spans="1:17" s="91" customFormat="1" ht="31.5">
      <c r="A101" s="81"/>
      <c r="B101" s="82"/>
      <c r="C101" s="2" t="s">
        <v>130</v>
      </c>
      <c r="D101" s="92" t="s">
        <v>49</v>
      </c>
      <c r="E101" s="93">
        <v>44348</v>
      </c>
      <c r="F101" s="84">
        <v>44498</v>
      </c>
      <c r="G101" s="3" t="s">
        <v>2</v>
      </c>
      <c r="H101" s="85">
        <f t="shared" si="65"/>
        <v>3</v>
      </c>
      <c r="I101" s="85">
        <f t="shared" si="66"/>
        <v>3</v>
      </c>
      <c r="J101" s="86">
        <f t="shared" ca="1" si="67"/>
        <v>0</v>
      </c>
      <c r="K101" s="86">
        <f t="shared" ca="1" si="68"/>
        <v>0</v>
      </c>
      <c r="L101" s="87">
        <f>IF(OR(E101=0,F101=0),0,NETWORKDAYS(E101,F101,[1]Feriados!$A$3:$A$100)*8)</f>
        <v>872</v>
      </c>
      <c r="M101" s="87">
        <f ca="1">IF($N$3&lt;E101,0,IF($N$3&gt;=F101,L101,NETWORKDAYS(E101,$N$3,[1]Feriados!$A$3:$A$100)*8))</f>
        <v>0</v>
      </c>
      <c r="N101" s="87">
        <f t="shared" ca="1" si="69"/>
        <v>0</v>
      </c>
      <c r="O101" s="88" t="s">
        <v>65</v>
      </c>
      <c r="P101" s="89"/>
      <c r="Q101" s="90"/>
    </row>
    <row r="102" spans="1:17" s="91" customFormat="1" ht="23.25">
      <c r="A102" s="81"/>
      <c r="B102" s="82"/>
      <c r="C102" s="2"/>
      <c r="D102" s="92"/>
      <c r="E102" s="93"/>
      <c r="F102" s="84"/>
      <c r="G102" s="3"/>
      <c r="H102" s="85"/>
      <c r="I102" s="85"/>
      <c r="J102" s="86"/>
      <c r="K102" s="86"/>
      <c r="L102" s="87"/>
      <c r="M102" s="87"/>
      <c r="N102" s="87"/>
      <c r="O102" s="88"/>
      <c r="P102" s="89"/>
      <c r="Q102" s="90"/>
    </row>
    <row r="103" spans="1:17" s="91" customFormat="1" ht="47.25">
      <c r="A103" s="81"/>
      <c r="B103" s="82"/>
      <c r="C103" s="4">
        <v>15</v>
      </c>
      <c r="D103" s="14" t="s">
        <v>131</v>
      </c>
      <c r="E103" s="83">
        <v>43864</v>
      </c>
      <c r="F103" s="84">
        <v>44498</v>
      </c>
      <c r="G103" s="3"/>
      <c r="H103" s="85"/>
      <c r="I103" s="85"/>
      <c r="J103" s="86"/>
      <c r="K103" s="86"/>
      <c r="L103" s="87"/>
      <c r="M103" s="87"/>
      <c r="N103" s="87"/>
      <c r="O103" s="88"/>
      <c r="P103" s="89"/>
      <c r="Q103" s="90"/>
    </row>
    <row r="104" spans="1:17" s="91" customFormat="1" ht="23.25">
      <c r="A104" s="81"/>
      <c r="B104" s="82"/>
      <c r="C104" s="2" t="s">
        <v>132</v>
      </c>
      <c r="D104" s="92" t="s">
        <v>0</v>
      </c>
      <c r="E104" s="93">
        <v>43892</v>
      </c>
      <c r="F104" s="84">
        <v>44253</v>
      </c>
      <c r="G104" s="3" t="s">
        <v>1</v>
      </c>
      <c r="H104" s="85">
        <f t="shared" ref="H104:H107" si="70">I104</f>
        <v>4</v>
      </c>
      <c r="I104" s="85">
        <f t="shared" ref="I104:I107" si="71">IF(G104="PREOCUPANTE",1,IF(G104="ATENÇÃO",2,IF(G104="ADEQUADO",3,IF(G104="CONCLUÍDO",4,""))))</f>
        <v>4</v>
      </c>
      <c r="J104" s="86">
        <f t="shared" ref="J104:J107" si="72">IF(G104="CONCLUÍDO",1,IF(G104="ADEQUADO",0.91*K104,IF(G104="ATENÇÃO",0.6*K104,IF(G104="PREOCUPANTE",0.5*K104))))</f>
        <v>1</v>
      </c>
      <c r="K104" s="86">
        <f t="shared" ref="K104:K107" ca="1" si="73">IF(OR(D104="",D104="não há"),"-",IFERROR(M104/L104,IF(F104&lt;=TODAY(),1,0)))</f>
        <v>0.54940711462450598</v>
      </c>
      <c r="L104" s="87">
        <f>IF(OR(E104=0,F104=0),0,NETWORKDAYS(E104,F104,[1]Feriados!$A$3:$A$100)*8)</f>
        <v>2024</v>
      </c>
      <c r="M104" s="87">
        <f ca="1">IF($N$3&lt;E104,0,IF($N$3&gt;=F104,L104,NETWORKDAYS(E104,$N$3,[1]Feriados!$A$3:$A$100)*8))</f>
        <v>1112</v>
      </c>
      <c r="N104" s="87">
        <f t="shared" ref="N104:N107" si="74">J104*L104</f>
        <v>2024</v>
      </c>
      <c r="O104" s="88" t="s">
        <v>253</v>
      </c>
      <c r="P104" s="89"/>
      <c r="Q104" s="90"/>
    </row>
    <row r="105" spans="1:17" s="91" customFormat="1" ht="23.25">
      <c r="A105" s="81"/>
      <c r="B105" s="82"/>
      <c r="C105" s="2" t="s">
        <v>133</v>
      </c>
      <c r="D105" s="92" t="s">
        <v>45</v>
      </c>
      <c r="E105" s="93">
        <v>44256</v>
      </c>
      <c r="F105" s="84">
        <v>44347</v>
      </c>
      <c r="G105" s="3" t="s">
        <v>2</v>
      </c>
      <c r="H105" s="85">
        <f t="shared" si="70"/>
        <v>3</v>
      </c>
      <c r="I105" s="85">
        <f t="shared" si="71"/>
        <v>3</v>
      </c>
      <c r="J105" s="86">
        <f t="shared" ca="1" si="72"/>
        <v>0</v>
      </c>
      <c r="K105" s="86">
        <f t="shared" ca="1" si="73"/>
        <v>0</v>
      </c>
      <c r="L105" s="87">
        <f>IF(OR(E105=0,F105=0),0,NETWORKDAYS(E105,F105,[1]Feriados!$A$3:$A$100)*8)</f>
        <v>528</v>
      </c>
      <c r="M105" s="87">
        <f ca="1">IF($N$3&lt;E105,0,IF($N$3&gt;=F105,L105,NETWORKDAYS(E105,$N$3,[1]Feriados!$A$3:$A$100)*8))</f>
        <v>0</v>
      </c>
      <c r="N105" s="87">
        <f t="shared" ca="1" si="74"/>
        <v>0</v>
      </c>
      <c r="O105" s="88" t="s">
        <v>105</v>
      </c>
      <c r="P105" s="89"/>
      <c r="Q105" s="90"/>
    </row>
    <row r="106" spans="1:17" s="91" customFormat="1" ht="23.25">
      <c r="A106" s="81"/>
      <c r="B106" s="82"/>
      <c r="C106" s="2" t="s">
        <v>134</v>
      </c>
      <c r="D106" s="92" t="s">
        <v>47</v>
      </c>
      <c r="E106" s="93">
        <v>44319</v>
      </c>
      <c r="F106" s="84">
        <v>44377</v>
      </c>
      <c r="G106" s="3" t="s">
        <v>2</v>
      </c>
      <c r="H106" s="85">
        <f t="shared" si="70"/>
        <v>3</v>
      </c>
      <c r="I106" s="85">
        <f t="shared" si="71"/>
        <v>3</v>
      </c>
      <c r="J106" s="86">
        <f t="shared" ca="1" si="72"/>
        <v>0</v>
      </c>
      <c r="K106" s="86">
        <f t="shared" ca="1" si="73"/>
        <v>0</v>
      </c>
      <c r="L106" s="87">
        <f>IF(OR(E106=0,F106=0),0,NETWORKDAYS(E106,F106,[1]Feriados!$A$3:$A$100)*8)</f>
        <v>344</v>
      </c>
      <c r="M106" s="87">
        <f ca="1">IF($N$3&lt;E106,0,IF($N$3&gt;=F106,L106,NETWORKDAYS(E106,$N$3,[1]Feriados!$A$3:$A$100)*8))</f>
        <v>0</v>
      </c>
      <c r="N106" s="87">
        <f t="shared" ca="1" si="74"/>
        <v>0</v>
      </c>
      <c r="O106" s="88" t="s">
        <v>65</v>
      </c>
      <c r="P106" s="89"/>
      <c r="Q106" s="90"/>
    </row>
    <row r="107" spans="1:17" s="91" customFormat="1" ht="31.5">
      <c r="A107" s="81"/>
      <c r="B107" s="82"/>
      <c r="C107" s="2" t="s">
        <v>135</v>
      </c>
      <c r="D107" s="92" t="s">
        <v>49</v>
      </c>
      <c r="E107" s="93">
        <v>44348</v>
      </c>
      <c r="F107" s="84">
        <v>44498</v>
      </c>
      <c r="G107" s="3" t="s">
        <v>2</v>
      </c>
      <c r="H107" s="85">
        <f t="shared" si="70"/>
        <v>3</v>
      </c>
      <c r="I107" s="85">
        <f t="shared" si="71"/>
        <v>3</v>
      </c>
      <c r="J107" s="86">
        <f t="shared" ca="1" si="72"/>
        <v>0</v>
      </c>
      <c r="K107" s="86">
        <f t="shared" ca="1" si="73"/>
        <v>0</v>
      </c>
      <c r="L107" s="87">
        <f>IF(OR(E107=0,F107=0),0,NETWORKDAYS(E107,F107,[1]Feriados!$A$3:$A$100)*8)</f>
        <v>872</v>
      </c>
      <c r="M107" s="87">
        <f ca="1">IF($N$3&lt;E107,0,IF($N$3&gt;=F107,L107,NETWORKDAYS(E107,$N$3,[1]Feriados!$A$3:$A$100)*8))</f>
        <v>0</v>
      </c>
      <c r="N107" s="87">
        <f t="shared" ca="1" si="74"/>
        <v>0</v>
      </c>
      <c r="O107" s="88" t="s">
        <v>65</v>
      </c>
      <c r="P107" s="89"/>
      <c r="Q107" s="90"/>
    </row>
    <row r="108" spans="1:17" s="91" customFormat="1" ht="23.25">
      <c r="A108" s="81"/>
      <c r="B108" s="82"/>
      <c r="C108" s="2"/>
      <c r="D108" s="92"/>
      <c r="E108" s="93"/>
      <c r="F108" s="84"/>
      <c r="G108" s="3"/>
      <c r="H108" s="85"/>
      <c r="I108" s="85"/>
      <c r="J108" s="86"/>
      <c r="K108" s="86"/>
      <c r="L108" s="87"/>
      <c r="M108" s="87"/>
      <c r="N108" s="87"/>
      <c r="O108" s="88"/>
      <c r="P108" s="89"/>
      <c r="Q108" s="90"/>
    </row>
    <row r="109" spans="1:17" s="91" customFormat="1" ht="47.25">
      <c r="A109" s="81"/>
      <c r="B109" s="82"/>
      <c r="C109" s="4">
        <v>16</v>
      </c>
      <c r="D109" s="14" t="s">
        <v>136</v>
      </c>
      <c r="E109" s="83">
        <v>44105</v>
      </c>
      <c r="F109" s="84">
        <v>44592</v>
      </c>
      <c r="G109" s="3"/>
      <c r="H109" s="85"/>
      <c r="I109" s="85"/>
      <c r="J109" s="86"/>
      <c r="K109" s="86"/>
      <c r="L109" s="87"/>
      <c r="M109" s="87"/>
      <c r="N109" s="87"/>
      <c r="O109" s="88"/>
      <c r="P109" s="89"/>
      <c r="Q109" s="90"/>
    </row>
    <row r="110" spans="1:17" s="91" customFormat="1" ht="23.25">
      <c r="A110" s="81"/>
      <c r="B110" s="82"/>
      <c r="C110" s="2" t="s">
        <v>137</v>
      </c>
      <c r="D110" s="92" t="s">
        <v>0</v>
      </c>
      <c r="E110" s="93">
        <v>44137</v>
      </c>
      <c r="F110" s="84">
        <v>44407</v>
      </c>
      <c r="G110" s="3" t="s">
        <v>2</v>
      </c>
      <c r="H110" s="85">
        <f t="shared" ref="H110:H113" si="75">I110</f>
        <v>3</v>
      </c>
      <c r="I110" s="85">
        <f t="shared" ref="I110:I113" si="76">IF(G110="PREOCUPANTE",1,IF(G110="ATENÇÃO",2,IF(G110="ADEQUADO",3,IF(G110="CONCLUÍDO",4,""))))</f>
        <v>3</v>
      </c>
      <c r="J110" s="86">
        <f t="shared" ref="J110:J113" ca="1" si="77">IF(G110="CONCLUÍDO",1,IF(G110="ADEQUADO",0.91*K110,IF(G110="ATENÇÃO",0.6*K110,IF(G110="PREOCUPANTE",0.5*K110))))</f>
        <v>0</v>
      </c>
      <c r="K110" s="86">
        <f t="shared" ref="K110:K113" ca="1" si="78">IF(OR(D110="",D110="não há"),"-",IFERROR(M110/L110,IF(F110&lt;=TODAY(),1,0)))</f>
        <v>0</v>
      </c>
      <c r="L110" s="87">
        <f>IF(OR(E110=0,F110=0),0,NETWORKDAYS(E110,F110,[1]Feriados!$A$3:$A$100)*8)</f>
        <v>1544</v>
      </c>
      <c r="M110" s="87">
        <f ca="1">IF($N$3&lt;E110,0,IF($N$3&gt;=F110,L110,NETWORKDAYS(E110,$N$3,[1]Feriados!$A$3:$A$100)*8))</f>
        <v>0</v>
      </c>
      <c r="N110" s="87">
        <f t="shared" ref="N110:N113" ca="1" si="79">J110*L110</f>
        <v>0</v>
      </c>
      <c r="O110" s="88" t="s">
        <v>65</v>
      </c>
      <c r="P110" s="89"/>
      <c r="Q110" s="90"/>
    </row>
    <row r="111" spans="1:17" s="91" customFormat="1" ht="23.25">
      <c r="A111" s="81"/>
      <c r="B111" s="82"/>
      <c r="C111" s="2" t="s">
        <v>138</v>
      </c>
      <c r="D111" s="92" t="s">
        <v>45</v>
      </c>
      <c r="E111" s="93">
        <v>44378</v>
      </c>
      <c r="F111" s="84">
        <v>44439</v>
      </c>
      <c r="G111" s="3" t="s">
        <v>2</v>
      </c>
      <c r="H111" s="85">
        <f t="shared" si="75"/>
        <v>3</v>
      </c>
      <c r="I111" s="85">
        <f t="shared" si="76"/>
        <v>3</v>
      </c>
      <c r="J111" s="86">
        <f t="shared" ca="1" si="77"/>
        <v>0</v>
      </c>
      <c r="K111" s="86">
        <f t="shared" ca="1" si="78"/>
        <v>0</v>
      </c>
      <c r="L111" s="87">
        <f>IF(OR(E111=0,F111=0),0,NETWORKDAYS(E111,F111,[1]Feriados!$A$3:$A$100)*8)</f>
        <v>352</v>
      </c>
      <c r="M111" s="87">
        <f ca="1">IF($N$3&lt;E111,0,IF($N$3&gt;=F111,L111,NETWORKDAYS(E111,$N$3,[1]Feriados!$A$3:$A$100)*8))</f>
        <v>0</v>
      </c>
      <c r="N111" s="87">
        <f t="shared" ca="1" si="79"/>
        <v>0</v>
      </c>
      <c r="O111" s="88" t="s">
        <v>65</v>
      </c>
      <c r="P111" s="89"/>
      <c r="Q111" s="90"/>
    </row>
    <row r="112" spans="1:17" s="91" customFormat="1" ht="23.25">
      <c r="A112" s="81"/>
      <c r="B112" s="82"/>
      <c r="C112" s="2" t="s">
        <v>139</v>
      </c>
      <c r="D112" s="92" t="s">
        <v>47</v>
      </c>
      <c r="E112" s="93">
        <v>44440</v>
      </c>
      <c r="F112" s="84">
        <v>44498</v>
      </c>
      <c r="G112" s="3" t="s">
        <v>2</v>
      </c>
      <c r="H112" s="85">
        <f t="shared" si="75"/>
        <v>3</v>
      </c>
      <c r="I112" s="85">
        <f t="shared" si="76"/>
        <v>3</v>
      </c>
      <c r="J112" s="86">
        <f t="shared" ca="1" si="77"/>
        <v>0</v>
      </c>
      <c r="K112" s="86">
        <f t="shared" ca="1" si="78"/>
        <v>0</v>
      </c>
      <c r="L112" s="87">
        <f>IF(OR(E112=0,F112=0),0,NETWORKDAYS(E112,F112,[1]Feriados!$A$3:$A$100)*8)</f>
        <v>344</v>
      </c>
      <c r="M112" s="87">
        <f ca="1">IF($N$3&lt;E112,0,IF($N$3&gt;=F112,L112,NETWORKDAYS(E112,$N$3,[1]Feriados!$A$3:$A$100)*8))</f>
        <v>0</v>
      </c>
      <c r="N112" s="87">
        <f t="shared" ca="1" si="79"/>
        <v>0</v>
      </c>
      <c r="O112" s="88" t="s">
        <v>65</v>
      </c>
      <c r="P112" s="89"/>
      <c r="Q112" s="90"/>
    </row>
    <row r="113" spans="1:17" s="91" customFormat="1" ht="31.5">
      <c r="A113" s="81"/>
      <c r="B113" s="82"/>
      <c r="C113" s="2" t="s">
        <v>140</v>
      </c>
      <c r="D113" s="92" t="s">
        <v>49</v>
      </c>
      <c r="E113" s="93">
        <v>44501</v>
      </c>
      <c r="F113" s="84">
        <v>44592</v>
      </c>
      <c r="G113" s="3" t="s">
        <v>2</v>
      </c>
      <c r="H113" s="85">
        <f t="shared" si="75"/>
        <v>3</v>
      </c>
      <c r="I113" s="85">
        <f t="shared" si="76"/>
        <v>3</v>
      </c>
      <c r="J113" s="86">
        <f t="shared" ca="1" si="77"/>
        <v>0</v>
      </c>
      <c r="K113" s="86">
        <f t="shared" ca="1" si="78"/>
        <v>0</v>
      </c>
      <c r="L113" s="87">
        <f>IF(OR(E113=0,F113=0),0,NETWORKDAYS(E113,F113,[1]Feriados!$A$3:$A$100)*8)</f>
        <v>528</v>
      </c>
      <c r="M113" s="87">
        <f ca="1">IF($N$3&lt;E113,0,IF($N$3&gt;=F113,L113,NETWORKDAYS(E113,$N$3,[1]Feriados!$A$3:$A$100)*8))</f>
        <v>0</v>
      </c>
      <c r="N113" s="87">
        <f t="shared" ca="1" si="79"/>
        <v>0</v>
      </c>
      <c r="O113" s="88" t="s">
        <v>65</v>
      </c>
      <c r="P113" s="89"/>
      <c r="Q113" s="90"/>
    </row>
    <row r="114" spans="1:17" s="91" customFormat="1" ht="23.25">
      <c r="A114" s="81"/>
      <c r="B114" s="82"/>
      <c r="C114" s="2"/>
      <c r="D114" s="92"/>
      <c r="E114" s="93"/>
      <c r="F114" s="84"/>
      <c r="G114" s="3"/>
      <c r="H114" s="85"/>
      <c r="I114" s="85"/>
      <c r="J114" s="86"/>
      <c r="K114" s="86"/>
      <c r="L114" s="87"/>
      <c r="M114" s="87"/>
      <c r="N114" s="87"/>
      <c r="O114" s="88"/>
      <c r="P114" s="89"/>
      <c r="Q114" s="90"/>
    </row>
    <row r="115" spans="1:17" s="91" customFormat="1" ht="47.25">
      <c r="A115" s="81"/>
      <c r="B115" s="82"/>
      <c r="C115" s="4">
        <v>17</v>
      </c>
      <c r="D115" s="14" t="s">
        <v>141</v>
      </c>
      <c r="E115" s="83">
        <v>44105</v>
      </c>
      <c r="F115" s="84">
        <v>44592</v>
      </c>
      <c r="G115" s="3"/>
      <c r="H115" s="85"/>
      <c r="I115" s="85"/>
      <c r="J115" s="86"/>
      <c r="K115" s="86"/>
      <c r="L115" s="87"/>
      <c r="M115" s="87"/>
      <c r="N115" s="87"/>
      <c r="O115" s="88"/>
      <c r="P115" s="89"/>
      <c r="Q115" s="90"/>
    </row>
    <row r="116" spans="1:17" s="91" customFormat="1" ht="23.25">
      <c r="A116" s="81"/>
      <c r="B116" s="82"/>
      <c r="C116" s="2" t="s">
        <v>142</v>
      </c>
      <c r="D116" s="92" t="s">
        <v>0</v>
      </c>
      <c r="E116" s="93">
        <v>44137</v>
      </c>
      <c r="F116" s="84">
        <v>44407</v>
      </c>
      <c r="G116" s="3" t="s">
        <v>2</v>
      </c>
      <c r="H116" s="85">
        <f t="shared" ref="H116:H119" si="80">I116</f>
        <v>3</v>
      </c>
      <c r="I116" s="85">
        <f t="shared" ref="I116:I119" si="81">IF(G116="PREOCUPANTE",1,IF(G116="ATENÇÃO",2,IF(G116="ADEQUADO",3,IF(G116="CONCLUÍDO",4,""))))</f>
        <v>3</v>
      </c>
      <c r="J116" s="86">
        <f t="shared" ref="J116:J119" ca="1" si="82">IF(G116="CONCLUÍDO",1,IF(G116="ADEQUADO",0.91*K116,IF(G116="ATENÇÃO",0.6*K116,IF(G116="PREOCUPANTE",0.5*K116))))</f>
        <v>0</v>
      </c>
      <c r="K116" s="86">
        <f t="shared" ref="K116:K119" ca="1" si="83">IF(OR(D116="",D116="não há"),"-",IFERROR(M116/L116,IF(F116&lt;=TODAY(),1,0)))</f>
        <v>0</v>
      </c>
      <c r="L116" s="87">
        <f>IF(OR(E116=0,F116=0),0,NETWORKDAYS(E116,F116,[1]Feriados!$A$3:$A$100)*8)</f>
        <v>1544</v>
      </c>
      <c r="M116" s="87">
        <f ca="1">IF($N$3&lt;E116,0,IF($N$3&gt;=F116,L116,NETWORKDAYS(E116,$N$3,[1]Feriados!$A$3:$A$100)*8))</f>
        <v>0</v>
      </c>
      <c r="N116" s="87">
        <f t="shared" ref="N116:N119" ca="1" si="84">J116*L116</f>
        <v>0</v>
      </c>
      <c r="O116" s="88" t="s">
        <v>65</v>
      </c>
      <c r="P116" s="89"/>
      <c r="Q116" s="90"/>
    </row>
    <row r="117" spans="1:17" s="91" customFormat="1" ht="23.25">
      <c r="A117" s="81"/>
      <c r="B117" s="82"/>
      <c r="C117" s="2" t="s">
        <v>143</v>
      </c>
      <c r="D117" s="92" t="s">
        <v>45</v>
      </c>
      <c r="E117" s="93">
        <v>44378</v>
      </c>
      <c r="F117" s="84">
        <v>44439</v>
      </c>
      <c r="G117" s="3" t="s">
        <v>2</v>
      </c>
      <c r="H117" s="85">
        <f t="shared" si="80"/>
        <v>3</v>
      </c>
      <c r="I117" s="85">
        <f t="shared" si="81"/>
        <v>3</v>
      </c>
      <c r="J117" s="86">
        <f t="shared" ca="1" si="82"/>
        <v>0</v>
      </c>
      <c r="K117" s="86">
        <f t="shared" ca="1" si="83"/>
        <v>0</v>
      </c>
      <c r="L117" s="87">
        <f>IF(OR(E117=0,F117=0),0,NETWORKDAYS(E117,F117,[1]Feriados!$A$3:$A$100)*8)</f>
        <v>352</v>
      </c>
      <c r="M117" s="87">
        <f ca="1">IF($N$3&lt;E117,0,IF($N$3&gt;=F117,L117,NETWORKDAYS(E117,$N$3,[1]Feriados!$A$3:$A$100)*8))</f>
        <v>0</v>
      </c>
      <c r="N117" s="87">
        <f t="shared" ca="1" si="84"/>
        <v>0</v>
      </c>
      <c r="O117" s="88" t="s">
        <v>65</v>
      </c>
      <c r="P117" s="89"/>
      <c r="Q117" s="90"/>
    </row>
    <row r="118" spans="1:17" s="91" customFormat="1" ht="23.25">
      <c r="A118" s="81"/>
      <c r="B118" s="82"/>
      <c r="C118" s="2" t="s">
        <v>144</v>
      </c>
      <c r="D118" s="92" t="s">
        <v>47</v>
      </c>
      <c r="E118" s="93">
        <v>44440</v>
      </c>
      <c r="F118" s="84">
        <v>44498</v>
      </c>
      <c r="G118" s="3" t="s">
        <v>2</v>
      </c>
      <c r="H118" s="85">
        <f t="shared" si="80"/>
        <v>3</v>
      </c>
      <c r="I118" s="85">
        <f t="shared" si="81"/>
        <v>3</v>
      </c>
      <c r="J118" s="86">
        <f t="shared" ca="1" si="82"/>
        <v>0</v>
      </c>
      <c r="K118" s="86">
        <f t="shared" ca="1" si="83"/>
        <v>0</v>
      </c>
      <c r="L118" s="87">
        <f>IF(OR(E118=0,F118=0),0,NETWORKDAYS(E118,F118,[1]Feriados!$A$3:$A$100)*8)</f>
        <v>344</v>
      </c>
      <c r="M118" s="87">
        <f ca="1">IF($N$3&lt;E118,0,IF($N$3&gt;=F118,L118,NETWORKDAYS(E118,$N$3,[1]Feriados!$A$3:$A$100)*8))</f>
        <v>0</v>
      </c>
      <c r="N118" s="87">
        <f t="shared" ca="1" si="84"/>
        <v>0</v>
      </c>
      <c r="O118" s="88" t="s">
        <v>65</v>
      </c>
      <c r="P118" s="89"/>
      <c r="Q118" s="90"/>
    </row>
    <row r="119" spans="1:17" s="91" customFormat="1" ht="31.5">
      <c r="A119" s="81"/>
      <c r="B119" s="82"/>
      <c r="C119" s="2" t="s">
        <v>145</v>
      </c>
      <c r="D119" s="92" t="s">
        <v>49</v>
      </c>
      <c r="E119" s="93">
        <v>44501</v>
      </c>
      <c r="F119" s="84">
        <v>44592</v>
      </c>
      <c r="G119" s="3" t="s">
        <v>2</v>
      </c>
      <c r="H119" s="85">
        <f t="shared" si="80"/>
        <v>3</v>
      </c>
      <c r="I119" s="85">
        <f t="shared" si="81"/>
        <v>3</v>
      </c>
      <c r="J119" s="86">
        <f t="shared" ca="1" si="82"/>
        <v>0</v>
      </c>
      <c r="K119" s="86">
        <f t="shared" ca="1" si="83"/>
        <v>0</v>
      </c>
      <c r="L119" s="87">
        <f>IF(OR(E119=0,F119=0),0,NETWORKDAYS(E119,F119,[1]Feriados!$A$3:$A$100)*8)</f>
        <v>528</v>
      </c>
      <c r="M119" s="87">
        <f ca="1">IF($N$3&lt;E119,0,IF($N$3&gt;=F119,L119,NETWORKDAYS(E119,$N$3,[1]Feriados!$A$3:$A$100)*8))</f>
        <v>0</v>
      </c>
      <c r="N119" s="87">
        <f t="shared" ca="1" si="84"/>
        <v>0</v>
      </c>
      <c r="O119" s="88" t="s">
        <v>65</v>
      </c>
      <c r="P119" s="89"/>
      <c r="Q119" s="90"/>
    </row>
    <row r="120" spans="1:17" s="91" customFormat="1" ht="23.25">
      <c r="A120" s="81"/>
      <c r="B120" s="82"/>
      <c r="C120" s="2"/>
      <c r="D120" s="92"/>
      <c r="E120" s="93"/>
      <c r="F120" s="84"/>
      <c r="G120" s="3"/>
      <c r="H120" s="85"/>
      <c r="I120" s="85"/>
      <c r="J120" s="86"/>
      <c r="K120" s="86"/>
      <c r="L120" s="87"/>
      <c r="M120" s="87"/>
      <c r="N120" s="87"/>
      <c r="O120" s="88"/>
      <c r="P120" s="89"/>
      <c r="Q120" s="90"/>
    </row>
    <row r="121" spans="1:17" s="91" customFormat="1" ht="47.25">
      <c r="A121" s="81"/>
      <c r="B121" s="82"/>
      <c r="C121" s="4">
        <v>18</v>
      </c>
      <c r="D121" s="14" t="s">
        <v>146</v>
      </c>
      <c r="E121" s="83">
        <v>44105</v>
      </c>
      <c r="F121" s="84">
        <v>44592</v>
      </c>
      <c r="G121" s="3"/>
      <c r="H121" s="85"/>
      <c r="I121" s="85"/>
      <c r="J121" s="86"/>
      <c r="K121" s="86"/>
      <c r="L121" s="87"/>
      <c r="M121" s="87"/>
      <c r="N121" s="87"/>
      <c r="O121" s="88"/>
      <c r="P121" s="89"/>
      <c r="Q121" s="90"/>
    </row>
    <row r="122" spans="1:17" s="91" customFormat="1" ht="23.25">
      <c r="A122" s="81"/>
      <c r="B122" s="82"/>
      <c r="C122" s="2" t="s">
        <v>147</v>
      </c>
      <c r="D122" s="92" t="s">
        <v>0</v>
      </c>
      <c r="E122" s="93">
        <v>44137</v>
      </c>
      <c r="F122" s="84">
        <v>44407</v>
      </c>
      <c r="G122" s="3" t="s">
        <v>2</v>
      </c>
      <c r="H122" s="85">
        <f t="shared" ref="H122:H125" si="85">I122</f>
        <v>3</v>
      </c>
      <c r="I122" s="85">
        <f t="shared" ref="I122:I125" si="86">IF(G122="PREOCUPANTE",1,IF(G122="ATENÇÃO",2,IF(G122="ADEQUADO",3,IF(G122="CONCLUÍDO",4,""))))</f>
        <v>3</v>
      </c>
      <c r="J122" s="86">
        <f t="shared" ref="J122:J125" ca="1" si="87">IF(G122="CONCLUÍDO",1,IF(G122="ADEQUADO",0.91*K122,IF(G122="ATENÇÃO",0.6*K122,IF(G122="PREOCUPANTE",0.5*K122))))</f>
        <v>0</v>
      </c>
      <c r="K122" s="86">
        <f t="shared" ref="K122:K125" ca="1" si="88">IF(OR(D122="",D122="não há"),"-",IFERROR(M122/L122,IF(F122&lt;=TODAY(),1,0)))</f>
        <v>0</v>
      </c>
      <c r="L122" s="87">
        <f>IF(OR(E122=0,F122=0),0,NETWORKDAYS(E122,F122,[1]Feriados!$A$3:$A$100)*8)</f>
        <v>1544</v>
      </c>
      <c r="M122" s="87">
        <f ca="1">IF($N$3&lt;E122,0,IF($N$3&gt;=F122,L122,NETWORKDAYS(E122,$N$3,[1]Feriados!$A$3:$A$100)*8))</f>
        <v>0</v>
      </c>
      <c r="N122" s="87">
        <f t="shared" ref="N122:N125" ca="1" si="89">J122*L122</f>
        <v>0</v>
      </c>
      <c r="O122" s="88" t="s">
        <v>244</v>
      </c>
      <c r="P122" s="89"/>
      <c r="Q122" s="90"/>
    </row>
    <row r="123" spans="1:17" s="91" customFormat="1" ht="23.25">
      <c r="A123" s="81"/>
      <c r="B123" s="82"/>
      <c r="C123" s="2" t="s">
        <v>148</v>
      </c>
      <c r="D123" s="92" t="s">
        <v>45</v>
      </c>
      <c r="E123" s="93">
        <v>44378</v>
      </c>
      <c r="F123" s="84">
        <v>44439</v>
      </c>
      <c r="G123" s="3" t="s">
        <v>2</v>
      </c>
      <c r="H123" s="85">
        <f t="shared" si="85"/>
        <v>3</v>
      </c>
      <c r="I123" s="85">
        <f t="shared" si="86"/>
        <v>3</v>
      </c>
      <c r="J123" s="86">
        <f t="shared" ca="1" si="87"/>
        <v>0</v>
      </c>
      <c r="K123" s="86">
        <f t="shared" ca="1" si="88"/>
        <v>0</v>
      </c>
      <c r="L123" s="87">
        <f>IF(OR(E123=0,F123=0),0,NETWORKDAYS(E123,F123,[1]Feriados!$A$3:$A$100)*8)</f>
        <v>352</v>
      </c>
      <c r="M123" s="87">
        <f ca="1">IF($N$3&lt;E123,0,IF($N$3&gt;=F123,L123,NETWORKDAYS(E123,$N$3,[1]Feriados!$A$3:$A$100)*8))</f>
        <v>0</v>
      </c>
      <c r="N123" s="87">
        <f t="shared" ca="1" si="89"/>
        <v>0</v>
      </c>
      <c r="O123" s="88" t="s">
        <v>65</v>
      </c>
      <c r="P123" s="89"/>
      <c r="Q123" s="90"/>
    </row>
    <row r="124" spans="1:17" s="91" customFormat="1" ht="23.25">
      <c r="A124" s="81"/>
      <c r="B124" s="82"/>
      <c r="C124" s="2" t="s">
        <v>149</v>
      </c>
      <c r="D124" s="92" t="s">
        <v>47</v>
      </c>
      <c r="E124" s="93">
        <v>44440</v>
      </c>
      <c r="F124" s="84">
        <v>44498</v>
      </c>
      <c r="G124" s="3" t="s">
        <v>2</v>
      </c>
      <c r="H124" s="85">
        <f t="shared" si="85"/>
        <v>3</v>
      </c>
      <c r="I124" s="85">
        <f t="shared" si="86"/>
        <v>3</v>
      </c>
      <c r="J124" s="86">
        <f t="shared" ca="1" si="87"/>
        <v>0</v>
      </c>
      <c r="K124" s="86">
        <f t="shared" ca="1" si="88"/>
        <v>0</v>
      </c>
      <c r="L124" s="87">
        <f>IF(OR(E124=0,F124=0),0,NETWORKDAYS(E124,F124,[1]Feriados!$A$3:$A$100)*8)</f>
        <v>344</v>
      </c>
      <c r="M124" s="87">
        <f ca="1">IF($N$3&lt;E124,0,IF($N$3&gt;=F124,L124,NETWORKDAYS(E124,$N$3,[1]Feriados!$A$3:$A$100)*8))</f>
        <v>0</v>
      </c>
      <c r="N124" s="87">
        <f t="shared" ca="1" si="89"/>
        <v>0</v>
      </c>
      <c r="O124" s="88" t="s">
        <v>65</v>
      </c>
      <c r="P124" s="89"/>
      <c r="Q124" s="90"/>
    </row>
    <row r="125" spans="1:17" s="91" customFormat="1" ht="31.5">
      <c r="A125" s="81"/>
      <c r="B125" s="82"/>
      <c r="C125" s="2" t="s">
        <v>150</v>
      </c>
      <c r="D125" s="92" t="s">
        <v>49</v>
      </c>
      <c r="E125" s="93">
        <v>44501</v>
      </c>
      <c r="F125" s="84">
        <v>44592</v>
      </c>
      <c r="G125" s="3" t="s">
        <v>2</v>
      </c>
      <c r="H125" s="85">
        <f t="shared" si="85"/>
        <v>3</v>
      </c>
      <c r="I125" s="85">
        <f t="shared" si="86"/>
        <v>3</v>
      </c>
      <c r="J125" s="86">
        <f t="shared" ca="1" si="87"/>
        <v>0</v>
      </c>
      <c r="K125" s="86">
        <f t="shared" ca="1" si="88"/>
        <v>0</v>
      </c>
      <c r="L125" s="87">
        <f>IF(OR(E125=0,F125=0),0,NETWORKDAYS(E125,F125,[1]Feriados!$A$3:$A$100)*8)</f>
        <v>528</v>
      </c>
      <c r="M125" s="87">
        <f ca="1">IF($N$3&lt;E125,0,IF($N$3&gt;=F125,L125,NETWORKDAYS(E125,$N$3,[1]Feriados!$A$3:$A$100)*8))</f>
        <v>0</v>
      </c>
      <c r="N125" s="87">
        <f t="shared" ca="1" si="89"/>
        <v>0</v>
      </c>
      <c r="O125" s="88" t="s">
        <v>65</v>
      </c>
      <c r="P125" s="89"/>
      <c r="Q125" s="90"/>
    </row>
    <row r="126" spans="1:17" s="91" customFormat="1" ht="23.25">
      <c r="A126" s="81"/>
      <c r="B126" s="82"/>
      <c r="C126" s="2"/>
      <c r="D126" s="92"/>
      <c r="E126" s="93"/>
      <c r="F126" s="84"/>
      <c r="G126" s="3"/>
      <c r="H126" s="85"/>
      <c r="I126" s="85"/>
      <c r="J126" s="86"/>
      <c r="K126" s="86"/>
      <c r="L126" s="87"/>
      <c r="M126" s="87"/>
      <c r="N126" s="87"/>
      <c r="O126" s="88"/>
      <c r="P126" s="89"/>
      <c r="Q126" s="90"/>
    </row>
    <row r="127" spans="1:17" s="91" customFormat="1" ht="47.25">
      <c r="A127" s="81"/>
      <c r="B127" s="82"/>
      <c r="C127" s="4">
        <v>19</v>
      </c>
      <c r="D127" s="14" t="s">
        <v>151</v>
      </c>
      <c r="E127" s="83">
        <v>44105</v>
      </c>
      <c r="F127" s="84">
        <v>44592</v>
      </c>
      <c r="G127" s="3"/>
      <c r="H127" s="85"/>
      <c r="I127" s="85"/>
      <c r="J127" s="86"/>
      <c r="K127" s="86"/>
      <c r="L127" s="87"/>
      <c r="M127" s="87"/>
      <c r="N127" s="87"/>
      <c r="O127" s="88"/>
      <c r="P127" s="89"/>
      <c r="Q127" s="90"/>
    </row>
    <row r="128" spans="1:17" s="91" customFormat="1" ht="23.25">
      <c r="A128" s="81"/>
      <c r="B128" s="82"/>
      <c r="C128" s="2" t="s">
        <v>152</v>
      </c>
      <c r="D128" s="92" t="s">
        <v>0</v>
      </c>
      <c r="E128" s="93">
        <v>44137</v>
      </c>
      <c r="F128" s="84">
        <v>44407</v>
      </c>
      <c r="G128" s="3" t="s">
        <v>2</v>
      </c>
      <c r="H128" s="85">
        <f t="shared" ref="H128:H131" si="90">I128</f>
        <v>3</v>
      </c>
      <c r="I128" s="85">
        <f t="shared" ref="I128:I131" si="91">IF(G128="PREOCUPANTE",1,IF(G128="ATENÇÃO",2,IF(G128="ADEQUADO",3,IF(G128="CONCLUÍDO",4,""))))</f>
        <v>3</v>
      </c>
      <c r="J128" s="86">
        <f t="shared" ref="J128:J131" ca="1" si="92">IF(G128="CONCLUÍDO",1,IF(G128="ADEQUADO",0.91*K128,IF(G128="ATENÇÃO",0.6*K128,IF(G128="PREOCUPANTE",0.5*K128))))</f>
        <v>0</v>
      </c>
      <c r="K128" s="86">
        <f t="shared" ref="K128:K131" ca="1" si="93">IF(OR(D128="",D128="não há"),"-",IFERROR(M128/L128,IF(F128&lt;=TODAY(),1,0)))</f>
        <v>0</v>
      </c>
      <c r="L128" s="87">
        <f>IF(OR(E128=0,F128=0),0,NETWORKDAYS(E128,F128,[1]Feriados!$A$3:$A$100)*8)</f>
        <v>1544</v>
      </c>
      <c r="M128" s="87">
        <f ca="1">IF($N$3&lt;E128,0,IF($N$3&gt;=F128,L128,NETWORKDAYS(E128,$N$3,[1]Feriados!$A$3:$A$100)*8))</f>
        <v>0</v>
      </c>
      <c r="N128" s="87">
        <f t="shared" ref="N128:N131" ca="1" si="94">J128*L128</f>
        <v>0</v>
      </c>
      <c r="O128" s="88" t="s">
        <v>65</v>
      </c>
      <c r="P128" s="89"/>
      <c r="Q128" s="90"/>
    </row>
    <row r="129" spans="1:17" s="91" customFormat="1" ht="23.25">
      <c r="A129" s="81"/>
      <c r="B129" s="82"/>
      <c r="C129" s="2" t="s">
        <v>153</v>
      </c>
      <c r="D129" s="92" t="s">
        <v>45</v>
      </c>
      <c r="E129" s="93">
        <v>44378</v>
      </c>
      <c r="F129" s="84">
        <v>44439</v>
      </c>
      <c r="G129" s="3" t="s">
        <v>2</v>
      </c>
      <c r="H129" s="85">
        <f t="shared" si="90"/>
        <v>3</v>
      </c>
      <c r="I129" s="85">
        <f t="shared" si="91"/>
        <v>3</v>
      </c>
      <c r="J129" s="86">
        <f t="shared" ca="1" si="92"/>
        <v>0</v>
      </c>
      <c r="K129" s="86">
        <f t="shared" ca="1" si="93"/>
        <v>0</v>
      </c>
      <c r="L129" s="87">
        <f>IF(OR(E129=0,F129=0),0,NETWORKDAYS(E129,F129,[1]Feriados!$A$3:$A$100)*8)</f>
        <v>352</v>
      </c>
      <c r="M129" s="87">
        <f ca="1">IF($N$3&lt;E129,0,IF($N$3&gt;=F129,L129,NETWORKDAYS(E129,$N$3,[1]Feriados!$A$3:$A$100)*8))</f>
        <v>0</v>
      </c>
      <c r="N129" s="87">
        <f t="shared" ca="1" si="94"/>
        <v>0</v>
      </c>
      <c r="O129" s="88" t="s">
        <v>65</v>
      </c>
      <c r="P129" s="89"/>
      <c r="Q129" s="90"/>
    </row>
    <row r="130" spans="1:17" s="91" customFormat="1" ht="23.25">
      <c r="A130" s="81"/>
      <c r="B130" s="82"/>
      <c r="C130" s="2" t="s">
        <v>154</v>
      </c>
      <c r="D130" s="92" t="s">
        <v>47</v>
      </c>
      <c r="E130" s="93">
        <v>44440</v>
      </c>
      <c r="F130" s="84">
        <v>44498</v>
      </c>
      <c r="G130" s="3" t="s">
        <v>2</v>
      </c>
      <c r="H130" s="85">
        <f t="shared" si="90"/>
        <v>3</v>
      </c>
      <c r="I130" s="85">
        <f t="shared" si="91"/>
        <v>3</v>
      </c>
      <c r="J130" s="86">
        <f t="shared" ca="1" si="92"/>
        <v>0</v>
      </c>
      <c r="K130" s="86">
        <f t="shared" ca="1" si="93"/>
        <v>0</v>
      </c>
      <c r="L130" s="87">
        <f>IF(OR(E130=0,F130=0),0,NETWORKDAYS(E130,F130,[1]Feriados!$A$3:$A$100)*8)</f>
        <v>344</v>
      </c>
      <c r="M130" s="87">
        <f ca="1">IF($N$3&lt;E130,0,IF($N$3&gt;=F130,L130,NETWORKDAYS(E130,$N$3,[1]Feriados!$A$3:$A$100)*8))</f>
        <v>0</v>
      </c>
      <c r="N130" s="87">
        <f t="shared" ca="1" si="94"/>
        <v>0</v>
      </c>
      <c r="O130" s="88" t="s">
        <v>65</v>
      </c>
      <c r="P130" s="89"/>
      <c r="Q130" s="90"/>
    </row>
    <row r="131" spans="1:17" s="91" customFormat="1" ht="31.5">
      <c r="A131" s="81"/>
      <c r="B131" s="82"/>
      <c r="C131" s="2" t="s">
        <v>155</v>
      </c>
      <c r="D131" s="92" t="s">
        <v>49</v>
      </c>
      <c r="E131" s="93">
        <v>44501</v>
      </c>
      <c r="F131" s="84">
        <v>44592</v>
      </c>
      <c r="G131" s="3" t="s">
        <v>2</v>
      </c>
      <c r="H131" s="85">
        <f t="shared" si="90"/>
        <v>3</v>
      </c>
      <c r="I131" s="85">
        <f t="shared" si="91"/>
        <v>3</v>
      </c>
      <c r="J131" s="86">
        <f t="shared" ca="1" si="92"/>
        <v>0</v>
      </c>
      <c r="K131" s="86">
        <f t="shared" ca="1" si="93"/>
        <v>0</v>
      </c>
      <c r="L131" s="87">
        <f>IF(OR(E131=0,F131=0),0,NETWORKDAYS(E131,F131,[1]Feriados!$A$3:$A$100)*8)</f>
        <v>528</v>
      </c>
      <c r="M131" s="87">
        <f ca="1">IF($N$3&lt;E131,0,IF($N$3&gt;=F131,L131,NETWORKDAYS(E131,$N$3,[1]Feriados!$A$3:$A$100)*8))</f>
        <v>0</v>
      </c>
      <c r="N131" s="87">
        <f t="shared" ca="1" si="94"/>
        <v>0</v>
      </c>
      <c r="O131" s="88" t="s">
        <v>65</v>
      </c>
      <c r="P131" s="89"/>
      <c r="Q131" s="90"/>
    </row>
    <row r="132" spans="1:17" s="91" customFormat="1" ht="23.25">
      <c r="A132" s="81"/>
      <c r="B132" s="82"/>
      <c r="C132" s="2"/>
      <c r="D132" s="94"/>
      <c r="E132" s="93"/>
      <c r="F132" s="84"/>
      <c r="G132" s="3"/>
      <c r="H132" s="85"/>
      <c r="I132" s="85"/>
      <c r="J132" s="86"/>
      <c r="K132" s="86"/>
      <c r="L132" s="87"/>
      <c r="M132" s="87"/>
      <c r="N132" s="87"/>
      <c r="O132" s="88"/>
      <c r="P132" s="89"/>
      <c r="Q132" s="90"/>
    </row>
    <row r="133" spans="1:17" s="91" customFormat="1" ht="7.5" customHeight="1" thickBot="1">
      <c r="A133" s="81"/>
      <c r="B133" s="95"/>
      <c r="C133" s="96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8"/>
      <c r="P133" s="99"/>
      <c r="Q133" s="81"/>
    </row>
    <row r="134" spans="1:17" s="29" customFormat="1" ht="1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81"/>
      <c r="Q134" s="81"/>
    </row>
    <row r="135" spans="1:17" s="29" customFormat="1" ht="15" customHeight="1">
      <c r="A135" s="50"/>
      <c r="B135" s="50"/>
      <c r="C135" s="50"/>
      <c r="D135" s="50"/>
      <c r="E135" s="50"/>
      <c r="F135" s="50"/>
      <c r="G135" s="100"/>
      <c r="H135" s="50"/>
      <c r="I135" s="50"/>
      <c r="J135" s="50"/>
      <c r="K135" s="50"/>
      <c r="L135" s="50"/>
      <c r="M135" s="50"/>
      <c r="N135" s="50"/>
      <c r="O135" s="50"/>
      <c r="P135" s="81"/>
      <c r="Q135" s="81"/>
    </row>
    <row r="136" spans="1:17" s="29" customFormat="1" ht="15" customHeight="1">
      <c r="A136" s="50"/>
      <c r="B136" s="50"/>
      <c r="C136" s="50"/>
      <c r="D136" s="50"/>
      <c r="E136" s="50"/>
      <c r="F136" s="50"/>
      <c r="G136" s="100"/>
      <c r="H136" s="50"/>
      <c r="I136" s="50"/>
      <c r="J136" s="50"/>
      <c r="K136" s="50"/>
      <c r="L136" s="50"/>
      <c r="M136" s="50"/>
      <c r="N136" s="50"/>
      <c r="O136" s="50"/>
      <c r="P136" s="81"/>
      <c r="Q136" s="81"/>
    </row>
    <row r="137" spans="1:17" s="29" customFormat="1" ht="15" customHeight="1">
      <c r="A137" s="50"/>
      <c r="B137" s="50"/>
      <c r="C137" s="101"/>
      <c r="D137" s="50"/>
      <c r="E137" s="50"/>
      <c r="F137" s="50"/>
      <c r="G137" s="100"/>
      <c r="H137" s="50"/>
      <c r="I137" s="50"/>
      <c r="J137" s="50"/>
      <c r="K137" s="50"/>
      <c r="L137" s="50"/>
      <c r="M137" s="50"/>
      <c r="N137" s="50"/>
      <c r="O137" s="50"/>
      <c r="P137" s="81"/>
      <c r="Q137" s="81"/>
    </row>
    <row r="138" spans="1:17" s="29" customFormat="1" ht="15" customHeight="1">
      <c r="C138" s="101"/>
      <c r="D138" s="50"/>
      <c r="E138" s="50"/>
      <c r="F138" s="50"/>
      <c r="N138" s="102"/>
      <c r="P138" s="103"/>
      <c r="Q138" s="103"/>
    </row>
    <row r="139" spans="1:17" s="29" customFormat="1" ht="15" customHeight="1">
      <c r="C139" s="101"/>
      <c r="J139" s="104"/>
      <c r="P139" s="50"/>
      <c r="Q139" s="50"/>
    </row>
    <row r="140" spans="1:17" s="29" customFormat="1" ht="15" customHeight="1">
      <c r="C140" s="105"/>
      <c r="D140" s="102"/>
      <c r="J140" s="104"/>
      <c r="P140" s="50"/>
      <c r="Q140" s="50"/>
    </row>
    <row r="141" spans="1:17" s="29" customFormat="1" ht="15" customHeight="1">
      <c r="C141" s="104"/>
      <c r="D141" s="102"/>
      <c r="P141" s="50"/>
      <c r="Q141" s="50"/>
    </row>
    <row r="142" spans="1:17" s="29" customFormat="1" ht="15" customHeight="1">
      <c r="C142" s="104"/>
      <c r="D142" s="102"/>
      <c r="N142" s="102"/>
      <c r="P142" s="103"/>
      <c r="Q142" s="103"/>
    </row>
    <row r="143" spans="1:17" s="29" customFormat="1" ht="15" customHeight="1">
      <c r="C143" s="104"/>
      <c r="D143" s="102"/>
      <c r="J143" s="104"/>
      <c r="P143" s="50"/>
      <c r="Q143" s="50"/>
    </row>
    <row r="144" spans="1:17" s="29" customFormat="1">
      <c r="P144" s="50"/>
      <c r="Q144" s="50"/>
    </row>
    <row r="145" spans="16:16" s="29" customFormat="1">
      <c r="P145" s="50"/>
    </row>
  </sheetData>
  <mergeCells count="6">
    <mergeCell ref="O9:O13"/>
    <mergeCell ref="F9:F13"/>
    <mergeCell ref="G9:G13"/>
    <mergeCell ref="J9:J13"/>
    <mergeCell ref="K9:K13"/>
    <mergeCell ref="N9:N13"/>
  </mergeCells>
  <conditionalFormatting sqref="D133:I133 K133:N133 C43 C48 C72 C84 C90 C96 C102 C108 C114 C120 C126">
    <cfRule type="cellIs" dxfId="113" priority="197" operator="notEqual">
      <formula>"A detalhar"</formula>
    </cfRule>
  </conditionalFormatting>
  <conditionalFormatting sqref="C133">
    <cfRule type="cellIs" dxfId="112" priority="196" operator="notEqual">
      <formula>"A detalhar"</formula>
    </cfRule>
  </conditionalFormatting>
  <conditionalFormatting sqref="C19">
    <cfRule type="cellIs" dxfId="111" priority="195" operator="notEqual">
      <formula>"A detalhar"</formula>
    </cfRule>
  </conditionalFormatting>
  <conditionalFormatting sqref="C141">
    <cfRule type="iconSet" priority="193">
      <iconSet showValue="0">
        <cfvo type="percent" val="0"/>
        <cfvo type="num" val="7"/>
        <cfvo type="num" val="9"/>
      </iconSet>
    </cfRule>
  </conditionalFormatting>
  <conditionalFormatting sqref="C142">
    <cfRule type="iconSet" priority="192">
      <iconSet showValue="0">
        <cfvo type="percent" val="0"/>
        <cfvo type="num" val="7"/>
        <cfvo type="num" val="9"/>
      </iconSet>
    </cfRule>
  </conditionalFormatting>
  <conditionalFormatting sqref="C143">
    <cfRule type="iconSet" priority="191">
      <iconSet showValue="0">
        <cfvo type="percent" val="0"/>
        <cfvo type="num" val="7"/>
        <cfvo type="num" val="9"/>
      </iconSet>
    </cfRule>
  </conditionalFormatting>
  <conditionalFormatting sqref="J133">
    <cfRule type="cellIs" dxfId="110" priority="190" operator="notEqual">
      <formula>"A detalhar"</formula>
    </cfRule>
  </conditionalFormatting>
  <conditionalFormatting sqref="J143">
    <cfRule type="iconSet" priority="189">
      <iconSet showValue="0">
        <cfvo type="percent" val="0"/>
        <cfvo type="num" val="7"/>
        <cfvo type="num" val="9"/>
      </iconSet>
    </cfRule>
  </conditionalFormatting>
  <conditionalFormatting sqref="J139">
    <cfRule type="iconSet" priority="188">
      <iconSet showValue="0">
        <cfvo type="percent" val="0"/>
        <cfvo type="num" val="7"/>
        <cfvo type="num" val="9"/>
      </iconSet>
    </cfRule>
  </conditionalFormatting>
  <conditionalFormatting sqref="J140">
    <cfRule type="iconSet" priority="187">
      <iconSet showValue="0">
        <cfvo type="percent" val="0"/>
        <cfvo type="num" val="7"/>
        <cfvo type="num" val="9"/>
      </iconSet>
    </cfRule>
  </conditionalFormatting>
  <conditionalFormatting sqref="C20">
    <cfRule type="cellIs" dxfId="109" priority="186" operator="notEqual">
      <formula>"A detalhar"</formula>
    </cfRule>
  </conditionalFormatting>
  <conditionalFormatting sqref="C21">
    <cfRule type="cellIs" dxfId="108" priority="185" operator="notEqual">
      <formula>"A detalhar"</formula>
    </cfRule>
  </conditionalFormatting>
  <conditionalFormatting sqref="G19:G54 G60 G66:G132">
    <cfRule type="containsText" dxfId="107" priority="181" operator="containsText" text="ATENÇÃO">
      <formula>NOT(ISERROR(SEARCH("ATENÇÃO",G19)))</formula>
    </cfRule>
    <cfRule type="containsText" dxfId="106" priority="182" operator="containsText" text="ADEQUADO">
      <formula>NOT(ISERROR(SEARCH("ADEQUADO",G19)))</formula>
    </cfRule>
    <cfRule type="containsText" dxfId="105" priority="183" operator="containsText" text="PREOCUPANTE">
      <formula>NOT(ISERROR(SEARCH("PREOCUPANTE",G19)))</formula>
    </cfRule>
  </conditionalFormatting>
  <conditionalFormatting sqref="G19:G54 G60 G66:G132">
    <cfRule type="containsText" dxfId="104" priority="180" operator="containsText" text="SUSPENSO">
      <formula>NOT(ISERROR(SEARCH("SUSPENSO",G19)))</formula>
    </cfRule>
  </conditionalFormatting>
  <conditionalFormatting sqref="C22 C132">
    <cfRule type="cellIs" dxfId="103" priority="178" operator="notEqual">
      <formula>"A detalhar"</formula>
    </cfRule>
  </conditionalFormatting>
  <conditionalFormatting sqref="C23:C24 C30 C36 C42">
    <cfRule type="cellIs" dxfId="102" priority="177" operator="notEqual">
      <formula>"A detalhar"</formula>
    </cfRule>
  </conditionalFormatting>
  <conditionalFormatting sqref="C25">
    <cfRule type="cellIs" dxfId="101" priority="175" operator="notEqual">
      <formula>"A detalhar"</formula>
    </cfRule>
  </conditionalFormatting>
  <conditionalFormatting sqref="C26">
    <cfRule type="cellIs" dxfId="100" priority="174" operator="notEqual">
      <formula>"A detalhar"</formula>
    </cfRule>
  </conditionalFormatting>
  <conditionalFormatting sqref="C27">
    <cfRule type="cellIs" dxfId="99" priority="173" operator="notEqual">
      <formula>"A detalhar"</formula>
    </cfRule>
  </conditionalFormatting>
  <conditionalFormatting sqref="C28">
    <cfRule type="cellIs" dxfId="98" priority="172" operator="notEqual">
      <formula>"A detalhar"</formula>
    </cfRule>
  </conditionalFormatting>
  <conditionalFormatting sqref="C29">
    <cfRule type="cellIs" dxfId="97" priority="171" operator="notEqual">
      <formula>"A detalhar"</formula>
    </cfRule>
  </conditionalFormatting>
  <conditionalFormatting sqref="C31">
    <cfRule type="cellIs" dxfId="96" priority="170" operator="notEqual">
      <formula>"A detalhar"</formula>
    </cfRule>
  </conditionalFormatting>
  <conditionalFormatting sqref="C32">
    <cfRule type="cellIs" dxfId="95" priority="169" operator="notEqual">
      <formula>"A detalhar"</formula>
    </cfRule>
  </conditionalFormatting>
  <conditionalFormatting sqref="C33">
    <cfRule type="cellIs" dxfId="94" priority="168" operator="notEqual">
      <formula>"A detalhar"</formula>
    </cfRule>
  </conditionalFormatting>
  <conditionalFormatting sqref="C34">
    <cfRule type="cellIs" dxfId="93" priority="167" operator="notEqual">
      <formula>"A detalhar"</formula>
    </cfRule>
  </conditionalFormatting>
  <conditionalFormatting sqref="C35">
    <cfRule type="cellIs" dxfId="92" priority="166" operator="notEqual">
      <formula>"A detalhar"</formula>
    </cfRule>
  </conditionalFormatting>
  <conditionalFormatting sqref="C37">
    <cfRule type="cellIs" dxfId="91" priority="165" operator="notEqual">
      <formula>"A detalhar"</formula>
    </cfRule>
  </conditionalFormatting>
  <conditionalFormatting sqref="C38">
    <cfRule type="cellIs" dxfId="90" priority="164" operator="notEqual">
      <formula>"A detalhar"</formula>
    </cfRule>
  </conditionalFormatting>
  <conditionalFormatting sqref="C39">
    <cfRule type="cellIs" dxfId="89" priority="163" operator="notEqual">
      <formula>"A detalhar"</formula>
    </cfRule>
  </conditionalFormatting>
  <conditionalFormatting sqref="C40">
    <cfRule type="cellIs" dxfId="88" priority="162" operator="notEqual">
      <formula>"A detalhar"</formula>
    </cfRule>
  </conditionalFormatting>
  <conditionalFormatting sqref="C41">
    <cfRule type="cellIs" dxfId="87" priority="161" operator="notEqual">
      <formula>"A detalhar"</formula>
    </cfRule>
  </conditionalFormatting>
  <conditionalFormatting sqref="C44">
    <cfRule type="cellIs" dxfId="86" priority="160" operator="notEqual">
      <formula>"A detalhar"</formula>
    </cfRule>
  </conditionalFormatting>
  <conditionalFormatting sqref="C45">
    <cfRule type="cellIs" dxfId="85" priority="159" operator="notEqual">
      <formula>"A detalhar"</formula>
    </cfRule>
  </conditionalFormatting>
  <conditionalFormatting sqref="C46">
    <cfRule type="cellIs" dxfId="84" priority="158" operator="notEqual">
      <formula>"A detalhar"</formula>
    </cfRule>
  </conditionalFormatting>
  <conditionalFormatting sqref="C47">
    <cfRule type="cellIs" dxfId="83" priority="157" operator="notEqual">
      <formula>"A detalhar"</formula>
    </cfRule>
  </conditionalFormatting>
  <conditionalFormatting sqref="C49">
    <cfRule type="cellIs" dxfId="82" priority="156" operator="notEqual">
      <formula>"A detalhar"</formula>
    </cfRule>
  </conditionalFormatting>
  <conditionalFormatting sqref="C50">
    <cfRule type="cellIs" dxfId="81" priority="155" operator="notEqual">
      <formula>"A detalhar"</formula>
    </cfRule>
  </conditionalFormatting>
  <conditionalFormatting sqref="C51">
    <cfRule type="cellIs" dxfId="80" priority="154" operator="notEqual">
      <formula>"A detalhar"</formula>
    </cfRule>
  </conditionalFormatting>
  <conditionalFormatting sqref="C52">
    <cfRule type="cellIs" dxfId="79" priority="153" operator="notEqual">
      <formula>"A detalhar"</formula>
    </cfRule>
  </conditionalFormatting>
  <conditionalFormatting sqref="C53:C54 C60 C66">
    <cfRule type="cellIs" dxfId="78" priority="152" operator="notEqual">
      <formula>"A detalhar"</formula>
    </cfRule>
  </conditionalFormatting>
  <conditionalFormatting sqref="C67">
    <cfRule type="cellIs" dxfId="77" priority="151" operator="notEqual">
      <formula>"A detalhar"</formula>
    </cfRule>
  </conditionalFormatting>
  <conditionalFormatting sqref="C68">
    <cfRule type="cellIs" dxfId="76" priority="150" operator="notEqual">
      <formula>"A detalhar"</formula>
    </cfRule>
  </conditionalFormatting>
  <conditionalFormatting sqref="C69">
    <cfRule type="cellIs" dxfId="75" priority="149" operator="notEqual">
      <formula>"A detalhar"</formula>
    </cfRule>
  </conditionalFormatting>
  <conditionalFormatting sqref="C70">
    <cfRule type="cellIs" dxfId="74" priority="148" operator="notEqual">
      <formula>"A detalhar"</formula>
    </cfRule>
  </conditionalFormatting>
  <conditionalFormatting sqref="C71">
    <cfRule type="cellIs" dxfId="73" priority="147" operator="notEqual">
      <formula>"A detalhar"</formula>
    </cfRule>
  </conditionalFormatting>
  <conditionalFormatting sqref="C73">
    <cfRule type="cellIs" dxfId="72" priority="146" operator="notEqual">
      <formula>"A detalhar"</formula>
    </cfRule>
  </conditionalFormatting>
  <conditionalFormatting sqref="C74">
    <cfRule type="cellIs" dxfId="71" priority="145" operator="notEqual">
      <formula>"A detalhar"</formula>
    </cfRule>
  </conditionalFormatting>
  <conditionalFormatting sqref="C75">
    <cfRule type="cellIs" dxfId="70" priority="144" operator="notEqual">
      <formula>"A detalhar"</formula>
    </cfRule>
  </conditionalFormatting>
  <conditionalFormatting sqref="C76">
    <cfRule type="cellIs" dxfId="69" priority="143" operator="notEqual">
      <formula>"A detalhar"</formula>
    </cfRule>
  </conditionalFormatting>
  <conditionalFormatting sqref="C78">
    <cfRule type="cellIs" dxfId="68" priority="142" operator="notEqual">
      <formula>"A detalhar"</formula>
    </cfRule>
  </conditionalFormatting>
  <conditionalFormatting sqref="C130">
    <cfRule type="cellIs" dxfId="67" priority="103" operator="notEqual">
      <formula>"A detalhar"</formula>
    </cfRule>
  </conditionalFormatting>
  <conditionalFormatting sqref="C77">
    <cfRule type="cellIs" dxfId="66" priority="141" operator="notEqual">
      <formula>"A detalhar"</formula>
    </cfRule>
  </conditionalFormatting>
  <conditionalFormatting sqref="C79">
    <cfRule type="cellIs" dxfId="65" priority="140" operator="notEqual">
      <formula>"A detalhar"</formula>
    </cfRule>
  </conditionalFormatting>
  <conditionalFormatting sqref="C80">
    <cfRule type="cellIs" dxfId="64" priority="139" operator="notEqual">
      <formula>"A detalhar"</formula>
    </cfRule>
  </conditionalFormatting>
  <conditionalFormatting sqref="C81">
    <cfRule type="cellIs" dxfId="63" priority="138" operator="notEqual">
      <formula>"A detalhar"</formula>
    </cfRule>
  </conditionalFormatting>
  <conditionalFormatting sqref="C82">
    <cfRule type="cellIs" dxfId="62" priority="137" operator="notEqual">
      <formula>"A detalhar"</formula>
    </cfRule>
  </conditionalFormatting>
  <conditionalFormatting sqref="C83">
    <cfRule type="cellIs" dxfId="61" priority="136" operator="notEqual">
      <formula>"A detalhar"</formula>
    </cfRule>
  </conditionalFormatting>
  <conditionalFormatting sqref="C85">
    <cfRule type="cellIs" dxfId="60" priority="135" operator="notEqual">
      <formula>"A detalhar"</formula>
    </cfRule>
  </conditionalFormatting>
  <conditionalFormatting sqref="C86">
    <cfRule type="cellIs" dxfId="59" priority="134" operator="notEqual">
      <formula>"A detalhar"</formula>
    </cfRule>
  </conditionalFormatting>
  <conditionalFormatting sqref="C87">
    <cfRule type="cellIs" dxfId="58" priority="133" operator="notEqual">
      <formula>"A detalhar"</formula>
    </cfRule>
  </conditionalFormatting>
  <conditionalFormatting sqref="C88">
    <cfRule type="cellIs" dxfId="57" priority="132" operator="notEqual">
      <formula>"A detalhar"</formula>
    </cfRule>
  </conditionalFormatting>
  <conditionalFormatting sqref="C89">
    <cfRule type="cellIs" dxfId="56" priority="131" operator="notEqual">
      <formula>"A detalhar"</formula>
    </cfRule>
  </conditionalFormatting>
  <conditionalFormatting sqref="C91">
    <cfRule type="cellIs" dxfId="55" priority="130" operator="notEqual">
      <formula>"A detalhar"</formula>
    </cfRule>
  </conditionalFormatting>
  <conditionalFormatting sqref="C92">
    <cfRule type="cellIs" dxfId="54" priority="129" operator="notEqual">
      <formula>"A detalhar"</formula>
    </cfRule>
  </conditionalFormatting>
  <conditionalFormatting sqref="C93">
    <cfRule type="cellIs" dxfId="53" priority="128" operator="notEqual">
      <formula>"A detalhar"</formula>
    </cfRule>
  </conditionalFormatting>
  <conditionalFormatting sqref="C94">
    <cfRule type="cellIs" dxfId="52" priority="127" operator="notEqual">
      <formula>"A detalhar"</formula>
    </cfRule>
  </conditionalFormatting>
  <conditionalFormatting sqref="C95">
    <cfRule type="cellIs" dxfId="51" priority="126" operator="notEqual">
      <formula>"A detalhar"</formula>
    </cfRule>
  </conditionalFormatting>
  <conditionalFormatting sqref="C98">
    <cfRule type="cellIs" dxfId="50" priority="125" operator="notEqual">
      <formula>"A detalhar"</formula>
    </cfRule>
  </conditionalFormatting>
  <conditionalFormatting sqref="C99">
    <cfRule type="cellIs" dxfId="49" priority="124" operator="notEqual">
      <formula>"A detalhar"</formula>
    </cfRule>
  </conditionalFormatting>
  <conditionalFormatting sqref="C100">
    <cfRule type="cellIs" dxfId="48" priority="123" operator="notEqual">
      <formula>"A detalhar"</formula>
    </cfRule>
  </conditionalFormatting>
  <conditionalFormatting sqref="C101">
    <cfRule type="cellIs" dxfId="47" priority="122" operator="notEqual">
      <formula>"A detalhar"</formula>
    </cfRule>
  </conditionalFormatting>
  <conditionalFormatting sqref="C104">
    <cfRule type="cellIs" dxfId="46" priority="121" operator="notEqual">
      <formula>"A detalhar"</formula>
    </cfRule>
  </conditionalFormatting>
  <conditionalFormatting sqref="C105">
    <cfRule type="cellIs" dxfId="45" priority="120" operator="notEqual">
      <formula>"A detalhar"</formula>
    </cfRule>
  </conditionalFormatting>
  <conditionalFormatting sqref="C106">
    <cfRule type="cellIs" dxfId="44" priority="119" operator="notEqual">
      <formula>"A detalhar"</formula>
    </cfRule>
  </conditionalFormatting>
  <conditionalFormatting sqref="C107">
    <cfRule type="cellIs" dxfId="43" priority="118" operator="notEqual">
      <formula>"A detalhar"</formula>
    </cfRule>
  </conditionalFormatting>
  <conditionalFormatting sqref="C110">
    <cfRule type="cellIs" dxfId="42" priority="117" operator="notEqual">
      <formula>"A detalhar"</formula>
    </cfRule>
  </conditionalFormatting>
  <conditionalFormatting sqref="C111">
    <cfRule type="cellIs" dxfId="41" priority="116" operator="notEqual">
      <formula>"A detalhar"</formula>
    </cfRule>
  </conditionalFormatting>
  <conditionalFormatting sqref="C112">
    <cfRule type="cellIs" dxfId="40" priority="115" operator="notEqual">
      <formula>"A detalhar"</formula>
    </cfRule>
  </conditionalFormatting>
  <conditionalFormatting sqref="C113">
    <cfRule type="cellIs" dxfId="39" priority="114" operator="notEqual">
      <formula>"A detalhar"</formula>
    </cfRule>
  </conditionalFormatting>
  <conditionalFormatting sqref="C116">
    <cfRule type="cellIs" dxfId="38" priority="113" operator="notEqual">
      <formula>"A detalhar"</formula>
    </cfRule>
  </conditionalFormatting>
  <conditionalFormatting sqref="C117">
    <cfRule type="cellIs" dxfId="37" priority="112" operator="notEqual">
      <formula>"A detalhar"</formula>
    </cfRule>
  </conditionalFormatting>
  <conditionalFormatting sqref="C118">
    <cfRule type="cellIs" dxfId="36" priority="111" operator="notEqual">
      <formula>"A detalhar"</formula>
    </cfRule>
  </conditionalFormatting>
  <conditionalFormatting sqref="C119">
    <cfRule type="cellIs" dxfId="35" priority="110" operator="notEqual">
      <formula>"A detalhar"</formula>
    </cfRule>
  </conditionalFormatting>
  <conditionalFormatting sqref="C122">
    <cfRule type="cellIs" dxfId="34" priority="109" operator="notEqual">
      <formula>"A detalhar"</formula>
    </cfRule>
  </conditionalFormatting>
  <conditionalFormatting sqref="C123">
    <cfRule type="cellIs" dxfId="33" priority="108" operator="notEqual">
      <formula>"A detalhar"</formula>
    </cfRule>
  </conditionalFormatting>
  <conditionalFormatting sqref="C124">
    <cfRule type="cellIs" dxfId="32" priority="107" operator="notEqual">
      <formula>"A detalhar"</formula>
    </cfRule>
  </conditionalFormatting>
  <conditionalFormatting sqref="C125">
    <cfRule type="cellIs" dxfId="31" priority="106" operator="notEqual">
      <formula>"A detalhar"</formula>
    </cfRule>
  </conditionalFormatting>
  <conditionalFormatting sqref="C128">
    <cfRule type="cellIs" dxfId="30" priority="105" operator="notEqual">
      <formula>"A detalhar"</formula>
    </cfRule>
  </conditionalFormatting>
  <conditionalFormatting sqref="C129">
    <cfRule type="cellIs" dxfId="29" priority="104" operator="notEqual">
      <formula>"A detalhar"</formula>
    </cfRule>
  </conditionalFormatting>
  <conditionalFormatting sqref="C131">
    <cfRule type="cellIs" dxfId="28" priority="102" operator="notEqual">
      <formula>"A detalhar"</formula>
    </cfRule>
  </conditionalFormatting>
  <conditionalFormatting sqref="C97">
    <cfRule type="cellIs" dxfId="27" priority="38" operator="notEqual">
      <formula>"A detalhar"</formula>
    </cfRule>
  </conditionalFormatting>
  <conditionalFormatting sqref="C103">
    <cfRule type="cellIs" dxfId="26" priority="37" operator="notEqual">
      <formula>"A detalhar"</formula>
    </cfRule>
  </conditionalFormatting>
  <conditionalFormatting sqref="C109">
    <cfRule type="cellIs" dxfId="25" priority="36" operator="notEqual">
      <formula>"A detalhar"</formula>
    </cfRule>
  </conditionalFormatting>
  <conditionalFormatting sqref="C115">
    <cfRule type="cellIs" dxfId="24" priority="35" operator="notEqual">
      <formula>"A detalhar"</formula>
    </cfRule>
  </conditionalFormatting>
  <conditionalFormatting sqref="C121">
    <cfRule type="cellIs" dxfId="23" priority="34" operator="notEqual">
      <formula>"A detalhar"</formula>
    </cfRule>
  </conditionalFormatting>
  <conditionalFormatting sqref="C127">
    <cfRule type="cellIs" dxfId="22" priority="33" operator="notEqual">
      <formula>"A detalhar"</formula>
    </cfRule>
  </conditionalFormatting>
  <conditionalFormatting sqref="C55">
    <cfRule type="cellIs" dxfId="21" priority="32" operator="notEqual">
      <formula>"A detalhar"</formula>
    </cfRule>
  </conditionalFormatting>
  <conditionalFormatting sqref="C56">
    <cfRule type="cellIs" dxfId="20" priority="31" operator="notEqual">
      <formula>"A detalhar"</formula>
    </cfRule>
  </conditionalFormatting>
  <conditionalFormatting sqref="C57">
    <cfRule type="cellIs" dxfId="19" priority="30" operator="notEqual">
      <formula>"A detalhar"</formula>
    </cfRule>
  </conditionalFormatting>
  <conditionalFormatting sqref="C58">
    <cfRule type="cellIs" dxfId="18" priority="29" operator="notEqual">
      <formula>"A detalhar"</formula>
    </cfRule>
  </conditionalFormatting>
  <conditionalFormatting sqref="C59">
    <cfRule type="cellIs" dxfId="17" priority="28" operator="notEqual">
      <formula>"A detalhar"</formula>
    </cfRule>
  </conditionalFormatting>
  <conditionalFormatting sqref="C61">
    <cfRule type="cellIs" dxfId="16" priority="27" operator="notEqual">
      <formula>"A detalhar"</formula>
    </cfRule>
  </conditionalFormatting>
  <conditionalFormatting sqref="C62">
    <cfRule type="cellIs" dxfId="15" priority="26" operator="notEqual">
      <formula>"A detalhar"</formula>
    </cfRule>
  </conditionalFormatting>
  <conditionalFormatting sqref="C63">
    <cfRule type="cellIs" dxfId="14" priority="25" operator="notEqual">
      <formula>"A detalhar"</formula>
    </cfRule>
  </conditionalFormatting>
  <conditionalFormatting sqref="C64">
    <cfRule type="cellIs" dxfId="13" priority="24" operator="notEqual">
      <formula>"A detalhar"</formula>
    </cfRule>
  </conditionalFormatting>
  <conditionalFormatting sqref="C65">
    <cfRule type="cellIs" dxfId="12" priority="23" operator="notEqual">
      <formula>"A detalhar"</formula>
    </cfRule>
  </conditionalFormatting>
  <conditionalFormatting sqref="G55:G59">
    <cfRule type="containsText" dxfId="11" priority="19" operator="containsText" text="ATENÇÃO">
      <formula>NOT(ISERROR(SEARCH("ATENÇÃO",G55)))</formula>
    </cfRule>
    <cfRule type="containsText" dxfId="10" priority="20" operator="containsText" text="ADEQUADO">
      <formula>NOT(ISERROR(SEARCH("ADEQUADO",G55)))</formula>
    </cfRule>
    <cfRule type="containsText" dxfId="9" priority="21" operator="containsText" text="PREOCUPANTE">
      <formula>NOT(ISERROR(SEARCH("PREOCUPANTE",G55)))</formula>
    </cfRule>
  </conditionalFormatting>
  <conditionalFormatting sqref="G55:G59">
    <cfRule type="containsText" dxfId="8" priority="18" operator="containsText" text="SUSPENSO">
      <formula>NOT(ISERROR(SEARCH("SUSPENSO",G55)))</formula>
    </cfRule>
  </conditionalFormatting>
  <conditionalFormatting sqref="G61 G63:G65">
    <cfRule type="containsText" dxfId="7" priority="10" operator="containsText" text="ATENÇÃO">
      <formula>NOT(ISERROR(SEARCH("ATENÇÃO",G61)))</formula>
    </cfRule>
    <cfRule type="containsText" dxfId="6" priority="11" operator="containsText" text="ADEQUADO">
      <formula>NOT(ISERROR(SEARCH("ADEQUADO",G61)))</formula>
    </cfRule>
    <cfRule type="containsText" dxfId="5" priority="12" operator="containsText" text="PREOCUPANTE">
      <formula>NOT(ISERROR(SEARCH("PREOCUPANTE",G61)))</formula>
    </cfRule>
  </conditionalFormatting>
  <conditionalFormatting sqref="G61 G63:G65">
    <cfRule type="containsText" dxfId="4" priority="9" operator="containsText" text="SUSPENSO">
      <formula>NOT(ISERROR(SEARCH("SUSPENSO",G61)))</formula>
    </cfRule>
  </conditionalFormatting>
  <conditionalFormatting sqref="G62">
    <cfRule type="containsText" dxfId="3" priority="2" operator="containsText" text="ATENÇÃO">
      <formula>NOT(ISERROR(SEARCH("ATENÇÃO",G62)))</formula>
    </cfRule>
    <cfRule type="containsText" dxfId="2" priority="3" operator="containsText" text="ADEQUADO">
      <formula>NOT(ISERROR(SEARCH("ADEQUADO",G62)))</formula>
    </cfRule>
    <cfRule type="containsText" dxfId="1" priority="4" operator="containsText" text="PREOCUPANTE">
      <formula>NOT(ISERROR(SEARCH("PREOCUPANTE",G62)))</formula>
    </cfRule>
  </conditionalFormatting>
  <conditionalFormatting sqref="G62">
    <cfRule type="containsText" dxfId="0" priority="1" operator="containsText" text="SUSPENSO">
      <formula>NOT(ISERROR(SEARCH("SUSPENSO",G62)))</formula>
    </cfRule>
  </conditionalFormatting>
  <dataValidations count="2">
    <dataValidation type="list" allowBlank="1" showInputMessage="1" showErrorMessage="1" sqref="G19:G132">
      <formula1>"ADEQUADO,ATENÇÃO,PREOCUPANTE,CONCLUÍDO"</formula1>
    </dataValidation>
    <dataValidation allowBlank="1" showErrorMessage="1" sqref="C140:C143 J143 J139:J140 H19:I132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4" id="{2FC9C459-5ED6-4DF8-8D9C-6A4EA5C86ABD}">
            <x14:iconSet iconSet="4TrafficLights" showValue="0" custom="1">
              <x14:cfvo type="percent">
                <xm:f>0</xm:f>
              </x14:cfvo>
              <x14:cfvo type="percent">
                <xm:f>70</xm:f>
              </x14:cfvo>
              <x14:cfvo type="percent">
                <xm:f>90</xm:f>
              </x14:cfvo>
              <x14:cfvo type="percent">
                <xm:f>100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C140</xm:sqref>
        </x14:conditionalFormatting>
        <x14:conditionalFormatting xmlns:xm="http://schemas.microsoft.com/office/excel/2006/main">
          <x14:cfRule type="iconSet" priority="184" id="{A0400B83-6169-4459-8C61-2035597AA90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H21:I21</xm:sqref>
        </x14:conditionalFormatting>
        <x14:conditionalFormatting xmlns:xm="http://schemas.microsoft.com/office/excel/2006/main">
          <x14:cfRule type="iconSet" priority="179" id="{72DADF93-6326-4B24-84D5-2433BC89A2E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H22:I22</xm:sqref>
        </x14:conditionalFormatting>
        <x14:conditionalFormatting xmlns:xm="http://schemas.microsoft.com/office/excel/2006/main">
          <x14:cfRule type="iconSet" priority="176" id="{75C546BB-F8D6-4261-AD0C-C28C6060C60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H132:I132</xm:sqref>
        </x14:conditionalFormatting>
        <x14:conditionalFormatting xmlns:xm="http://schemas.microsoft.com/office/excel/2006/main">
          <x14:cfRule type="iconSet" priority="198" id="{02C309E1-3463-491E-8C3E-EDB15D2AD09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H20:I20</xm:sqref>
        </x14:conditionalFormatting>
        <x14:conditionalFormatting xmlns:xm="http://schemas.microsoft.com/office/excel/2006/main">
          <x14:cfRule type="iconSet" priority="199" id="{A211D9DE-93A0-475A-BC66-9213086277F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H19:I19</xm:sqref>
        </x14:conditionalFormatting>
        <x14:conditionalFormatting xmlns:xm="http://schemas.microsoft.com/office/excel/2006/main">
          <x14:cfRule type="iconSet" priority="200" id="{454D3482-D1DC-4922-985F-1BEA194658D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H23:I25 H30:I31 H36:I37 H42:I42</xm:sqref>
        </x14:conditionalFormatting>
        <x14:conditionalFormatting xmlns:xm="http://schemas.microsoft.com/office/excel/2006/main">
          <x14:cfRule type="iconSet" priority="201" id="{421EA3FB-3BB5-4F2A-8D45-6AC4E5A3349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H90:I91 H84:I85 H72:I73 H43:I43 H48:I49 H67:I67 H78:I79 H96:I97 H102:I103 H108:I109 H114:I115 H120:I121 H126:I127</xm:sqref>
        </x14:conditionalFormatting>
        <x14:conditionalFormatting xmlns:xm="http://schemas.microsoft.com/office/excel/2006/main">
          <x14:cfRule type="iconSet" priority="99" id="{6C5FFA23-3C87-4AC3-80C5-F59F9B62ED0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H27:I27</xm:sqref>
        </x14:conditionalFormatting>
        <x14:conditionalFormatting xmlns:xm="http://schemas.microsoft.com/office/excel/2006/main">
          <x14:cfRule type="iconSet" priority="98" id="{A85AD288-F5BC-449B-8C4F-58E8C79F0DB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H28:I28</xm:sqref>
        </x14:conditionalFormatting>
        <x14:conditionalFormatting xmlns:xm="http://schemas.microsoft.com/office/excel/2006/main">
          <x14:cfRule type="iconSet" priority="100" id="{65DC78E0-2EF1-4BD6-B008-A4034CB335C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H26:I26</xm:sqref>
        </x14:conditionalFormatting>
        <x14:conditionalFormatting xmlns:xm="http://schemas.microsoft.com/office/excel/2006/main">
          <x14:cfRule type="iconSet" priority="101" id="{F186B6FA-5F13-4FBC-A25A-B440B1594F7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H29:I29</xm:sqref>
        </x14:conditionalFormatting>
        <x14:conditionalFormatting xmlns:xm="http://schemas.microsoft.com/office/excel/2006/main">
          <x14:cfRule type="iconSet" priority="95" id="{DEC98846-8578-4F3A-9382-BD9E08CB2A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H33:I33</xm:sqref>
        </x14:conditionalFormatting>
        <x14:conditionalFormatting xmlns:xm="http://schemas.microsoft.com/office/excel/2006/main">
          <x14:cfRule type="iconSet" priority="94" id="{AEAEC77B-C1ED-4EB4-A8B2-4B262FF9708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H34:I34</xm:sqref>
        </x14:conditionalFormatting>
        <x14:conditionalFormatting xmlns:xm="http://schemas.microsoft.com/office/excel/2006/main">
          <x14:cfRule type="iconSet" priority="96" id="{4D64CCDE-8BEE-4913-B623-2C968C3CACE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H32:I32</xm:sqref>
        </x14:conditionalFormatting>
        <x14:conditionalFormatting xmlns:xm="http://schemas.microsoft.com/office/excel/2006/main">
          <x14:cfRule type="iconSet" priority="97" id="{4D6359BA-A917-408A-881D-D52852256FB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H35:I35</xm:sqref>
        </x14:conditionalFormatting>
        <x14:conditionalFormatting xmlns:xm="http://schemas.microsoft.com/office/excel/2006/main">
          <x14:cfRule type="iconSet" priority="91" id="{56B53E1F-0268-419A-99DB-A2AF6E8C551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H39:I39</xm:sqref>
        </x14:conditionalFormatting>
        <x14:conditionalFormatting xmlns:xm="http://schemas.microsoft.com/office/excel/2006/main">
          <x14:cfRule type="iconSet" priority="90" id="{AFE7E442-457A-49C6-905F-3195A135DBB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H40:I40</xm:sqref>
        </x14:conditionalFormatting>
        <x14:conditionalFormatting xmlns:xm="http://schemas.microsoft.com/office/excel/2006/main">
          <x14:cfRule type="iconSet" priority="92" id="{D42E8273-F33A-4ECB-8308-87770AC9ADA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H38:I38</xm:sqref>
        </x14:conditionalFormatting>
        <x14:conditionalFormatting xmlns:xm="http://schemas.microsoft.com/office/excel/2006/main">
          <x14:cfRule type="iconSet" priority="93" id="{144C7F11-2863-49BA-8F3B-B1746F047F5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H41:I41</xm:sqref>
        </x14:conditionalFormatting>
        <x14:conditionalFormatting xmlns:xm="http://schemas.microsoft.com/office/excel/2006/main">
          <x14:cfRule type="iconSet" priority="87" id="{3F5DAFBF-BB30-4B01-BDBB-22BF6E3CEB9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H45:I45</xm:sqref>
        </x14:conditionalFormatting>
        <x14:conditionalFormatting xmlns:xm="http://schemas.microsoft.com/office/excel/2006/main">
          <x14:cfRule type="iconSet" priority="86" id="{BB9A57B7-DCD8-4BB3-8A26-6F2B670F1D7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H46:I46</xm:sqref>
        </x14:conditionalFormatting>
        <x14:conditionalFormatting xmlns:xm="http://schemas.microsoft.com/office/excel/2006/main">
          <x14:cfRule type="iconSet" priority="88" id="{1655A8EC-81D7-4889-9CA0-95A0184D6C2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H44:I44</xm:sqref>
        </x14:conditionalFormatting>
        <x14:conditionalFormatting xmlns:xm="http://schemas.microsoft.com/office/excel/2006/main">
          <x14:cfRule type="iconSet" priority="89" id="{C8FBE126-1F18-4014-85CE-27740260DC0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H47:I47</xm:sqref>
        </x14:conditionalFormatting>
        <x14:conditionalFormatting xmlns:xm="http://schemas.microsoft.com/office/excel/2006/main">
          <x14:cfRule type="iconSet" priority="84" id="{C431F024-3FC6-4A42-8B6B-E3B2D62D3B7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H51:I51</xm:sqref>
        </x14:conditionalFormatting>
        <x14:conditionalFormatting xmlns:xm="http://schemas.microsoft.com/office/excel/2006/main">
          <x14:cfRule type="iconSet" priority="83" id="{6726E3B8-C92A-42CE-84AD-D20F43F3B81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H52:I52</xm:sqref>
        </x14:conditionalFormatting>
        <x14:conditionalFormatting xmlns:xm="http://schemas.microsoft.com/office/excel/2006/main">
          <x14:cfRule type="iconSet" priority="85" id="{D69F0378-3162-4995-B0DD-ECB96EB8122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H50:I50</xm:sqref>
        </x14:conditionalFormatting>
        <x14:conditionalFormatting xmlns:xm="http://schemas.microsoft.com/office/excel/2006/main">
          <x14:cfRule type="iconSet" priority="80" id="{9947B0F4-DBBF-48D4-8CAC-6D885E0D8D5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H69:I69</xm:sqref>
        </x14:conditionalFormatting>
        <x14:conditionalFormatting xmlns:xm="http://schemas.microsoft.com/office/excel/2006/main">
          <x14:cfRule type="iconSet" priority="79" id="{C02DBB95-76BB-4050-AE6C-6AB175B2901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H70:I70</xm:sqref>
        </x14:conditionalFormatting>
        <x14:conditionalFormatting xmlns:xm="http://schemas.microsoft.com/office/excel/2006/main">
          <x14:cfRule type="iconSet" priority="81" id="{9AD9C943-7AC8-47F4-84CA-B611E5D327D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H68:I68</xm:sqref>
        </x14:conditionalFormatting>
        <x14:conditionalFormatting xmlns:xm="http://schemas.microsoft.com/office/excel/2006/main">
          <x14:cfRule type="iconSet" priority="82" id="{FDAC88E6-5019-4A2F-BC44-22F98E3FFCE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H71:I71</xm:sqref>
        </x14:conditionalFormatting>
        <x14:conditionalFormatting xmlns:xm="http://schemas.microsoft.com/office/excel/2006/main">
          <x14:cfRule type="iconSet" priority="76" id="{EE27B612-6EC5-4BD8-9E26-169C0423760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H75:I75</xm:sqref>
        </x14:conditionalFormatting>
        <x14:conditionalFormatting xmlns:xm="http://schemas.microsoft.com/office/excel/2006/main">
          <x14:cfRule type="iconSet" priority="75" id="{0A89F0D0-6852-4CE2-8E0D-A9983CD997D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H76:I76</xm:sqref>
        </x14:conditionalFormatting>
        <x14:conditionalFormatting xmlns:xm="http://schemas.microsoft.com/office/excel/2006/main">
          <x14:cfRule type="iconSet" priority="77" id="{18077E88-4915-4E21-8A36-03CFB6E844C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H74:I74</xm:sqref>
        </x14:conditionalFormatting>
        <x14:conditionalFormatting xmlns:xm="http://schemas.microsoft.com/office/excel/2006/main">
          <x14:cfRule type="iconSet" priority="78" id="{76C9839C-2510-419E-A405-D1752B93A37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H77:I77</xm:sqref>
        </x14:conditionalFormatting>
        <x14:conditionalFormatting xmlns:xm="http://schemas.microsoft.com/office/excel/2006/main">
          <x14:cfRule type="iconSet" priority="72" id="{B2A49180-F435-4628-9F97-030B11FB4FB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H81:I81</xm:sqref>
        </x14:conditionalFormatting>
        <x14:conditionalFormatting xmlns:xm="http://schemas.microsoft.com/office/excel/2006/main">
          <x14:cfRule type="iconSet" priority="71" id="{EEB82B4E-C780-4892-9DE5-F6BCF991DDE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H82:I82</xm:sqref>
        </x14:conditionalFormatting>
        <x14:conditionalFormatting xmlns:xm="http://schemas.microsoft.com/office/excel/2006/main">
          <x14:cfRule type="iconSet" priority="73" id="{3F31278C-8E2A-4595-9E01-799C313F4D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H80:I80</xm:sqref>
        </x14:conditionalFormatting>
        <x14:conditionalFormatting xmlns:xm="http://schemas.microsoft.com/office/excel/2006/main">
          <x14:cfRule type="iconSet" priority="74" id="{03499A3D-0D0A-4354-B924-E268C49269E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H83:I83</xm:sqref>
        </x14:conditionalFormatting>
        <x14:conditionalFormatting xmlns:xm="http://schemas.microsoft.com/office/excel/2006/main">
          <x14:cfRule type="iconSet" priority="68" id="{20AE6531-066C-479F-8404-6C7EAE5D7CA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H87:I87</xm:sqref>
        </x14:conditionalFormatting>
        <x14:conditionalFormatting xmlns:xm="http://schemas.microsoft.com/office/excel/2006/main">
          <x14:cfRule type="iconSet" priority="67" id="{6F8149A5-B511-4827-A6C4-951C28CFDF0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H88:I88</xm:sqref>
        </x14:conditionalFormatting>
        <x14:conditionalFormatting xmlns:xm="http://schemas.microsoft.com/office/excel/2006/main">
          <x14:cfRule type="iconSet" priority="69" id="{652ADCAE-8B36-4B28-870A-8456FCFD89A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H86:I86</xm:sqref>
        </x14:conditionalFormatting>
        <x14:conditionalFormatting xmlns:xm="http://schemas.microsoft.com/office/excel/2006/main">
          <x14:cfRule type="iconSet" priority="70" id="{F79C9715-6EBB-4889-822E-5CD1116E7F5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H89:I89</xm:sqref>
        </x14:conditionalFormatting>
        <x14:conditionalFormatting xmlns:xm="http://schemas.microsoft.com/office/excel/2006/main">
          <x14:cfRule type="iconSet" priority="64" id="{0EC56347-7E09-4D62-8F4A-DDE72E45417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H93:I93</xm:sqref>
        </x14:conditionalFormatting>
        <x14:conditionalFormatting xmlns:xm="http://schemas.microsoft.com/office/excel/2006/main">
          <x14:cfRule type="iconSet" priority="63" id="{454022BE-EC3C-4213-9FDA-D9AE2FACD30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H94:I94</xm:sqref>
        </x14:conditionalFormatting>
        <x14:conditionalFormatting xmlns:xm="http://schemas.microsoft.com/office/excel/2006/main">
          <x14:cfRule type="iconSet" priority="65" id="{62BDC082-4D23-4AF9-BD31-88BDD91F9D2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H92:I92</xm:sqref>
        </x14:conditionalFormatting>
        <x14:conditionalFormatting xmlns:xm="http://schemas.microsoft.com/office/excel/2006/main">
          <x14:cfRule type="iconSet" priority="66" id="{A87C05C8-BA5A-4D9C-A09E-622A31EA3D7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H95:I95</xm:sqref>
        </x14:conditionalFormatting>
        <x14:conditionalFormatting xmlns:xm="http://schemas.microsoft.com/office/excel/2006/main">
          <x14:cfRule type="iconSet" priority="60" id="{DCD49116-E206-48C4-80B8-00CDA1664FE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H99:I99</xm:sqref>
        </x14:conditionalFormatting>
        <x14:conditionalFormatting xmlns:xm="http://schemas.microsoft.com/office/excel/2006/main">
          <x14:cfRule type="iconSet" priority="59" id="{9A11AA21-4470-48EF-8BD6-C2A16B8FBC9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H100:I100</xm:sqref>
        </x14:conditionalFormatting>
        <x14:conditionalFormatting xmlns:xm="http://schemas.microsoft.com/office/excel/2006/main">
          <x14:cfRule type="iconSet" priority="61" id="{54C20656-5E2D-4E5B-81D9-11CB236C182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H98:I98</xm:sqref>
        </x14:conditionalFormatting>
        <x14:conditionalFormatting xmlns:xm="http://schemas.microsoft.com/office/excel/2006/main">
          <x14:cfRule type="iconSet" priority="62" id="{18C52E84-5487-4334-BC0A-FEC984BD5BC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H101:I101</xm:sqref>
        </x14:conditionalFormatting>
        <x14:conditionalFormatting xmlns:xm="http://schemas.microsoft.com/office/excel/2006/main">
          <x14:cfRule type="iconSet" priority="56" id="{1E066A94-1F8E-4D37-A2E1-E324D8F4F47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H105:I105</xm:sqref>
        </x14:conditionalFormatting>
        <x14:conditionalFormatting xmlns:xm="http://schemas.microsoft.com/office/excel/2006/main">
          <x14:cfRule type="iconSet" priority="55" id="{E2DF4E05-4024-4D05-9253-2ADEA602CE4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H106:I106</xm:sqref>
        </x14:conditionalFormatting>
        <x14:conditionalFormatting xmlns:xm="http://schemas.microsoft.com/office/excel/2006/main">
          <x14:cfRule type="iconSet" priority="57" id="{7A25EBF1-BCC5-46C4-8E8E-0D6D491C96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H104:I104</xm:sqref>
        </x14:conditionalFormatting>
        <x14:conditionalFormatting xmlns:xm="http://schemas.microsoft.com/office/excel/2006/main">
          <x14:cfRule type="iconSet" priority="58" id="{B1F38B1F-9326-4657-812F-4A44D722D09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H107:I107</xm:sqref>
        </x14:conditionalFormatting>
        <x14:conditionalFormatting xmlns:xm="http://schemas.microsoft.com/office/excel/2006/main">
          <x14:cfRule type="iconSet" priority="52" id="{3350BDBB-FC92-4FCE-AA2A-660956CCB1E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H111:I111</xm:sqref>
        </x14:conditionalFormatting>
        <x14:conditionalFormatting xmlns:xm="http://schemas.microsoft.com/office/excel/2006/main">
          <x14:cfRule type="iconSet" priority="51" id="{2F648000-B324-4A2A-81A8-C309568C5CC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H112:I112</xm:sqref>
        </x14:conditionalFormatting>
        <x14:conditionalFormatting xmlns:xm="http://schemas.microsoft.com/office/excel/2006/main">
          <x14:cfRule type="iconSet" priority="53" id="{E259D6AE-A078-4666-AF5B-2657CBB3933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H110:I110</xm:sqref>
        </x14:conditionalFormatting>
        <x14:conditionalFormatting xmlns:xm="http://schemas.microsoft.com/office/excel/2006/main">
          <x14:cfRule type="iconSet" priority="54" id="{C1FC3795-55B7-4F97-A034-E493F87465A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H113:I113</xm:sqref>
        </x14:conditionalFormatting>
        <x14:conditionalFormatting xmlns:xm="http://schemas.microsoft.com/office/excel/2006/main">
          <x14:cfRule type="iconSet" priority="48" id="{CE9ED39F-C604-404E-8A0A-F235B646D9D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H117:I117</xm:sqref>
        </x14:conditionalFormatting>
        <x14:conditionalFormatting xmlns:xm="http://schemas.microsoft.com/office/excel/2006/main">
          <x14:cfRule type="iconSet" priority="47" id="{CCD3FE15-1CFC-4D6E-92C7-0270DDD9648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H118:I118</xm:sqref>
        </x14:conditionalFormatting>
        <x14:conditionalFormatting xmlns:xm="http://schemas.microsoft.com/office/excel/2006/main">
          <x14:cfRule type="iconSet" priority="49" id="{661626B8-3CE4-4613-9A93-57AB9A21266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H116:I116</xm:sqref>
        </x14:conditionalFormatting>
        <x14:conditionalFormatting xmlns:xm="http://schemas.microsoft.com/office/excel/2006/main">
          <x14:cfRule type="iconSet" priority="50" id="{A8CABA8F-34F6-4961-A416-EE67145C806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H119:I119</xm:sqref>
        </x14:conditionalFormatting>
        <x14:conditionalFormatting xmlns:xm="http://schemas.microsoft.com/office/excel/2006/main">
          <x14:cfRule type="iconSet" priority="44" id="{4D0D1786-BD69-43F4-BA9D-FD0C0F6A5AC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H123:I123</xm:sqref>
        </x14:conditionalFormatting>
        <x14:conditionalFormatting xmlns:xm="http://schemas.microsoft.com/office/excel/2006/main">
          <x14:cfRule type="iconSet" priority="43" id="{A29B752F-8819-46A3-861C-CFE1FE62017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H124:I124</xm:sqref>
        </x14:conditionalFormatting>
        <x14:conditionalFormatting xmlns:xm="http://schemas.microsoft.com/office/excel/2006/main">
          <x14:cfRule type="iconSet" priority="45" id="{54AE642A-742A-4130-8EF9-8F789A390AB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H122:I122</xm:sqref>
        </x14:conditionalFormatting>
        <x14:conditionalFormatting xmlns:xm="http://schemas.microsoft.com/office/excel/2006/main">
          <x14:cfRule type="iconSet" priority="46" id="{4A286105-BEBB-43C0-9E47-C5F75FD0104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H125:I125</xm:sqref>
        </x14:conditionalFormatting>
        <x14:conditionalFormatting xmlns:xm="http://schemas.microsoft.com/office/excel/2006/main">
          <x14:cfRule type="iconSet" priority="40" id="{303058AE-EDB8-4983-8BB9-E440CB770C0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H129:I129</xm:sqref>
        </x14:conditionalFormatting>
        <x14:conditionalFormatting xmlns:xm="http://schemas.microsoft.com/office/excel/2006/main">
          <x14:cfRule type="iconSet" priority="39" id="{3202EA68-A601-4B1B-BE40-293EAB88F2B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H130:I130</xm:sqref>
        </x14:conditionalFormatting>
        <x14:conditionalFormatting xmlns:xm="http://schemas.microsoft.com/office/excel/2006/main">
          <x14:cfRule type="iconSet" priority="41" id="{CB8F2306-6F21-4E41-B926-28BABD75E56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H128:I128</xm:sqref>
        </x14:conditionalFormatting>
        <x14:conditionalFormatting xmlns:xm="http://schemas.microsoft.com/office/excel/2006/main">
          <x14:cfRule type="iconSet" priority="42" id="{7E293673-019B-4C8E-BFCC-35039CFB8AD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H131:I131</xm:sqref>
        </x14:conditionalFormatting>
        <x14:conditionalFormatting xmlns:xm="http://schemas.microsoft.com/office/excel/2006/main">
          <x14:cfRule type="iconSet" priority="22" id="{C8201A17-E5E7-4E29-809A-E81FA44A894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H55:I55</xm:sqref>
        </x14:conditionalFormatting>
        <x14:conditionalFormatting xmlns:xm="http://schemas.microsoft.com/office/excel/2006/main">
          <x14:cfRule type="iconSet" priority="15" id="{A2E29662-E2AD-4995-9A13-B5F0800C07E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H57:I57</xm:sqref>
        </x14:conditionalFormatting>
        <x14:conditionalFormatting xmlns:xm="http://schemas.microsoft.com/office/excel/2006/main">
          <x14:cfRule type="iconSet" priority="14" id="{8278516D-28D6-4604-8F96-14EDB89374D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H58:I58</xm:sqref>
        </x14:conditionalFormatting>
        <x14:conditionalFormatting xmlns:xm="http://schemas.microsoft.com/office/excel/2006/main">
          <x14:cfRule type="iconSet" priority="16" id="{99ABB7B1-8836-4346-9109-99580208985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H56:I56</xm:sqref>
        </x14:conditionalFormatting>
        <x14:conditionalFormatting xmlns:xm="http://schemas.microsoft.com/office/excel/2006/main">
          <x14:cfRule type="iconSet" priority="17" id="{D625FE06-6E2E-4552-8410-60174A10DA4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H59:I59</xm:sqref>
        </x14:conditionalFormatting>
        <x14:conditionalFormatting xmlns:xm="http://schemas.microsoft.com/office/excel/2006/main">
          <x14:cfRule type="iconSet" priority="13" id="{AD90471D-A145-47B5-AE19-2FA3D2768E1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H61:I61</xm:sqref>
        </x14:conditionalFormatting>
        <x14:conditionalFormatting xmlns:xm="http://schemas.microsoft.com/office/excel/2006/main">
          <x14:cfRule type="iconSet" priority="6" id="{F69145B8-4DD1-405D-8C8E-AAE3D511E41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H63:I63</xm:sqref>
        </x14:conditionalFormatting>
        <x14:conditionalFormatting xmlns:xm="http://schemas.microsoft.com/office/excel/2006/main">
          <x14:cfRule type="iconSet" priority="5" id="{0C6C777E-42F5-4CC2-8CA7-1359389B177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H64:I64</xm:sqref>
        </x14:conditionalFormatting>
        <x14:conditionalFormatting xmlns:xm="http://schemas.microsoft.com/office/excel/2006/main">
          <x14:cfRule type="iconSet" priority="7" id="{00856910-8DB2-4EF0-9403-984ABC01A44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H62:I62</xm:sqref>
        </x14:conditionalFormatting>
        <x14:conditionalFormatting xmlns:xm="http://schemas.microsoft.com/office/excel/2006/main">
          <x14:cfRule type="iconSet" priority="8" id="{769736C6-0888-4403-8D4D-A4DA5B35E94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H65:I65</xm:sqref>
        </x14:conditionalFormatting>
        <x14:conditionalFormatting xmlns:xm="http://schemas.microsoft.com/office/excel/2006/main">
          <x14:cfRule type="iconSet" priority="202" id="{930B2F11-32B5-4D4B-82CA-422A47C9A38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H53:I54 H60:I60 H66:I66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zoomScale="90" zoomScaleNormal="90" workbookViewId="0">
      <selection activeCell="P19" sqref="P19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58" style="1" customWidth="1"/>
    <col min="4" max="5" width="12.140625" style="1" customWidth="1"/>
    <col min="6" max="6" width="9" style="1"/>
    <col min="7" max="7" width="10.85546875" style="1" customWidth="1"/>
    <col min="8" max="8" width="11.7109375" style="1" customWidth="1"/>
    <col min="9" max="16384" width="9" style="1"/>
  </cols>
  <sheetData>
    <row r="2" spans="2:16" ht="24.75" customHeight="1">
      <c r="B2" s="134" t="s">
        <v>166</v>
      </c>
      <c r="C2" s="135"/>
      <c r="D2" s="135"/>
      <c r="E2" s="21"/>
      <c r="F2" s="9">
        <v>43922</v>
      </c>
      <c r="G2" s="9">
        <v>43952</v>
      </c>
      <c r="H2" s="9">
        <v>43983</v>
      </c>
      <c r="I2" s="9">
        <v>44013</v>
      </c>
      <c r="J2" s="9">
        <v>44044</v>
      </c>
      <c r="K2" s="9">
        <v>44075</v>
      </c>
      <c r="L2" s="9">
        <v>44105</v>
      </c>
      <c r="M2" s="9">
        <v>44136</v>
      </c>
      <c r="N2" s="9">
        <v>44166</v>
      </c>
      <c r="O2" s="9">
        <v>44197</v>
      </c>
      <c r="P2" s="9">
        <v>44228</v>
      </c>
    </row>
    <row r="3" spans="2:16" ht="24.75" customHeight="1">
      <c r="B3" s="20"/>
      <c r="C3" s="21"/>
      <c r="D3" s="115" t="s">
        <v>236</v>
      </c>
      <c r="E3" s="115" t="s">
        <v>237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5.75" customHeight="1">
      <c r="B4" s="12">
        <v>1</v>
      </c>
      <c r="C4" s="15" t="s">
        <v>14</v>
      </c>
      <c r="D4" s="16"/>
      <c r="E4" s="16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</row>
    <row r="5" spans="2:16" ht="15" customHeight="1">
      <c r="B5" s="13" t="s">
        <v>7</v>
      </c>
      <c r="C5" s="17" t="s">
        <v>19</v>
      </c>
      <c r="D5" s="16"/>
      <c r="E5" s="16"/>
      <c r="F5" s="10"/>
      <c r="G5" s="10"/>
      <c r="H5" s="10"/>
      <c r="I5" s="8"/>
      <c r="J5" s="8"/>
      <c r="K5" s="8"/>
      <c r="L5" s="8"/>
      <c r="M5" s="8"/>
      <c r="N5" s="8"/>
      <c r="O5" s="8"/>
      <c r="P5" s="8"/>
    </row>
    <row r="6" spans="2:16" ht="15" customHeight="1">
      <c r="B6" s="13"/>
      <c r="C6" s="18" t="s">
        <v>13</v>
      </c>
      <c r="D6" s="16">
        <v>43962</v>
      </c>
      <c r="E6" s="16">
        <v>43962</v>
      </c>
      <c r="F6" s="11"/>
      <c r="G6" s="19"/>
      <c r="H6" s="8"/>
      <c r="I6" s="8"/>
      <c r="J6" s="8"/>
      <c r="K6" s="8"/>
      <c r="L6" s="8"/>
      <c r="M6" s="8"/>
      <c r="N6" s="8"/>
      <c r="O6" s="8"/>
      <c r="P6" s="8"/>
    </row>
    <row r="7" spans="2:16" ht="15" customHeight="1">
      <c r="B7" s="13"/>
      <c r="C7" s="18" t="s">
        <v>12</v>
      </c>
      <c r="D7" s="16">
        <v>43991</v>
      </c>
      <c r="E7" s="16">
        <v>43991</v>
      </c>
      <c r="F7" s="8"/>
      <c r="G7" s="19"/>
      <c r="H7" s="8"/>
      <c r="I7" s="8"/>
      <c r="J7" s="8"/>
      <c r="K7" s="8"/>
      <c r="L7" s="8"/>
      <c r="M7" s="8"/>
      <c r="N7" s="8"/>
      <c r="O7" s="8"/>
      <c r="P7" s="8"/>
    </row>
    <row r="8" spans="2:16" ht="22.5" customHeight="1">
      <c r="B8" s="13"/>
      <c r="C8" s="18" t="s">
        <v>11</v>
      </c>
      <c r="D8" s="16">
        <v>44012</v>
      </c>
      <c r="E8" s="16">
        <v>44007</v>
      </c>
      <c r="F8" s="8"/>
      <c r="G8" s="8"/>
      <c r="H8" s="19"/>
      <c r="I8" s="8"/>
      <c r="J8" s="8"/>
      <c r="K8" s="8"/>
      <c r="L8" s="8"/>
      <c r="M8" s="8"/>
      <c r="N8" s="8"/>
      <c r="O8" s="8"/>
      <c r="P8" s="8"/>
    </row>
    <row r="9" spans="2:16" ht="15" customHeight="1">
      <c r="B9" s="13" t="s">
        <v>8</v>
      </c>
      <c r="C9" s="17" t="s">
        <v>15</v>
      </c>
      <c r="D9" s="16"/>
      <c r="E9" s="16"/>
      <c r="F9" s="8"/>
      <c r="G9" s="8"/>
      <c r="H9" s="8"/>
      <c r="I9" s="10"/>
      <c r="J9" s="10"/>
      <c r="K9" s="10"/>
      <c r="L9" s="8"/>
      <c r="M9" s="8"/>
      <c r="N9" s="8"/>
      <c r="O9" s="8"/>
      <c r="P9" s="8"/>
    </row>
    <row r="10" spans="2:16" ht="15" customHeight="1">
      <c r="B10" s="13"/>
      <c r="C10" s="18" t="s">
        <v>13</v>
      </c>
      <c r="D10" s="16">
        <v>44043</v>
      </c>
      <c r="E10" s="16"/>
      <c r="F10" s="8"/>
      <c r="G10" s="8"/>
      <c r="H10" s="8"/>
      <c r="I10" s="11"/>
      <c r="J10" s="8"/>
      <c r="K10" s="8"/>
      <c r="L10" s="8"/>
      <c r="M10" s="8"/>
      <c r="N10" s="8"/>
      <c r="O10" s="8"/>
      <c r="P10" s="8"/>
    </row>
    <row r="11" spans="2:16" ht="15" customHeight="1">
      <c r="B11" s="13"/>
      <c r="C11" s="18" t="s">
        <v>12</v>
      </c>
      <c r="D11" s="16">
        <v>44074</v>
      </c>
      <c r="E11" s="16"/>
      <c r="F11" s="8"/>
      <c r="G11" s="8"/>
      <c r="H11" s="8"/>
      <c r="I11" s="8"/>
      <c r="J11" s="11"/>
      <c r="K11" s="8"/>
      <c r="L11" s="8"/>
      <c r="M11" s="8"/>
      <c r="N11" s="8"/>
      <c r="O11" s="8"/>
      <c r="P11" s="8"/>
    </row>
    <row r="12" spans="2:16" ht="24.75" customHeight="1">
      <c r="B12" s="13"/>
      <c r="C12" s="18" t="s">
        <v>11</v>
      </c>
      <c r="D12" s="16">
        <v>44104</v>
      </c>
      <c r="E12" s="16"/>
      <c r="F12" s="8"/>
      <c r="G12" s="8"/>
      <c r="H12" s="8"/>
      <c r="I12" s="8"/>
      <c r="J12" s="8"/>
      <c r="K12" s="11"/>
      <c r="L12" s="8"/>
      <c r="M12" s="8"/>
      <c r="N12" s="8"/>
      <c r="O12" s="8"/>
      <c r="P12" s="8"/>
    </row>
    <row r="13" spans="2:16" ht="15" customHeight="1">
      <c r="B13" s="13" t="s">
        <v>9</v>
      </c>
      <c r="C13" s="17" t="s">
        <v>16</v>
      </c>
      <c r="D13" s="16"/>
      <c r="E13" s="16"/>
      <c r="F13" s="8"/>
      <c r="G13" s="8"/>
      <c r="H13" s="8"/>
      <c r="I13" s="8"/>
      <c r="J13" s="8"/>
      <c r="K13" s="8"/>
      <c r="L13" s="10"/>
      <c r="M13" s="10"/>
      <c r="N13" s="10"/>
      <c r="O13" s="8"/>
      <c r="P13" s="8"/>
    </row>
    <row r="14" spans="2:16" ht="15" customHeight="1">
      <c r="B14" s="13"/>
      <c r="C14" s="18" t="s">
        <v>13</v>
      </c>
      <c r="D14" s="16">
        <v>44134</v>
      </c>
      <c r="E14" s="16"/>
      <c r="F14" s="8"/>
      <c r="G14" s="8"/>
      <c r="H14" s="8"/>
      <c r="I14" s="8"/>
      <c r="J14" s="8"/>
      <c r="K14" s="8"/>
      <c r="L14" s="11"/>
      <c r="M14" s="8"/>
      <c r="N14" s="8"/>
      <c r="O14" s="8"/>
      <c r="P14" s="8"/>
    </row>
    <row r="15" spans="2:16" ht="15" customHeight="1">
      <c r="B15" s="13"/>
      <c r="C15" s="18" t="s">
        <v>12</v>
      </c>
      <c r="D15" s="16">
        <v>44165</v>
      </c>
      <c r="E15" s="16"/>
      <c r="F15" s="8"/>
      <c r="G15" s="8"/>
      <c r="H15" s="8"/>
      <c r="I15" s="8"/>
      <c r="J15" s="8"/>
      <c r="K15" s="8"/>
      <c r="L15" s="8"/>
      <c r="M15" s="11"/>
      <c r="N15" s="8"/>
      <c r="O15" s="8"/>
      <c r="P15" s="8"/>
    </row>
    <row r="16" spans="2:16" ht="15" customHeight="1">
      <c r="B16" s="13"/>
      <c r="C16" s="18" t="s">
        <v>11</v>
      </c>
      <c r="D16" s="16">
        <v>44196</v>
      </c>
      <c r="E16" s="16"/>
      <c r="F16" s="8"/>
      <c r="G16" s="8"/>
      <c r="H16" s="8"/>
      <c r="I16" s="8"/>
      <c r="J16" s="8"/>
      <c r="K16" s="8"/>
      <c r="L16" s="8"/>
      <c r="M16" s="8"/>
      <c r="N16" s="11"/>
      <c r="O16" s="8"/>
      <c r="P16" s="8"/>
    </row>
    <row r="17" spans="2:16" ht="15" customHeight="1">
      <c r="B17" s="13" t="s">
        <v>10</v>
      </c>
      <c r="C17" s="17" t="s">
        <v>17</v>
      </c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10"/>
      <c r="P17" s="10"/>
    </row>
    <row r="18" spans="2:16" ht="15" customHeight="1">
      <c r="B18" s="13"/>
      <c r="C18" s="18" t="s">
        <v>13</v>
      </c>
      <c r="D18" s="16">
        <v>44225</v>
      </c>
      <c r="E18" s="16"/>
      <c r="F18" s="8"/>
      <c r="G18" s="8"/>
      <c r="H18" s="8"/>
      <c r="I18" s="8"/>
      <c r="J18" s="8"/>
      <c r="K18" s="8"/>
      <c r="L18" s="8"/>
      <c r="M18" s="8"/>
      <c r="N18" s="8"/>
      <c r="O18" s="11"/>
      <c r="P18" s="8"/>
    </row>
    <row r="19" spans="2:16" ht="15" customHeight="1">
      <c r="B19" s="13"/>
      <c r="C19" s="18" t="s">
        <v>12</v>
      </c>
      <c r="D19" s="16">
        <v>44253</v>
      </c>
      <c r="E19" s="16"/>
      <c r="F19" s="8"/>
      <c r="G19" s="8"/>
      <c r="H19" s="8"/>
      <c r="I19" s="8"/>
      <c r="J19" s="8"/>
      <c r="K19" s="8"/>
      <c r="L19" s="8"/>
      <c r="M19" s="8"/>
      <c r="N19" s="8"/>
      <c r="O19" s="8"/>
      <c r="P19" s="11"/>
    </row>
    <row r="20" spans="2:16" ht="15" customHeight="1">
      <c r="B20" s="13"/>
      <c r="C20" s="18" t="s">
        <v>11</v>
      </c>
      <c r="D20" s="16">
        <v>44253</v>
      </c>
      <c r="E20" s="16"/>
      <c r="F20" s="8"/>
      <c r="G20" s="8"/>
      <c r="H20" s="8"/>
      <c r="I20" s="8"/>
      <c r="J20" s="8"/>
      <c r="K20" s="8"/>
      <c r="L20" s="8"/>
      <c r="M20" s="8"/>
      <c r="N20" s="8"/>
      <c r="O20" s="8"/>
      <c r="P20" s="11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8"/>
  <sheetViews>
    <sheetView zoomScale="90" zoomScaleNormal="90" workbookViewId="0">
      <selection activeCell="L16" sqref="L16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72.140625" style="1" customWidth="1"/>
    <col min="4" max="4" width="12.140625" style="1" customWidth="1"/>
    <col min="5" max="5" width="20.28515625" style="1" customWidth="1"/>
    <col min="6" max="6" width="9" style="1"/>
    <col min="7" max="7" width="10.140625" style="1" bestFit="1" customWidth="1"/>
    <col min="8" max="15" width="9" style="1"/>
    <col min="16" max="16" width="19" style="1" customWidth="1"/>
    <col min="17" max="16384" width="9" style="1"/>
  </cols>
  <sheetData>
    <row r="2" spans="2:14" ht="23.25" customHeight="1">
      <c r="B2" s="136" t="s">
        <v>165</v>
      </c>
      <c r="C2" s="137"/>
      <c r="D2" s="138"/>
      <c r="E2" s="109"/>
      <c r="F2" s="9">
        <v>43922</v>
      </c>
      <c r="G2" s="9">
        <v>43952</v>
      </c>
      <c r="H2" s="9">
        <v>43983</v>
      </c>
      <c r="I2" s="9">
        <v>44013</v>
      </c>
      <c r="J2" s="9">
        <v>44044</v>
      </c>
      <c r="K2" s="9">
        <v>44075</v>
      </c>
      <c r="L2" s="9">
        <v>44105</v>
      </c>
      <c r="M2" s="9">
        <v>44136</v>
      </c>
      <c r="N2" s="9">
        <v>44166</v>
      </c>
    </row>
    <row r="3" spans="2:14" ht="23.25" customHeight="1">
      <c r="B3" s="107"/>
      <c r="C3" s="108"/>
      <c r="D3" s="115" t="s">
        <v>236</v>
      </c>
      <c r="E3" s="115" t="s">
        <v>237</v>
      </c>
      <c r="F3" s="9"/>
      <c r="G3" s="9"/>
      <c r="H3" s="9"/>
      <c r="I3" s="9"/>
      <c r="J3" s="9"/>
      <c r="K3" s="9"/>
      <c r="L3" s="9"/>
      <c r="M3" s="9"/>
      <c r="N3" s="9"/>
    </row>
    <row r="4" spans="2:14" ht="15.95" customHeight="1">
      <c r="B4" s="12">
        <v>1</v>
      </c>
      <c r="C4" s="15" t="s">
        <v>156</v>
      </c>
      <c r="D4" s="16">
        <v>44113</v>
      </c>
      <c r="E4" s="117"/>
      <c r="F4" s="110"/>
      <c r="G4" s="110"/>
      <c r="H4" s="110"/>
      <c r="I4" s="110"/>
      <c r="J4" s="110"/>
      <c r="K4" s="110"/>
      <c r="L4" s="110"/>
      <c r="M4" s="8"/>
      <c r="N4" s="8"/>
    </row>
    <row r="5" spans="2:14" ht="15" customHeight="1">
      <c r="B5" s="13" t="s">
        <v>7</v>
      </c>
      <c r="C5" s="17" t="s">
        <v>157</v>
      </c>
      <c r="D5" s="16"/>
      <c r="E5" s="117"/>
      <c r="F5" s="10"/>
      <c r="G5" s="10"/>
      <c r="H5" s="10"/>
      <c r="I5" s="10"/>
      <c r="J5" s="10"/>
      <c r="K5" s="10"/>
      <c r="L5" s="8"/>
      <c r="M5" s="8"/>
      <c r="N5" s="8"/>
    </row>
    <row r="6" spans="2:14" ht="15" customHeight="1">
      <c r="B6" s="13"/>
      <c r="C6" s="18" t="s">
        <v>13</v>
      </c>
      <c r="D6" s="111">
        <v>44015</v>
      </c>
      <c r="E6" s="118" t="s">
        <v>239</v>
      </c>
      <c r="F6" s="11"/>
      <c r="G6" s="11"/>
      <c r="H6" s="11"/>
      <c r="I6" s="11"/>
      <c r="J6" s="8"/>
      <c r="K6" s="8"/>
      <c r="L6" s="8"/>
      <c r="M6" s="8"/>
      <c r="N6" s="8"/>
    </row>
    <row r="7" spans="2:14" ht="15" customHeight="1">
      <c r="B7" s="13"/>
      <c r="C7" s="18" t="s">
        <v>12</v>
      </c>
      <c r="D7" s="111">
        <v>44050</v>
      </c>
      <c r="E7" s="119"/>
      <c r="F7" s="8"/>
      <c r="G7" s="8"/>
      <c r="H7" s="8"/>
      <c r="I7" s="8"/>
      <c r="J7" s="11"/>
      <c r="K7" s="8"/>
      <c r="L7" s="8"/>
      <c r="M7" s="8"/>
      <c r="N7" s="8"/>
    </row>
    <row r="8" spans="2:14" ht="15" customHeight="1">
      <c r="B8" s="13"/>
      <c r="C8" s="18" t="s">
        <v>11</v>
      </c>
      <c r="D8" s="111">
        <v>44086</v>
      </c>
      <c r="E8" s="119"/>
      <c r="F8" s="8"/>
      <c r="G8" s="8"/>
      <c r="H8" s="8"/>
      <c r="I8" s="8"/>
      <c r="J8" s="8"/>
      <c r="K8" s="11"/>
      <c r="L8" s="8"/>
      <c r="M8" s="8"/>
      <c r="N8" s="8"/>
    </row>
    <row r="9" spans="2:14" ht="15" customHeight="1">
      <c r="B9" s="13" t="s">
        <v>8</v>
      </c>
      <c r="C9" s="17" t="s">
        <v>158</v>
      </c>
      <c r="D9" s="16"/>
      <c r="E9" s="117"/>
      <c r="F9" s="10"/>
      <c r="G9" s="10"/>
      <c r="H9" s="10"/>
      <c r="I9" s="10"/>
      <c r="J9" s="10"/>
      <c r="K9" s="8"/>
      <c r="L9" s="8"/>
      <c r="M9" s="8"/>
      <c r="N9" s="8"/>
    </row>
    <row r="10" spans="2:14" ht="34.9" customHeight="1">
      <c r="B10" s="13"/>
      <c r="C10" s="18" t="s">
        <v>13</v>
      </c>
      <c r="D10" s="111">
        <v>43987</v>
      </c>
      <c r="E10" s="118" t="s">
        <v>242</v>
      </c>
      <c r="F10" s="11"/>
      <c r="G10" s="11"/>
      <c r="H10" s="11"/>
      <c r="I10" s="8"/>
      <c r="J10" s="8"/>
      <c r="K10" s="8"/>
      <c r="L10" s="8"/>
      <c r="M10" s="8"/>
      <c r="N10" s="8"/>
    </row>
    <row r="11" spans="2:14" ht="15" customHeight="1">
      <c r="B11" s="13"/>
      <c r="C11" s="18" t="s">
        <v>12</v>
      </c>
      <c r="D11" s="114">
        <v>44029</v>
      </c>
      <c r="E11" s="118" t="s">
        <v>238</v>
      </c>
      <c r="F11" s="8"/>
      <c r="G11" s="8"/>
      <c r="H11" s="8"/>
      <c r="I11" s="11"/>
      <c r="J11" s="8"/>
      <c r="K11" s="8"/>
      <c r="L11" s="8"/>
      <c r="M11" s="8"/>
      <c r="N11" s="8"/>
    </row>
    <row r="12" spans="2:14" ht="15" customHeight="1">
      <c r="B12" s="13"/>
      <c r="C12" s="18" t="s">
        <v>11</v>
      </c>
      <c r="D12" s="111">
        <v>44057</v>
      </c>
      <c r="E12" s="119"/>
      <c r="F12" s="8"/>
      <c r="G12" s="8"/>
      <c r="H12" s="8"/>
      <c r="I12" s="8"/>
      <c r="J12" s="11"/>
      <c r="K12" s="8"/>
      <c r="L12" s="8"/>
      <c r="M12" s="8"/>
      <c r="N12" s="8"/>
    </row>
    <row r="13" spans="2:14" ht="15" customHeight="1">
      <c r="B13" s="13" t="s">
        <v>9</v>
      </c>
      <c r="C13" s="17" t="s">
        <v>159</v>
      </c>
      <c r="D13" s="16"/>
      <c r="E13" s="117"/>
      <c r="F13" s="10"/>
      <c r="G13" s="10"/>
      <c r="H13" s="10"/>
      <c r="I13" s="10"/>
      <c r="J13" s="10"/>
      <c r="K13" s="10"/>
      <c r="L13" s="10"/>
      <c r="M13" s="8"/>
      <c r="N13" s="8"/>
    </row>
    <row r="14" spans="2:14" ht="15" customHeight="1">
      <c r="B14" s="13"/>
      <c r="C14" s="18" t="s">
        <v>13</v>
      </c>
      <c r="D14" s="111">
        <v>44043</v>
      </c>
      <c r="E14" s="119"/>
      <c r="F14" s="11"/>
      <c r="G14" s="11"/>
      <c r="H14" s="11"/>
      <c r="I14" s="11"/>
      <c r="J14" s="8"/>
      <c r="K14" s="8"/>
      <c r="L14" s="8"/>
      <c r="M14" s="8"/>
      <c r="N14" s="8"/>
    </row>
    <row r="15" spans="2:14" ht="15" customHeight="1">
      <c r="B15" s="13"/>
      <c r="C15" s="18" t="s">
        <v>12</v>
      </c>
      <c r="D15" s="111">
        <v>44078</v>
      </c>
      <c r="E15" s="119"/>
      <c r="F15" s="8"/>
      <c r="G15" s="8"/>
      <c r="H15" s="8"/>
      <c r="I15" s="8"/>
      <c r="J15" s="11"/>
      <c r="K15" s="11"/>
      <c r="L15" s="8"/>
      <c r="M15" s="8"/>
      <c r="N15" s="8"/>
    </row>
    <row r="16" spans="2:14" ht="15" customHeight="1">
      <c r="B16" s="13"/>
      <c r="C16" s="18" t="s">
        <v>11</v>
      </c>
      <c r="D16" s="111">
        <v>44113</v>
      </c>
      <c r="E16" s="119"/>
      <c r="F16" s="8"/>
      <c r="G16" s="8"/>
      <c r="H16" s="8"/>
      <c r="I16" s="8"/>
      <c r="J16" s="8"/>
      <c r="K16" s="8"/>
      <c r="L16" s="11"/>
      <c r="M16" s="8"/>
      <c r="N16" s="8"/>
    </row>
    <row r="17" spans="2:14" ht="15" customHeight="1">
      <c r="B17" s="13" t="s">
        <v>10</v>
      </c>
      <c r="C17" s="17" t="s">
        <v>160</v>
      </c>
      <c r="D17" s="16"/>
      <c r="E17" s="117"/>
      <c r="F17" s="10"/>
      <c r="G17" s="10"/>
      <c r="H17" s="10"/>
      <c r="I17" s="10"/>
      <c r="J17" s="10"/>
      <c r="K17" s="10"/>
      <c r="L17" s="10"/>
      <c r="M17" s="8"/>
      <c r="N17" s="8"/>
    </row>
    <row r="18" spans="2:14" ht="15" customHeight="1">
      <c r="B18" s="13"/>
      <c r="C18" s="18" t="s">
        <v>13</v>
      </c>
      <c r="D18" s="111">
        <v>44043</v>
      </c>
      <c r="E18" s="119"/>
      <c r="F18" s="11"/>
      <c r="G18" s="11"/>
      <c r="H18" s="11"/>
      <c r="I18" s="11"/>
      <c r="J18" s="8"/>
      <c r="K18" s="8"/>
      <c r="L18" s="8"/>
      <c r="M18" s="8"/>
      <c r="N18" s="8"/>
    </row>
    <row r="19" spans="2:14" ht="15" customHeight="1">
      <c r="B19" s="13"/>
      <c r="C19" s="18" t="s">
        <v>12</v>
      </c>
      <c r="D19" s="111">
        <v>44078</v>
      </c>
      <c r="E19" s="119"/>
      <c r="F19" s="8"/>
      <c r="G19" s="8"/>
      <c r="H19" s="8"/>
      <c r="I19" s="8"/>
      <c r="J19" s="11"/>
      <c r="K19" s="11"/>
      <c r="L19" s="8"/>
      <c r="M19" s="8"/>
      <c r="N19" s="8"/>
    </row>
    <row r="20" spans="2:14" ht="15" customHeight="1">
      <c r="B20" s="13"/>
      <c r="C20" s="18" t="s">
        <v>11</v>
      </c>
      <c r="D20" s="111">
        <v>44113</v>
      </c>
      <c r="E20" s="119"/>
      <c r="F20" s="8"/>
      <c r="G20" s="8"/>
      <c r="H20" s="8"/>
      <c r="I20" s="8"/>
      <c r="J20" s="8"/>
      <c r="K20" s="8"/>
      <c r="L20" s="11"/>
      <c r="M20" s="8"/>
      <c r="N20" s="8"/>
    </row>
    <row r="21" spans="2:14">
      <c r="B21" s="13" t="s">
        <v>161</v>
      </c>
      <c r="C21" s="17" t="s">
        <v>162</v>
      </c>
      <c r="D21" s="16"/>
      <c r="E21" s="117"/>
      <c r="F21" s="10"/>
      <c r="G21" s="10"/>
      <c r="H21" s="10"/>
      <c r="I21" s="10"/>
      <c r="J21" s="10"/>
      <c r="K21" s="10"/>
      <c r="L21" s="8"/>
      <c r="M21" s="8"/>
      <c r="N21" s="8"/>
    </row>
    <row r="22" spans="2:14" ht="35.25" customHeight="1">
      <c r="B22" s="13"/>
      <c r="C22" s="18" t="s">
        <v>13</v>
      </c>
      <c r="D22" s="111">
        <v>44008</v>
      </c>
      <c r="E22" s="118" t="s">
        <v>243</v>
      </c>
      <c r="F22" s="11"/>
      <c r="G22" s="11"/>
      <c r="H22" s="11"/>
      <c r="I22" s="8"/>
      <c r="J22" s="8"/>
      <c r="K22" s="8"/>
      <c r="L22" s="8"/>
      <c r="M22" s="8"/>
      <c r="N22" s="8"/>
    </row>
    <row r="23" spans="2:14">
      <c r="B23" s="13"/>
      <c r="C23" s="18" t="s">
        <v>12</v>
      </c>
      <c r="D23" s="111">
        <v>44043</v>
      </c>
      <c r="E23" s="119"/>
      <c r="F23" s="8"/>
      <c r="G23" s="8"/>
      <c r="H23" s="8"/>
      <c r="I23" s="11"/>
      <c r="J23" s="8"/>
      <c r="K23" s="8"/>
      <c r="L23" s="8"/>
      <c r="M23" s="8"/>
      <c r="N23" s="8"/>
    </row>
    <row r="24" spans="2:14">
      <c r="B24" s="13"/>
      <c r="C24" s="18" t="s">
        <v>11</v>
      </c>
      <c r="D24" s="111">
        <v>44078</v>
      </c>
      <c r="E24" s="119"/>
      <c r="F24" s="8"/>
      <c r="G24" s="8"/>
      <c r="H24" s="8"/>
      <c r="I24" s="8"/>
      <c r="J24" s="11"/>
      <c r="K24" s="11"/>
      <c r="L24" s="8"/>
      <c r="M24" s="8"/>
      <c r="N24" s="8"/>
    </row>
    <row r="25" spans="2:14">
      <c r="B25" s="13" t="s">
        <v>163</v>
      </c>
      <c r="C25" s="17" t="s">
        <v>164</v>
      </c>
      <c r="D25" s="16"/>
      <c r="E25" s="117"/>
      <c r="F25" s="10"/>
      <c r="G25" s="10"/>
      <c r="H25" s="10"/>
      <c r="I25" s="10"/>
      <c r="J25" s="10"/>
      <c r="K25" s="10"/>
      <c r="L25" s="8"/>
      <c r="M25" s="8"/>
      <c r="N25" s="8"/>
    </row>
    <row r="26" spans="2:14" ht="48">
      <c r="B26" s="13"/>
      <c r="C26" s="18" t="s">
        <v>13</v>
      </c>
      <c r="D26" s="111">
        <v>44008</v>
      </c>
      <c r="E26" s="118" t="s">
        <v>243</v>
      </c>
      <c r="F26" s="11"/>
      <c r="G26" s="11"/>
      <c r="H26" s="11"/>
      <c r="I26" s="8"/>
      <c r="J26" s="8"/>
      <c r="K26" s="8"/>
      <c r="L26" s="8"/>
      <c r="M26" s="8"/>
      <c r="N26" s="8"/>
    </row>
    <row r="27" spans="2:14">
      <c r="B27" s="13"/>
      <c r="C27" s="18" t="s">
        <v>12</v>
      </c>
      <c r="D27" s="111">
        <v>44043</v>
      </c>
      <c r="E27" s="119"/>
      <c r="F27" s="8"/>
      <c r="G27" s="8"/>
      <c r="H27" s="8"/>
      <c r="I27" s="11"/>
      <c r="J27" s="8"/>
      <c r="K27" s="8"/>
      <c r="L27" s="8"/>
      <c r="M27" s="8"/>
      <c r="N27" s="8"/>
    </row>
    <row r="28" spans="2:14">
      <c r="B28" s="13"/>
      <c r="C28" s="18" t="s">
        <v>11</v>
      </c>
      <c r="D28" s="111">
        <v>44078</v>
      </c>
      <c r="E28" s="119"/>
      <c r="F28" s="8"/>
      <c r="G28" s="8"/>
      <c r="H28" s="8"/>
      <c r="I28" s="8"/>
      <c r="J28" s="11"/>
      <c r="K28" s="11"/>
      <c r="L28" s="8"/>
      <c r="M28" s="8"/>
      <c r="N28" s="8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6"/>
  <sheetViews>
    <sheetView topLeftCell="C1" zoomScale="90" zoomScaleNormal="90" workbookViewId="0">
      <selection activeCell="C16" sqref="C16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92.7109375" style="1" customWidth="1"/>
    <col min="4" max="4" width="12.140625" style="1" customWidth="1"/>
    <col min="5" max="5" width="20.85546875" style="1" customWidth="1"/>
    <col min="6" max="16384" width="9" style="1"/>
  </cols>
  <sheetData>
    <row r="2" spans="2:14" ht="23.65" customHeight="1">
      <c r="B2" s="136" t="s">
        <v>177</v>
      </c>
      <c r="C2" s="137"/>
      <c r="D2" s="138"/>
      <c r="E2" s="109"/>
      <c r="F2" s="9">
        <v>43891</v>
      </c>
      <c r="G2" s="9">
        <v>43922</v>
      </c>
      <c r="H2" s="9">
        <v>43952</v>
      </c>
      <c r="I2" s="9">
        <v>43983</v>
      </c>
      <c r="J2" s="9">
        <v>44013</v>
      </c>
      <c r="K2" s="9">
        <v>44044</v>
      </c>
      <c r="L2" s="9">
        <v>44075</v>
      </c>
      <c r="M2" s="9">
        <v>44105</v>
      </c>
      <c r="N2" s="9">
        <v>44136</v>
      </c>
    </row>
    <row r="3" spans="2:14" ht="23.65" customHeight="1">
      <c r="B3" s="107"/>
      <c r="C3" s="108"/>
      <c r="D3" s="115" t="s">
        <v>236</v>
      </c>
      <c r="E3" s="115" t="s">
        <v>237</v>
      </c>
      <c r="F3" s="9"/>
      <c r="G3" s="9"/>
      <c r="H3" s="9"/>
      <c r="I3" s="9"/>
      <c r="J3" s="9"/>
      <c r="K3" s="9"/>
      <c r="L3" s="9"/>
      <c r="M3" s="9"/>
      <c r="N3" s="9"/>
    </row>
    <row r="4" spans="2:14" ht="31.5">
      <c r="B4" s="12">
        <v>1</v>
      </c>
      <c r="C4" s="6" t="s">
        <v>51</v>
      </c>
      <c r="D4" s="5"/>
      <c r="E4" s="5"/>
      <c r="F4" s="110"/>
      <c r="G4" s="110"/>
      <c r="H4" s="110"/>
      <c r="I4" s="110"/>
      <c r="J4" s="110"/>
      <c r="K4" s="110"/>
      <c r="L4" s="110"/>
      <c r="M4" s="110"/>
      <c r="N4" s="110"/>
    </row>
    <row r="5" spans="2:14" ht="15" customHeight="1">
      <c r="B5" s="13" t="s">
        <v>7</v>
      </c>
      <c r="C5" s="112" t="s">
        <v>167</v>
      </c>
      <c r="D5" s="5"/>
      <c r="E5" s="5"/>
      <c r="F5" s="10"/>
      <c r="G5" s="10"/>
      <c r="H5" s="10"/>
      <c r="I5" s="10"/>
      <c r="J5" s="8"/>
      <c r="K5" s="8"/>
      <c r="L5" s="8"/>
      <c r="M5" s="8"/>
      <c r="N5" s="8"/>
    </row>
    <row r="6" spans="2:14" ht="15" customHeight="1">
      <c r="B6" s="13"/>
      <c r="C6" s="7" t="s">
        <v>13</v>
      </c>
      <c r="D6" s="5">
        <v>43951</v>
      </c>
      <c r="E6" s="116">
        <v>43951</v>
      </c>
      <c r="F6" s="11"/>
      <c r="G6" s="11"/>
      <c r="H6" s="8"/>
      <c r="I6" s="8"/>
      <c r="J6" s="8"/>
      <c r="K6" s="8"/>
      <c r="L6" s="8"/>
      <c r="M6" s="8"/>
      <c r="N6" s="8"/>
    </row>
    <row r="7" spans="2:14" ht="38.25" customHeight="1">
      <c r="B7" s="13"/>
      <c r="C7" s="7" t="s">
        <v>12</v>
      </c>
      <c r="D7" s="5">
        <v>44012</v>
      </c>
      <c r="E7" s="118" t="s">
        <v>240</v>
      </c>
      <c r="F7" s="8"/>
      <c r="G7" s="8"/>
      <c r="H7" s="11"/>
      <c r="I7" s="11"/>
      <c r="J7" s="8"/>
      <c r="K7" s="8"/>
      <c r="L7" s="8"/>
      <c r="M7" s="8"/>
      <c r="N7" s="8"/>
    </row>
    <row r="8" spans="2:14" ht="48">
      <c r="B8" s="13"/>
      <c r="C8" s="7" t="s">
        <v>11</v>
      </c>
      <c r="D8" s="5">
        <v>44012</v>
      </c>
      <c r="E8" s="118" t="s">
        <v>240</v>
      </c>
      <c r="F8" s="8"/>
      <c r="G8" s="8"/>
      <c r="H8" s="8"/>
      <c r="I8" s="11"/>
      <c r="J8" s="8"/>
      <c r="K8" s="8"/>
      <c r="L8" s="8"/>
      <c r="M8" s="8"/>
      <c r="N8" s="8"/>
    </row>
    <row r="9" spans="2:14" ht="15" customHeight="1">
      <c r="B9" s="13" t="s">
        <v>8</v>
      </c>
      <c r="C9" s="112" t="s">
        <v>168</v>
      </c>
      <c r="D9" s="5"/>
      <c r="E9" s="5"/>
      <c r="F9" s="10"/>
      <c r="G9" s="10"/>
      <c r="H9" s="10"/>
      <c r="I9" s="10"/>
      <c r="J9" s="8"/>
      <c r="K9" s="8"/>
      <c r="L9" s="8"/>
      <c r="M9" s="8"/>
      <c r="N9" s="8"/>
    </row>
    <row r="10" spans="2:14" ht="15" customHeight="1">
      <c r="B10" s="13"/>
      <c r="C10" s="7" t="s">
        <v>13</v>
      </c>
      <c r="D10" s="5">
        <v>43951</v>
      </c>
      <c r="E10" s="116">
        <v>43951</v>
      </c>
      <c r="F10" s="11"/>
      <c r="G10" s="11"/>
      <c r="H10" s="8"/>
      <c r="I10" s="8"/>
      <c r="J10" s="8"/>
      <c r="K10" s="8"/>
      <c r="L10" s="8"/>
      <c r="M10" s="8"/>
      <c r="N10" s="8"/>
    </row>
    <row r="11" spans="2:14" ht="40.9" customHeight="1">
      <c r="B11" s="13"/>
      <c r="C11" s="7" t="s">
        <v>12</v>
      </c>
      <c r="D11" s="5">
        <v>44012</v>
      </c>
      <c r="E11" s="118" t="s">
        <v>240</v>
      </c>
      <c r="F11" s="8"/>
      <c r="G11" s="8"/>
      <c r="H11" s="11"/>
      <c r="I11" s="11"/>
      <c r="J11" s="8"/>
      <c r="K11" s="8"/>
      <c r="L11" s="8"/>
      <c r="M11" s="8"/>
      <c r="N11" s="8"/>
    </row>
    <row r="12" spans="2:14" ht="48">
      <c r="B12" s="13"/>
      <c r="C12" s="7" t="s">
        <v>11</v>
      </c>
      <c r="D12" s="5">
        <v>44012</v>
      </c>
      <c r="E12" s="118" t="s">
        <v>240</v>
      </c>
      <c r="F12" s="8"/>
      <c r="G12" s="8"/>
      <c r="H12" s="8"/>
      <c r="I12" s="11"/>
      <c r="J12" s="8"/>
      <c r="K12" s="8"/>
      <c r="L12" s="8"/>
      <c r="M12" s="8"/>
      <c r="N12" s="8"/>
    </row>
    <row r="13" spans="2:14" ht="15" customHeight="1">
      <c r="B13" s="13" t="s">
        <v>9</v>
      </c>
      <c r="C13" s="112" t="s">
        <v>169</v>
      </c>
      <c r="D13" s="5"/>
      <c r="E13" s="5"/>
      <c r="F13" s="10"/>
      <c r="G13" s="10"/>
      <c r="H13" s="10"/>
      <c r="I13" s="10"/>
      <c r="J13" s="10"/>
      <c r="K13" s="8"/>
      <c r="L13" s="8"/>
      <c r="M13" s="8"/>
      <c r="N13" s="8"/>
    </row>
    <row r="14" spans="2:14" ht="15" customHeight="1">
      <c r="B14" s="13"/>
      <c r="C14" s="7" t="s">
        <v>13</v>
      </c>
      <c r="D14" s="5">
        <v>43980</v>
      </c>
      <c r="E14" s="116">
        <v>43902</v>
      </c>
      <c r="F14" s="11"/>
      <c r="G14" s="11"/>
      <c r="H14" s="11"/>
      <c r="I14" s="8"/>
      <c r="J14" s="8"/>
      <c r="K14" s="8"/>
      <c r="L14" s="8"/>
      <c r="M14" s="8"/>
      <c r="N14" s="8"/>
    </row>
    <row r="15" spans="2:14" ht="15" customHeight="1">
      <c r="B15" s="13"/>
      <c r="C15" s="7" t="s">
        <v>12</v>
      </c>
      <c r="D15" s="5">
        <v>44012</v>
      </c>
      <c r="E15" s="116">
        <v>43921</v>
      </c>
      <c r="F15" s="8"/>
      <c r="G15" s="8"/>
      <c r="H15" s="8"/>
      <c r="I15" s="11"/>
      <c r="J15" s="8"/>
      <c r="K15" s="8"/>
      <c r="L15" s="8"/>
      <c r="M15" s="8"/>
      <c r="N15" s="8"/>
    </row>
    <row r="16" spans="2:14" ht="15" customHeight="1">
      <c r="B16" s="13"/>
      <c r="C16" s="7" t="s">
        <v>11</v>
      </c>
      <c r="D16" s="5">
        <v>44043</v>
      </c>
      <c r="E16" s="116">
        <v>43963</v>
      </c>
      <c r="F16" s="8"/>
      <c r="G16" s="8"/>
      <c r="H16" s="8"/>
      <c r="I16" s="8"/>
      <c r="J16" s="11"/>
      <c r="K16" s="8"/>
      <c r="L16" s="8"/>
      <c r="M16" s="8"/>
      <c r="N16" s="8"/>
    </row>
    <row r="17" spans="2:14" ht="15" customHeight="1">
      <c r="B17" s="13" t="s">
        <v>10</v>
      </c>
      <c r="C17" s="112" t="s">
        <v>170</v>
      </c>
      <c r="D17" s="5"/>
      <c r="E17" s="5"/>
      <c r="F17" s="10"/>
      <c r="G17" s="10"/>
      <c r="H17" s="10"/>
      <c r="I17" s="10"/>
      <c r="J17" s="10"/>
      <c r="K17" s="8"/>
      <c r="L17" s="8"/>
      <c r="M17" s="8"/>
      <c r="N17" s="8"/>
    </row>
    <row r="18" spans="2:14" ht="15" customHeight="1">
      <c r="B18" s="13"/>
      <c r="C18" s="7" t="s">
        <v>13</v>
      </c>
      <c r="D18" s="5">
        <v>43980</v>
      </c>
      <c r="E18" s="116">
        <v>43924</v>
      </c>
      <c r="F18" s="11"/>
      <c r="G18" s="11"/>
      <c r="H18" s="11"/>
      <c r="I18" s="8"/>
      <c r="J18" s="8"/>
      <c r="K18" s="8"/>
      <c r="L18" s="8"/>
      <c r="M18" s="8"/>
      <c r="N18" s="8"/>
    </row>
    <row r="19" spans="2:14" ht="39.4" customHeight="1">
      <c r="B19" s="13"/>
      <c r="C19" s="7" t="s">
        <v>12</v>
      </c>
      <c r="D19" s="5">
        <v>44012</v>
      </c>
      <c r="E19" s="118" t="s">
        <v>241</v>
      </c>
      <c r="F19" s="8"/>
      <c r="G19" s="8"/>
      <c r="H19" s="8"/>
      <c r="I19" s="11"/>
      <c r="J19" s="8"/>
      <c r="K19" s="8"/>
      <c r="L19" s="8"/>
      <c r="M19" s="8"/>
      <c r="N19" s="8"/>
    </row>
    <row r="20" spans="2:14" ht="48">
      <c r="B20" s="13"/>
      <c r="C20" s="7" t="s">
        <v>11</v>
      </c>
      <c r="D20" s="5">
        <v>44043</v>
      </c>
      <c r="E20" s="118" t="s">
        <v>241</v>
      </c>
      <c r="F20" s="8"/>
      <c r="G20" s="8"/>
      <c r="H20" s="8"/>
      <c r="I20" s="8"/>
      <c r="J20" s="11"/>
      <c r="K20" s="8"/>
      <c r="L20" s="8"/>
      <c r="M20" s="8"/>
      <c r="N20" s="8"/>
    </row>
    <row r="21" spans="2:14" ht="15.75">
      <c r="B21" s="13" t="s">
        <v>161</v>
      </c>
      <c r="C21" s="112" t="s">
        <v>171</v>
      </c>
      <c r="D21" s="5"/>
      <c r="E21" s="5"/>
      <c r="F21" s="10"/>
      <c r="G21" s="10"/>
      <c r="H21" s="10"/>
      <c r="I21" s="10"/>
      <c r="J21" s="10"/>
      <c r="K21" s="10"/>
      <c r="L21" s="8"/>
      <c r="M21" s="8"/>
      <c r="N21" s="8"/>
    </row>
    <row r="22" spans="2:14" ht="15.75">
      <c r="B22" s="13"/>
      <c r="C22" s="7" t="s">
        <v>13</v>
      </c>
      <c r="D22" s="5">
        <v>44012</v>
      </c>
      <c r="E22" s="116">
        <v>44012</v>
      </c>
      <c r="F22" s="11"/>
      <c r="G22" s="11"/>
      <c r="H22" s="11"/>
      <c r="I22" s="11"/>
      <c r="J22" s="8"/>
      <c r="K22" s="8"/>
      <c r="L22" s="8"/>
      <c r="M22" s="8"/>
      <c r="N22" s="8"/>
    </row>
    <row r="23" spans="2:14" ht="15.75">
      <c r="B23" s="13"/>
      <c r="C23" s="7" t="s">
        <v>12</v>
      </c>
      <c r="D23" s="5">
        <v>44043</v>
      </c>
      <c r="E23" s="116">
        <v>44043</v>
      </c>
      <c r="F23" s="8"/>
      <c r="G23" s="8"/>
      <c r="H23" s="8"/>
      <c r="I23" s="8"/>
      <c r="J23" s="11"/>
      <c r="K23" s="8"/>
      <c r="L23" s="8"/>
      <c r="M23" s="8"/>
      <c r="N23" s="8"/>
    </row>
    <row r="24" spans="2:14" ht="16.5" customHeight="1">
      <c r="B24" s="13"/>
      <c r="C24" s="7" t="s">
        <v>11</v>
      </c>
      <c r="D24" s="5">
        <v>44074</v>
      </c>
      <c r="E24" s="116">
        <v>44043</v>
      </c>
      <c r="F24" s="8"/>
      <c r="G24" s="8"/>
      <c r="H24" s="8"/>
      <c r="I24" s="8"/>
      <c r="J24" s="8"/>
      <c r="K24" s="11"/>
      <c r="L24" s="8"/>
      <c r="M24" s="8"/>
      <c r="N24" s="8"/>
    </row>
    <row r="25" spans="2:14" ht="15.75">
      <c r="B25" s="13" t="s">
        <v>163</v>
      </c>
      <c r="C25" s="112" t="s">
        <v>172</v>
      </c>
      <c r="D25" s="5"/>
      <c r="E25" s="5"/>
      <c r="F25" s="10"/>
      <c r="G25" s="10"/>
      <c r="H25" s="10"/>
      <c r="I25" s="8"/>
      <c r="J25" s="8"/>
      <c r="K25" s="8"/>
      <c r="L25" s="8"/>
      <c r="M25" s="8"/>
      <c r="N25" s="8"/>
    </row>
    <row r="26" spans="2:14" ht="15.75">
      <c r="B26" s="13"/>
      <c r="C26" s="7" t="s">
        <v>13</v>
      </c>
      <c r="D26" s="5">
        <v>43916</v>
      </c>
      <c r="E26" s="116">
        <v>43916</v>
      </c>
      <c r="F26" s="11"/>
      <c r="G26" s="8"/>
      <c r="H26" s="8"/>
      <c r="I26" s="8"/>
      <c r="J26" s="8"/>
      <c r="K26" s="8"/>
      <c r="L26" s="8"/>
      <c r="M26" s="8"/>
      <c r="N26" s="8"/>
    </row>
    <row r="27" spans="2:14" ht="15.75">
      <c r="B27" s="13"/>
      <c r="C27" s="7" t="s">
        <v>12</v>
      </c>
      <c r="D27" s="5">
        <v>43951</v>
      </c>
      <c r="E27" s="116">
        <v>43951</v>
      </c>
      <c r="F27" s="8"/>
      <c r="G27" s="11"/>
      <c r="H27" s="8"/>
      <c r="I27" s="8"/>
      <c r="J27" s="8"/>
      <c r="K27" s="8"/>
      <c r="L27" s="8"/>
      <c r="M27" s="8"/>
      <c r="N27" s="8"/>
    </row>
    <row r="28" spans="2:14" ht="15.75" customHeight="1">
      <c r="B28" s="13"/>
      <c r="C28" s="7" t="s">
        <v>11</v>
      </c>
      <c r="D28" s="5">
        <v>43980</v>
      </c>
      <c r="E28" s="116">
        <v>43980</v>
      </c>
      <c r="F28" s="8"/>
      <c r="G28" s="8"/>
      <c r="H28" s="11"/>
      <c r="I28" s="8"/>
      <c r="J28" s="8"/>
      <c r="K28" s="8"/>
      <c r="L28" s="8"/>
      <c r="M28" s="8"/>
      <c r="N28" s="8"/>
    </row>
    <row r="29" spans="2:14" ht="15.75">
      <c r="B29" s="13" t="s">
        <v>173</v>
      </c>
      <c r="C29" s="112" t="s">
        <v>174</v>
      </c>
      <c r="D29" s="5"/>
      <c r="E29" s="5"/>
      <c r="F29" s="10"/>
      <c r="G29" s="10"/>
      <c r="H29" s="10"/>
      <c r="I29" s="10"/>
      <c r="J29" s="10"/>
      <c r="K29" s="10"/>
      <c r="L29" s="8"/>
      <c r="M29" s="8"/>
      <c r="N29" s="8"/>
    </row>
    <row r="30" spans="2:14" ht="15.75">
      <c r="B30" s="13"/>
      <c r="C30" s="7" t="s">
        <v>13</v>
      </c>
      <c r="D30" s="5">
        <v>44012</v>
      </c>
      <c r="E30" s="116">
        <v>44012</v>
      </c>
      <c r="F30" s="11"/>
      <c r="G30" s="11"/>
      <c r="H30" s="11"/>
      <c r="I30" s="11"/>
      <c r="J30" s="8"/>
      <c r="K30" s="8"/>
      <c r="L30" s="8"/>
      <c r="M30" s="8"/>
      <c r="N30" s="8"/>
    </row>
    <row r="31" spans="2:14" ht="15.75">
      <c r="B31" s="13"/>
      <c r="C31" s="7" t="s">
        <v>12</v>
      </c>
      <c r="D31" s="5">
        <v>44043</v>
      </c>
      <c r="E31" s="5"/>
      <c r="F31" s="8"/>
      <c r="G31" s="8"/>
      <c r="H31" s="8"/>
      <c r="I31" s="8"/>
      <c r="J31" s="11"/>
      <c r="K31" s="8"/>
      <c r="L31" s="8"/>
      <c r="M31" s="8"/>
      <c r="N31" s="8"/>
    </row>
    <row r="32" spans="2:14" ht="16.5" customHeight="1">
      <c r="B32" s="13"/>
      <c r="C32" s="7" t="s">
        <v>11</v>
      </c>
      <c r="D32" s="5">
        <v>44074</v>
      </c>
      <c r="E32" s="5"/>
      <c r="F32" s="8"/>
      <c r="G32" s="8"/>
      <c r="H32" s="8"/>
      <c r="I32" s="8"/>
      <c r="J32" s="8"/>
      <c r="K32" s="11"/>
      <c r="L32" s="8"/>
      <c r="M32" s="8"/>
      <c r="N32" s="8"/>
    </row>
    <row r="33" spans="2:14" ht="15.75">
      <c r="B33" s="13" t="s">
        <v>175</v>
      </c>
      <c r="C33" s="112" t="s">
        <v>176</v>
      </c>
      <c r="D33" s="5"/>
      <c r="E33" s="5"/>
      <c r="F33" s="10"/>
      <c r="G33" s="10"/>
      <c r="H33" s="10"/>
      <c r="I33" s="10"/>
      <c r="J33" s="10"/>
      <c r="K33" s="10"/>
      <c r="L33" s="10"/>
      <c r="M33" s="10"/>
      <c r="N33" s="10"/>
    </row>
    <row r="34" spans="2:14" ht="15.75">
      <c r="B34" s="13"/>
      <c r="C34" s="7" t="s">
        <v>13</v>
      </c>
      <c r="D34" s="5">
        <v>44104</v>
      </c>
      <c r="E34" s="116">
        <v>44012</v>
      </c>
      <c r="F34" s="11"/>
      <c r="G34" s="11"/>
      <c r="H34" s="11"/>
      <c r="I34" s="11"/>
      <c r="J34" s="11"/>
      <c r="K34" s="11"/>
      <c r="L34" s="11"/>
      <c r="M34" s="8"/>
      <c r="N34" s="8"/>
    </row>
    <row r="35" spans="2:14" ht="15.75">
      <c r="B35" s="13"/>
      <c r="C35" s="7" t="s">
        <v>12</v>
      </c>
      <c r="D35" s="5">
        <v>44134</v>
      </c>
      <c r="E35" s="5"/>
      <c r="F35" s="8"/>
      <c r="G35" s="8"/>
      <c r="H35" s="8"/>
      <c r="I35" s="8"/>
      <c r="J35" s="8"/>
      <c r="K35" s="8"/>
      <c r="L35" s="8"/>
      <c r="M35" s="11"/>
      <c r="N35" s="8"/>
    </row>
    <row r="36" spans="2:14" ht="16.5" customHeight="1">
      <c r="B36" s="13"/>
      <c r="C36" s="7" t="s">
        <v>11</v>
      </c>
      <c r="D36" s="5">
        <v>44165</v>
      </c>
      <c r="E36" s="5"/>
      <c r="F36" s="8"/>
      <c r="G36" s="8"/>
      <c r="H36" s="8"/>
      <c r="I36" s="8"/>
      <c r="J36" s="8"/>
      <c r="K36" s="8"/>
      <c r="L36" s="8"/>
      <c r="M36" s="8"/>
      <c r="N36" s="11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zoomScale="90" zoomScaleNormal="90" workbookViewId="0">
      <selection activeCell="L14" sqref="L14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91.85546875" style="1" customWidth="1"/>
    <col min="4" max="5" width="12.140625" style="1" customWidth="1"/>
    <col min="6" max="16384" width="9" style="1"/>
  </cols>
  <sheetData>
    <row r="2" spans="2:14" ht="24.75" customHeight="1">
      <c r="B2" s="134" t="s">
        <v>178</v>
      </c>
      <c r="C2" s="135"/>
      <c r="D2" s="135"/>
      <c r="E2" s="21"/>
      <c r="F2" s="9">
        <v>43891</v>
      </c>
      <c r="G2" s="9">
        <v>43922</v>
      </c>
      <c r="H2" s="9">
        <v>43952</v>
      </c>
      <c r="I2" s="9">
        <v>43983</v>
      </c>
      <c r="J2" s="9">
        <v>44013</v>
      </c>
      <c r="K2" s="9">
        <v>44044</v>
      </c>
      <c r="L2" s="9">
        <v>44075</v>
      </c>
      <c r="M2" s="9">
        <v>44105</v>
      </c>
      <c r="N2" s="9">
        <v>44136</v>
      </c>
    </row>
    <row r="3" spans="2:14" ht="24.75" customHeight="1">
      <c r="B3" s="20"/>
      <c r="C3" s="21"/>
      <c r="D3" s="115" t="s">
        <v>236</v>
      </c>
      <c r="E3" s="115" t="s">
        <v>237</v>
      </c>
      <c r="F3" s="9"/>
      <c r="G3" s="9"/>
      <c r="H3" s="9"/>
      <c r="I3" s="9"/>
      <c r="J3" s="9"/>
      <c r="K3" s="9"/>
      <c r="L3" s="9"/>
      <c r="M3" s="9"/>
      <c r="N3" s="9"/>
    </row>
    <row r="4" spans="2:14" ht="30.4" customHeight="1">
      <c r="B4" s="12">
        <v>1</v>
      </c>
      <c r="C4" s="6" t="s">
        <v>91</v>
      </c>
      <c r="D4" s="5"/>
      <c r="E4" s="5"/>
      <c r="F4" s="113"/>
      <c r="G4" s="113"/>
      <c r="H4" s="113"/>
      <c r="I4" s="113"/>
      <c r="J4" s="113"/>
      <c r="K4" s="113"/>
      <c r="L4" s="113"/>
      <c r="M4" s="113"/>
      <c r="N4" s="113"/>
    </row>
    <row r="5" spans="2:14" ht="15" customHeight="1">
      <c r="B5" s="13" t="s">
        <v>7</v>
      </c>
      <c r="C5" s="112" t="s">
        <v>179</v>
      </c>
      <c r="D5" s="5"/>
      <c r="E5" s="5"/>
      <c r="F5" s="10"/>
      <c r="G5" s="10"/>
      <c r="H5" s="10"/>
      <c r="I5" s="8"/>
      <c r="J5" s="8"/>
      <c r="K5" s="8"/>
      <c r="L5" s="8"/>
      <c r="M5" s="8"/>
      <c r="N5" s="8"/>
    </row>
    <row r="6" spans="2:14" ht="15" customHeight="1">
      <c r="B6" s="13"/>
      <c r="C6" s="7" t="s">
        <v>13</v>
      </c>
      <c r="D6" s="5">
        <v>43921</v>
      </c>
      <c r="E6" s="116">
        <v>43921</v>
      </c>
      <c r="F6" s="11"/>
      <c r="G6" s="8"/>
      <c r="H6" s="8"/>
      <c r="I6" s="8"/>
      <c r="J6" s="8"/>
      <c r="K6" s="8"/>
      <c r="L6" s="8"/>
      <c r="M6" s="8"/>
      <c r="N6" s="8"/>
    </row>
    <row r="7" spans="2:14" ht="15" customHeight="1">
      <c r="B7" s="13"/>
      <c r="C7" s="7" t="s">
        <v>12</v>
      </c>
      <c r="D7" s="5">
        <v>43951</v>
      </c>
      <c r="E7" s="116">
        <v>43951</v>
      </c>
      <c r="F7" s="8"/>
      <c r="G7" s="11"/>
      <c r="H7" s="8"/>
      <c r="I7" s="8"/>
      <c r="J7" s="8"/>
      <c r="K7" s="8"/>
      <c r="L7" s="8"/>
      <c r="M7" s="8"/>
      <c r="N7" s="8"/>
    </row>
    <row r="8" spans="2:14" ht="15" customHeight="1">
      <c r="B8" s="13"/>
      <c r="C8" s="7" t="s">
        <v>11</v>
      </c>
      <c r="D8" s="5">
        <v>43980</v>
      </c>
      <c r="E8" s="116">
        <v>43980</v>
      </c>
      <c r="F8" s="8"/>
      <c r="G8" s="8"/>
      <c r="H8" s="11"/>
      <c r="I8" s="8"/>
      <c r="J8" s="8"/>
      <c r="K8" s="8"/>
      <c r="L8" s="8"/>
      <c r="M8" s="8"/>
      <c r="N8" s="8"/>
    </row>
    <row r="9" spans="2:14" ht="15" customHeight="1">
      <c r="B9" s="13" t="s">
        <v>8</v>
      </c>
      <c r="C9" s="112" t="s">
        <v>180</v>
      </c>
      <c r="D9" s="5"/>
      <c r="E9" s="5"/>
      <c r="F9" s="8"/>
      <c r="G9" s="8"/>
      <c r="H9" s="8"/>
      <c r="I9" s="10"/>
      <c r="J9" s="10"/>
      <c r="K9" s="10"/>
      <c r="L9" s="8"/>
      <c r="M9" s="8"/>
      <c r="N9" s="8"/>
    </row>
    <row r="10" spans="2:14" ht="15" customHeight="1">
      <c r="B10" s="13"/>
      <c r="C10" s="7" t="s">
        <v>13</v>
      </c>
      <c r="D10" s="5">
        <v>44012</v>
      </c>
      <c r="E10" s="116">
        <v>44015</v>
      </c>
      <c r="F10" s="8"/>
      <c r="G10" s="8"/>
      <c r="H10" s="8"/>
      <c r="I10" s="11"/>
      <c r="J10" s="8"/>
      <c r="K10" s="8"/>
      <c r="L10" s="8"/>
      <c r="M10" s="8"/>
      <c r="N10" s="8"/>
    </row>
    <row r="11" spans="2:14" ht="15" customHeight="1">
      <c r="B11" s="13"/>
      <c r="C11" s="7" t="s">
        <v>12</v>
      </c>
      <c r="D11" s="5">
        <v>44043</v>
      </c>
      <c r="E11" s="116"/>
      <c r="F11" s="8"/>
      <c r="G11" s="8"/>
      <c r="H11" s="8"/>
      <c r="I11" s="8"/>
      <c r="J11" s="11"/>
      <c r="K11" s="8"/>
      <c r="L11" s="8"/>
      <c r="M11" s="8"/>
      <c r="N11" s="8"/>
    </row>
    <row r="12" spans="2:14" ht="15" customHeight="1">
      <c r="B12" s="13"/>
      <c r="C12" s="7" t="s">
        <v>11</v>
      </c>
      <c r="D12" s="5">
        <v>44074</v>
      </c>
      <c r="E12" s="116"/>
      <c r="F12" s="8"/>
      <c r="G12" s="8"/>
      <c r="H12" s="8"/>
      <c r="I12" s="8"/>
      <c r="J12" s="8"/>
      <c r="K12" s="11"/>
      <c r="L12" s="8"/>
      <c r="M12" s="8"/>
      <c r="N12" s="8"/>
    </row>
    <row r="13" spans="2:14" ht="15" customHeight="1">
      <c r="B13" s="13" t="s">
        <v>9</v>
      </c>
      <c r="C13" s="112" t="s">
        <v>181</v>
      </c>
      <c r="D13" s="5"/>
      <c r="E13" s="116"/>
      <c r="F13" s="8"/>
      <c r="G13" s="8"/>
      <c r="H13" s="8"/>
      <c r="I13" s="8"/>
      <c r="J13" s="8"/>
      <c r="K13" s="8"/>
      <c r="L13" s="10"/>
      <c r="M13" s="10"/>
      <c r="N13" s="10"/>
    </row>
    <row r="14" spans="2:14" ht="15" customHeight="1">
      <c r="B14" s="13"/>
      <c r="C14" s="7" t="s">
        <v>13</v>
      </c>
      <c r="D14" s="5">
        <v>44104</v>
      </c>
      <c r="E14" s="116"/>
      <c r="F14" s="8"/>
      <c r="G14" s="8"/>
      <c r="H14" s="8"/>
      <c r="I14" s="8"/>
      <c r="J14" s="8"/>
      <c r="K14" s="8"/>
      <c r="L14" s="11"/>
      <c r="M14" s="8"/>
      <c r="N14" s="8"/>
    </row>
    <row r="15" spans="2:14" ht="15" customHeight="1">
      <c r="B15" s="13"/>
      <c r="C15" s="7" t="s">
        <v>12</v>
      </c>
      <c r="D15" s="5">
        <v>44134</v>
      </c>
      <c r="E15" s="116"/>
      <c r="F15" s="8"/>
      <c r="G15" s="8"/>
      <c r="H15" s="8"/>
      <c r="I15" s="8"/>
      <c r="J15" s="8"/>
      <c r="K15" s="8"/>
      <c r="L15" s="8"/>
      <c r="M15" s="11"/>
      <c r="N15" s="8"/>
    </row>
    <row r="16" spans="2:14" ht="15" customHeight="1">
      <c r="B16" s="13"/>
      <c r="C16" s="7" t="s">
        <v>11</v>
      </c>
      <c r="D16" s="5">
        <v>44165</v>
      </c>
      <c r="E16" s="116"/>
      <c r="F16" s="8"/>
      <c r="G16" s="8"/>
      <c r="H16" s="8"/>
      <c r="I16" s="8"/>
      <c r="J16" s="8"/>
      <c r="K16" s="8"/>
      <c r="L16" s="8"/>
      <c r="M16" s="8"/>
      <c r="N16" s="11"/>
    </row>
    <row r="17" ht="15" customHeight="1"/>
    <row r="18" ht="15" customHeight="1"/>
    <row r="19" ht="15" customHeight="1"/>
    <row r="20" ht="15" customHeight="1"/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2"/>
  <sheetViews>
    <sheetView zoomScale="90" zoomScaleNormal="90" workbookViewId="0">
      <selection activeCell="L12" sqref="L12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65.5703125" style="1" customWidth="1"/>
    <col min="4" max="5" width="12.140625" style="1" customWidth="1"/>
    <col min="6" max="6" width="9" style="1"/>
    <col min="7" max="7" width="10.140625" style="1" bestFit="1" customWidth="1"/>
    <col min="8" max="16384" width="9" style="1"/>
  </cols>
  <sheetData>
    <row r="2" spans="2:14" ht="24.75" customHeight="1">
      <c r="B2" s="134" t="s">
        <v>18</v>
      </c>
      <c r="C2" s="135"/>
      <c r="D2" s="135"/>
      <c r="E2" s="21"/>
      <c r="F2" s="9">
        <v>43922</v>
      </c>
      <c r="G2" s="9">
        <v>43952</v>
      </c>
      <c r="H2" s="9">
        <v>43983</v>
      </c>
      <c r="I2" s="9">
        <v>44013</v>
      </c>
      <c r="J2" s="9">
        <v>44044</v>
      </c>
      <c r="K2" s="9">
        <v>44075</v>
      </c>
      <c r="L2" s="9">
        <v>44105</v>
      </c>
      <c r="M2" s="9">
        <v>44136</v>
      </c>
      <c r="N2" s="9">
        <v>44166</v>
      </c>
    </row>
    <row r="3" spans="2:14" ht="24.75" customHeight="1">
      <c r="B3" s="20"/>
      <c r="C3" s="21"/>
      <c r="D3" s="115" t="s">
        <v>236</v>
      </c>
      <c r="E3" s="115" t="s">
        <v>237</v>
      </c>
      <c r="F3" s="9"/>
      <c r="G3" s="9"/>
      <c r="H3" s="9"/>
      <c r="I3" s="9"/>
      <c r="J3" s="9"/>
      <c r="K3" s="9"/>
      <c r="L3" s="9"/>
      <c r="M3" s="9"/>
      <c r="N3" s="9"/>
    </row>
    <row r="4" spans="2:14" ht="15.75" customHeight="1">
      <c r="B4" s="12">
        <v>1</v>
      </c>
      <c r="C4" s="15" t="s">
        <v>14</v>
      </c>
      <c r="D4" s="16"/>
      <c r="E4" s="16"/>
      <c r="F4" s="110"/>
      <c r="G4" s="110"/>
      <c r="H4" s="110"/>
      <c r="I4" s="110"/>
      <c r="J4" s="110"/>
      <c r="K4" s="110"/>
      <c r="L4" s="110"/>
      <c r="M4" s="110"/>
      <c r="N4" s="110"/>
    </row>
    <row r="5" spans="2:14" ht="15" customHeight="1">
      <c r="B5" s="13" t="s">
        <v>7</v>
      </c>
      <c r="C5" s="17" t="s">
        <v>182</v>
      </c>
      <c r="D5" s="16"/>
      <c r="E5" s="16"/>
      <c r="F5" s="10"/>
      <c r="G5" s="10"/>
      <c r="H5" s="10"/>
      <c r="I5" s="10"/>
      <c r="J5" s="10"/>
      <c r="K5" s="10"/>
      <c r="L5" s="10"/>
      <c r="M5" s="8"/>
      <c r="N5" s="8"/>
    </row>
    <row r="6" spans="2:14" ht="15" customHeight="1">
      <c r="B6" s="13"/>
      <c r="C6" s="18" t="s">
        <v>13</v>
      </c>
      <c r="D6" s="111">
        <v>44043</v>
      </c>
      <c r="E6" s="111"/>
      <c r="F6" s="11"/>
      <c r="G6" s="19"/>
      <c r="H6" s="19"/>
      <c r="I6" s="19"/>
      <c r="J6" s="8"/>
      <c r="K6" s="8"/>
      <c r="L6" s="8"/>
      <c r="M6" s="8"/>
      <c r="N6" s="8"/>
    </row>
    <row r="7" spans="2:14" ht="15" customHeight="1">
      <c r="B7" s="13"/>
      <c r="C7" s="18" t="s">
        <v>12</v>
      </c>
      <c r="D7" s="111">
        <v>44074</v>
      </c>
      <c r="E7" s="111"/>
      <c r="F7" s="8"/>
      <c r="G7" s="8"/>
      <c r="H7" s="8"/>
      <c r="I7" s="8"/>
      <c r="J7" s="19"/>
      <c r="K7" s="8"/>
      <c r="L7" s="8"/>
      <c r="M7" s="8"/>
      <c r="N7" s="8"/>
    </row>
    <row r="8" spans="2:14" ht="15" customHeight="1">
      <c r="B8" s="13"/>
      <c r="C8" s="18" t="s">
        <v>11</v>
      </c>
      <c r="D8" s="111">
        <v>44134</v>
      </c>
      <c r="E8" s="111"/>
      <c r="F8" s="8"/>
      <c r="G8" s="8"/>
      <c r="H8" s="8"/>
      <c r="I8" s="8"/>
      <c r="J8" s="8"/>
      <c r="K8" s="19"/>
      <c r="L8" s="19"/>
      <c r="M8" s="8"/>
      <c r="N8" s="8"/>
    </row>
    <row r="9" spans="2:14" ht="15" customHeight="1">
      <c r="B9" s="13" t="s">
        <v>8</v>
      </c>
      <c r="C9" s="17" t="s">
        <v>183</v>
      </c>
      <c r="D9" s="16"/>
      <c r="E9" s="16"/>
      <c r="F9" s="10"/>
      <c r="G9" s="10"/>
      <c r="H9" s="10"/>
      <c r="I9" s="10"/>
      <c r="J9" s="10"/>
      <c r="K9" s="10"/>
      <c r="L9" s="10"/>
      <c r="M9" s="8"/>
      <c r="N9" s="8"/>
    </row>
    <row r="10" spans="2:14" ht="15" customHeight="1">
      <c r="B10" s="13"/>
      <c r="C10" s="18" t="s">
        <v>13</v>
      </c>
      <c r="D10" s="111">
        <v>44043</v>
      </c>
      <c r="E10" s="111"/>
      <c r="F10" s="11"/>
      <c r="G10" s="19"/>
      <c r="H10" s="19"/>
      <c r="I10" s="19"/>
      <c r="J10" s="8"/>
      <c r="K10" s="8"/>
      <c r="L10" s="8"/>
      <c r="M10" s="8"/>
      <c r="N10" s="8"/>
    </row>
    <row r="11" spans="2:14" ht="15" customHeight="1">
      <c r="B11" s="13"/>
      <c r="C11" s="18" t="s">
        <v>12</v>
      </c>
      <c r="D11" s="111">
        <v>44074</v>
      </c>
      <c r="E11" s="111"/>
      <c r="F11" s="8"/>
      <c r="G11" s="8"/>
      <c r="H11" s="8"/>
      <c r="I11" s="8"/>
      <c r="J11" s="19"/>
      <c r="K11" s="8"/>
      <c r="L11" s="8"/>
      <c r="M11" s="8"/>
      <c r="N11" s="8"/>
    </row>
    <row r="12" spans="2:14" ht="15" customHeight="1">
      <c r="B12" s="13"/>
      <c r="C12" s="18" t="s">
        <v>11</v>
      </c>
      <c r="D12" s="111">
        <v>44134</v>
      </c>
      <c r="E12" s="111"/>
      <c r="F12" s="8"/>
      <c r="G12" s="8"/>
      <c r="H12" s="8"/>
      <c r="I12" s="8"/>
      <c r="J12" s="8"/>
      <c r="K12" s="19"/>
      <c r="L12" s="19"/>
      <c r="M12" s="8"/>
      <c r="N12" s="8"/>
    </row>
    <row r="13" spans="2:14" ht="15" customHeight="1">
      <c r="B13" s="13" t="s">
        <v>9</v>
      </c>
      <c r="C13" s="17" t="s">
        <v>184</v>
      </c>
      <c r="D13" s="16"/>
      <c r="E13" s="16"/>
      <c r="F13" s="10"/>
      <c r="G13" s="10"/>
      <c r="H13" s="10"/>
      <c r="I13" s="10"/>
      <c r="J13" s="10"/>
      <c r="K13" s="10"/>
      <c r="L13" s="10"/>
      <c r="M13" s="8"/>
      <c r="N13" s="8"/>
    </row>
    <row r="14" spans="2:14" ht="15" customHeight="1">
      <c r="B14" s="13"/>
      <c r="C14" s="18" t="s">
        <v>13</v>
      </c>
      <c r="D14" s="111">
        <v>44043</v>
      </c>
      <c r="E14" s="111"/>
      <c r="F14" s="11"/>
      <c r="G14" s="19"/>
      <c r="H14" s="19"/>
      <c r="I14" s="19"/>
      <c r="J14" s="8"/>
      <c r="K14" s="8"/>
      <c r="L14" s="8"/>
      <c r="M14" s="8"/>
      <c r="N14" s="8"/>
    </row>
    <row r="15" spans="2:14" ht="15" customHeight="1">
      <c r="B15" s="13"/>
      <c r="C15" s="18" t="s">
        <v>12</v>
      </c>
      <c r="D15" s="111">
        <v>44074</v>
      </c>
      <c r="E15" s="111"/>
      <c r="F15" s="8"/>
      <c r="G15" s="8"/>
      <c r="H15" s="8"/>
      <c r="I15" s="8"/>
      <c r="J15" s="19"/>
      <c r="K15" s="8"/>
      <c r="L15" s="8"/>
      <c r="M15" s="8"/>
      <c r="N15" s="8"/>
    </row>
    <row r="16" spans="2:14" ht="15" customHeight="1">
      <c r="B16" s="13"/>
      <c r="C16" s="18" t="s">
        <v>11</v>
      </c>
      <c r="D16" s="111">
        <v>44134</v>
      </c>
      <c r="E16" s="111"/>
      <c r="F16" s="8"/>
      <c r="G16" s="8"/>
      <c r="H16" s="8"/>
      <c r="I16" s="8"/>
      <c r="J16" s="8"/>
      <c r="K16" s="19"/>
      <c r="L16" s="19"/>
      <c r="M16" s="8"/>
      <c r="N16" s="8"/>
    </row>
    <row r="17" spans="2:14" ht="15" customHeight="1">
      <c r="B17" s="13" t="s">
        <v>10</v>
      </c>
      <c r="C17" s="17" t="s">
        <v>185</v>
      </c>
      <c r="D17" s="16"/>
      <c r="E17" s="16"/>
      <c r="F17" s="10"/>
      <c r="G17" s="10"/>
      <c r="H17" s="10"/>
      <c r="I17" s="10"/>
      <c r="J17" s="10"/>
      <c r="K17" s="10"/>
      <c r="L17" s="10"/>
      <c r="M17" s="8"/>
      <c r="N17" s="8"/>
    </row>
    <row r="18" spans="2:14" ht="15" customHeight="1">
      <c r="B18" s="13"/>
      <c r="C18" s="18" t="s">
        <v>13</v>
      </c>
      <c r="D18" s="111">
        <v>44043</v>
      </c>
      <c r="E18" s="111"/>
      <c r="F18" s="11"/>
      <c r="G18" s="19"/>
      <c r="H18" s="19"/>
      <c r="I18" s="19"/>
      <c r="J18" s="8"/>
      <c r="K18" s="8"/>
      <c r="L18" s="8"/>
      <c r="M18" s="8"/>
      <c r="N18" s="8"/>
    </row>
    <row r="19" spans="2:14" ht="15" customHeight="1">
      <c r="B19" s="13"/>
      <c r="C19" s="18" t="s">
        <v>12</v>
      </c>
      <c r="D19" s="111">
        <v>44074</v>
      </c>
      <c r="E19" s="111"/>
      <c r="F19" s="8"/>
      <c r="G19" s="8"/>
      <c r="H19" s="8"/>
      <c r="I19" s="8"/>
      <c r="J19" s="19"/>
      <c r="K19" s="8"/>
      <c r="L19" s="8"/>
      <c r="M19" s="8"/>
      <c r="N19" s="8"/>
    </row>
    <row r="20" spans="2:14" ht="15" customHeight="1">
      <c r="B20" s="13"/>
      <c r="C20" s="18" t="s">
        <v>11</v>
      </c>
      <c r="D20" s="111">
        <v>44134</v>
      </c>
      <c r="E20" s="111"/>
      <c r="F20" s="8"/>
      <c r="G20" s="8"/>
      <c r="H20" s="8"/>
      <c r="I20" s="8"/>
      <c r="J20" s="8"/>
      <c r="K20" s="19"/>
      <c r="L20" s="19"/>
      <c r="M20" s="8"/>
      <c r="N20" s="8"/>
    </row>
    <row r="21" spans="2:14">
      <c r="B21" s="13" t="s">
        <v>161</v>
      </c>
      <c r="C21" s="17" t="s">
        <v>186</v>
      </c>
      <c r="D21" s="16"/>
      <c r="E21" s="16"/>
      <c r="F21" s="10"/>
      <c r="G21" s="10"/>
      <c r="H21" s="10"/>
      <c r="I21" s="10"/>
      <c r="J21" s="10"/>
      <c r="K21" s="10"/>
      <c r="L21" s="10"/>
      <c r="M21" s="8"/>
      <c r="N21" s="8"/>
    </row>
    <row r="22" spans="2:14">
      <c r="B22" s="13"/>
      <c r="C22" s="18" t="s">
        <v>13</v>
      </c>
      <c r="D22" s="111">
        <v>44043</v>
      </c>
      <c r="E22" s="111"/>
      <c r="F22" s="11"/>
      <c r="G22" s="19"/>
      <c r="H22" s="19"/>
      <c r="I22" s="19"/>
      <c r="J22" s="8"/>
      <c r="K22" s="8"/>
      <c r="L22" s="8"/>
      <c r="M22" s="8"/>
      <c r="N22" s="8"/>
    </row>
    <row r="23" spans="2:14">
      <c r="B23" s="13"/>
      <c r="C23" s="18" t="s">
        <v>12</v>
      </c>
      <c r="D23" s="111">
        <v>44074</v>
      </c>
      <c r="E23" s="111"/>
      <c r="F23" s="8"/>
      <c r="G23" s="8"/>
      <c r="H23" s="8"/>
      <c r="I23" s="8"/>
      <c r="J23" s="19"/>
      <c r="K23" s="8"/>
      <c r="L23" s="8"/>
      <c r="M23" s="8"/>
      <c r="N23" s="8"/>
    </row>
    <row r="24" spans="2:14">
      <c r="B24" s="13"/>
      <c r="C24" s="18" t="s">
        <v>11</v>
      </c>
      <c r="D24" s="111">
        <v>44134</v>
      </c>
      <c r="E24" s="111"/>
      <c r="F24" s="8"/>
      <c r="G24" s="8"/>
      <c r="H24" s="8"/>
      <c r="I24" s="8"/>
      <c r="J24" s="8"/>
      <c r="K24" s="19"/>
      <c r="L24" s="19"/>
      <c r="M24" s="8"/>
      <c r="N24" s="8"/>
    </row>
    <row r="25" spans="2:14">
      <c r="B25" s="13" t="s">
        <v>163</v>
      </c>
      <c r="C25" s="17" t="s">
        <v>187</v>
      </c>
      <c r="D25" s="16"/>
      <c r="E25" s="16"/>
      <c r="F25" s="10"/>
      <c r="G25" s="10"/>
      <c r="H25" s="10"/>
      <c r="I25" s="10"/>
      <c r="J25" s="10"/>
      <c r="K25" s="10"/>
      <c r="L25" s="10"/>
      <c r="M25" s="8"/>
      <c r="N25" s="8"/>
    </row>
    <row r="26" spans="2:14">
      <c r="B26" s="13"/>
      <c r="C26" s="18" t="s">
        <v>13</v>
      </c>
      <c r="D26" s="111">
        <v>44043</v>
      </c>
      <c r="E26" s="111"/>
      <c r="F26" s="11"/>
      <c r="G26" s="19"/>
      <c r="H26" s="19"/>
      <c r="I26" s="19"/>
      <c r="J26" s="8"/>
      <c r="K26" s="8"/>
      <c r="L26" s="8"/>
      <c r="M26" s="8"/>
      <c r="N26" s="8"/>
    </row>
    <row r="27" spans="2:14">
      <c r="B27" s="13"/>
      <c r="C27" s="18" t="s">
        <v>12</v>
      </c>
      <c r="D27" s="111">
        <v>44074</v>
      </c>
      <c r="E27" s="111"/>
      <c r="F27" s="8"/>
      <c r="G27" s="8"/>
      <c r="H27" s="8"/>
      <c r="I27" s="8"/>
      <c r="J27" s="19"/>
      <c r="K27" s="8"/>
      <c r="L27" s="8"/>
      <c r="M27" s="8"/>
      <c r="N27" s="8"/>
    </row>
    <row r="28" spans="2:14">
      <c r="B28" s="13"/>
      <c r="C28" s="18" t="s">
        <v>11</v>
      </c>
      <c r="D28" s="111">
        <v>44134</v>
      </c>
      <c r="E28" s="111"/>
      <c r="F28" s="8"/>
      <c r="G28" s="8"/>
      <c r="H28" s="8"/>
      <c r="I28" s="8"/>
      <c r="J28" s="8"/>
      <c r="K28" s="19"/>
      <c r="L28" s="19"/>
      <c r="M28" s="8"/>
      <c r="N28" s="8"/>
    </row>
    <row r="29" spans="2:14">
      <c r="B29" s="13" t="s">
        <v>173</v>
      </c>
      <c r="C29" s="17" t="s">
        <v>188</v>
      </c>
      <c r="D29" s="16"/>
      <c r="E29" s="16"/>
      <c r="F29" s="10"/>
      <c r="G29" s="10"/>
      <c r="H29" s="10"/>
      <c r="I29" s="10"/>
      <c r="J29" s="10"/>
      <c r="K29" s="10"/>
      <c r="L29" s="10"/>
      <c r="M29" s="8"/>
      <c r="N29" s="8"/>
    </row>
    <row r="30" spans="2:14">
      <c r="B30" s="13"/>
      <c r="C30" s="18" t="s">
        <v>13</v>
      </c>
      <c r="D30" s="111">
        <v>44043</v>
      </c>
      <c r="E30" s="111"/>
      <c r="F30" s="11"/>
      <c r="G30" s="19"/>
      <c r="H30" s="19"/>
      <c r="I30" s="19"/>
      <c r="J30" s="8"/>
      <c r="K30" s="8"/>
      <c r="L30" s="8"/>
      <c r="M30" s="8"/>
      <c r="N30" s="8"/>
    </row>
    <row r="31" spans="2:14">
      <c r="B31" s="13"/>
      <c r="C31" s="18" t="s">
        <v>12</v>
      </c>
      <c r="D31" s="111">
        <v>44074</v>
      </c>
      <c r="E31" s="111"/>
      <c r="F31" s="8"/>
      <c r="G31" s="8"/>
      <c r="H31" s="8"/>
      <c r="I31" s="8"/>
      <c r="J31" s="19"/>
      <c r="K31" s="8"/>
      <c r="L31" s="8"/>
      <c r="M31" s="8"/>
      <c r="N31" s="8"/>
    </row>
    <row r="32" spans="2:14">
      <c r="B32" s="13"/>
      <c r="C32" s="18" t="s">
        <v>11</v>
      </c>
      <c r="D32" s="111">
        <v>44134</v>
      </c>
      <c r="E32" s="111"/>
      <c r="F32" s="8"/>
      <c r="G32" s="8"/>
      <c r="H32" s="8"/>
      <c r="I32" s="8"/>
      <c r="J32" s="8"/>
      <c r="K32" s="19"/>
      <c r="L32" s="19"/>
      <c r="M32" s="8"/>
      <c r="N32" s="8"/>
    </row>
    <row r="33" spans="2:14">
      <c r="B33" s="13" t="s">
        <v>175</v>
      </c>
      <c r="C33" s="17" t="s">
        <v>189</v>
      </c>
      <c r="D33" s="16"/>
      <c r="E33" s="16"/>
      <c r="F33" s="10"/>
      <c r="G33" s="10"/>
      <c r="H33" s="10"/>
      <c r="I33" s="10"/>
      <c r="J33" s="10"/>
      <c r="K33" s="10"/>
      <c r="L33" s="10"/>
      <c r="M33" s="8"/>
      <c r="N33" s="8"/>
    </row>
    <row r="34" spans="2:14">
      <c r="B34" s="13"/>
      <c r="C34" s="18" t="s">
        <v>13</v>
      </c>
      <c r="D34" s="111">
        <v>44043</v>
      </c>
      <c r="E34" s="111"/>
      <c r="F34" s="11"/>
      <c r="G34" s="19"/>
      <c r="H34" s="19"/>
      <c r="I34" s="19"/>
      <c r="J34" s="8"/>
      <c r="K34" s="8"/>
      <c r="L34" s="8"/>
      <c r="M34" s="8"/>
      <c r="N34" s="8"/>
    </row>
    <row r="35" spans="2:14">
      <c r="B35" s="13"/>
      <c r="C35" s="18" t="s">
        <v>12</v>
      </c>
      <c r="D35" s="111">
        <v>44074</v>
      </c>
      <c r="E35" s="111"/>
      <c r="F35" s="8"/>
      <c r="G35" s="8"/>
      <c r="H35" s="8"/>
      <c r="I35" s="8"/>
      <c r="J35" s="19"/>
      <c r="K35" s="8"/>
      <c r="L35" s="8"/>
      <c r="M35" s="8"/>
      <c r="N35" s="8"/>
    </row>
    <row r="36" spans="2:14">
      <c r="B36" s="13"/>
      <c r="C36" s="18" t="s">
        <v>11</v>
      </c>
      <c r="D36" s="111">
        <v>44134</v>
      </c>
      <c r="E36" s="111"/>
      <c r="F36" s="8"/>
      <c r="G36" s="8"/>
      <c r="H36" s="8"/>
      <c r="I36" s="8"/>
      <c r="J36" s="8"/>
      <c r="K36" s="19"/>
      <c r="L36" s="19"/>
      <c r="M36" s="8"/>
      <c r="N36" s="8"/>
    </row>
    <row r="37" spans="2:14">
      <c r="B37" s="13" t="s">
        <v>190</v>
      </c>
      <c r="C37" s="17" t="s">
        <v>191</v>
      </c>
      <c r="D37" s="16"/>
      <c r="E37" s="16"/>
      <c r="F37" s="10"/>
      <c r="G37" s="10"/>
      <c r="H37" s="10"/>
      <c r="I37" s="10"/>
      <c r="J37" s="10"/>
      <c r="K37" s="10"/>
      <c r="L37" s="10"/>
      <c r="M37" s="10"/>
      <c r="N37" s="8"/>
    </row>
    <row r="38" spans="2:14">
      <c r="B38" s="13"/>
      <c r="C38" s="18" t="s">
        <v>13</v>
      </c>
      <c r="D38" s="16">
        <v>44074</v>
      </c>
      <c r="E38" s="16"/>
      <c r="F38" s="11"/>
      <c r="G38" s="19"/>
      <c r="H38" s="19"/>
      <c r="I38" s="19"/>
      <c r="J38" s="19"/>
      <c r="K38" s="8"/>
      <c r="L38" s="8"/>
      <c r="M38" s="8"/>
      <c r="N38" s="8"/>
    </row>
    <row r="39" spans="2:14">
      <c r="B39" s="13"/>
      <c r="C39" s="18" t="s">
        <v>12</v>
      </c>
      <c r="D39" s="16">
        <v>44104</v>
      </c>
      <c r="E39" s="16"/>
      <c r="F39" s="8"/>
      <c r="G39" s="8"/>
      <c r="H39" s="8"/>
      <c r="I39" s="8"/>
      <c r="J39" s="8"/>
      <c r="K39" s="19"/>
      <c r="L39" s="8"/>
      <c r="M39" s="8"/>
      <c r="N39" s="8"/>
    </row>
    <row r="40" spans="2:14">
      <c r="B40" s="13"/>
      <c r="C40" s="18" t="s">
        <v>11</v>
      </c>
      <c r="D40" s="16">
        <v>44165</v>
      </c>
      <c r="E40" s="16"/>
      <c r="F40" s="8"/>
      <c r="G40" s="8"/>
      <c r="H40" s="8"/>
      <c r="I40" s="8"/>
      <c r="J40" s="8"/>
      <c r="K40" s="8"/>
      <c r="L40" s="19"/>
      <c r="M40" s="19"/>
      <c r="N40" s="8"/>
    </row>
    <row r="41" spans="2:14">
      <c r="B41" s="13" t="s">
        <v>192</v>
      </c>
      <c r="C41" s="17" t="s">
        <v>193</v>
      </c>
      <c r="D41" s="16"/>
      <c r="E41" s="16"/>
      <c r="F41" s="10"/>
      <c r="G41" s="10"/>
      <c r="H41" s="10"/>
      <c r="I41" s="10"/>
      <c r="J41" s="10"/>
      <c r="K41" s="10"/>
      <c r="L41" s="10"/>
      <c r="M41" s="10"/>
      <c r="N41" s="8"/>
    </row>
    <row r="42" spans="2:14">
      <c r="B42" s="13"/>
      <c r="C42" s="18" t="s">
        <v>13</v>
      </c>
      <c r="D42" s="16">
        <v>44074</v>
      </c>
      <c r="E42" s="16"/>
      <c r="F42" s="11"/>
      <c r="G42" s="19"/>
      <c r="H42" s="19"/>
      <c r="I42" s="19"/>
      <c r="J42" s="19"/>
      <c r="K42" s="8"/>
      <c r="L42" s="8"/>
      <c r="M42" s="8"/>
      <c r="N42" s="8"/>
    </row>
    <row r="43" spans="2:14">
      <c r="B43" s="13"/>
      <c r="C43" s="18" t="s">
        <v>12</v>
      </c>
      <c r="D43" s="16">
        <v>44104</v>
      </c>
      <c r="E43" s="16"/>
      <c r="F43" s="8"/>
      <c r="G43" s="8"/>
      <c r="H43" s="8"/>
      <c r="I43" s="8"/>
      <c r="J43" s="8"/>
      <c r="K43" s="19"/>
      <c r="L43" s="8"/>
      <c r="M43" s="8"/>
      <c r="N43" s="8"/>
    </row>
    <row r="44" spans="2:14">
      <c r="B44" s="13"/>
      <c r="C44" s="18" t="s">
        <v>11</v>
      </c>
      <c r="D44" s="16">
        <v>44165</v>
      </c>
      <c r="E44" s="16"/>
      <c r="F44" s="8"/>
      <c r="G44" s="8"/>
      <c r="H44" s="8"/>
      <c r="I44" s="8"/>
      <c r="J44" s="8"/>
      <c r="K44" s="8"/>
      <c r="L44" s="19"/>
      <c r="M44" s="19"/>
      <c r="N44" s="8"/>
    </row>
    <row r="45" spans="2:14">
      <c r="B45" s="13" t="s">
        <v>194</v>
      </c>
      <c r="C45" s="17" t="s">
        <v>195</v>
      </c>
      <c r="D45" s="16"/>
      <c r="E45" s="16"/>
      <c r="F45" s="10"/>
      <c r="G45" s="10"/>
      <c r="H45" s="10"/>
      <c r="I45" s="10"/>
      <c r="J45" s="10"/>
      <c r="K45" s="10"/>
      <c r="L45" s="10"/>
      <c r="M45" s="10"/>
      <c r="N45" s="8"/>
    </row>
    <row r="46" spans="2:14">
      <c r="B46" s="13"/>
      <c r="C46" s="18" t="s">
        <v>13</v>
      </c>
      <c r="D46" s="16">
        <v>44074</v>
      </c>
      <c r="E46" s="16"/>
      <c r="F46" s="11"/>
      <c r="G46" s="19"/>
      <c r="H46" s="19"/>
      <c r="I46" s="19"/>
      <c r="J46" s="19"/>
      <c r="K46" s="8"/>
      <c r="L46" s="8"/>
      <c r="M46" s="8"/>
      <c r="N46" s="8"/>
    </row>
    <row r="47" spans="2:14">
      <c r="B47" s="13"/>
      <c r="C47" s="18" t="s">
        <v>12</v>
      </c>
      <c r="D47" s="16">
        <v>44104</v>
      </c>
      <c r="E47" s="16"/>
      <c r="F47" s="8"/>
      <c r="G47" s="8"/>
      <c r="H47" s="8"/>
      <c r="I47" s="8"/>
      <c r="J47" s="8"/>
      <c r="K47" s="19"/>
      <c r="L47" s="8"/>
      <c r="M47" s="8"/>
      <c r="N47" s="8"/>
    </row>
    <row r="48" spans="2:14">
      <c r="B48" s="13"/>
      <c r="C48" s="18" t="s">
        <v>11</v>
      </c>
      <c r="D48" s="16">
        <v>44165</v>
      </c>
      <c r="E48" s="16"/>
      <c r="F48" s="8"/>
      <c r="G48" s="8"/>
      <c r="H48" s="8"/>
      <c r="I48" s="8"/>
      <c r="J48" s="8"/>
      <c r="K48" s="8"/>
      <c r="L48" s="19"/>
      <c r="M48" s="19"/>
      <c r="N48" s="8"/>
    </row>
    <row r="49" spans="2:14">
      <c r="B49" s="13" t="s">
        <v>196</v>
      </c>
      <c r="C49" s="17" t="s">
        <v>197</v>
      </c>
      <c r="D49" s="16"/>
      <c r="E49" s="16"/>
      <c r="F49" s="10"/>
      <c r="G49" s="10"/>
      <c r="H49" s="10"/>
      <c r="I49" s="10"/>
      <c r="J49" s="10"/>
      <c r="K49" s="10"/>
      <c r="L49" s="10"/>
      <c r="M49" s="10"/>
      <c r="N49" s="8"/>
    </row>
    <row r="50" spans="2:14">
      <c r="B50" s="13"/>
      <c r="C50" s="18" t="s">
        <v>13</v>
      </c>
      <c r="D50" s="16">
        <v>44074</v>
      </c>
      <c r="E50" s="16"/>
      <c r="F50" s="11"/>
      <c r="G50" s="19"/>
      <c r="H50" s="19"/>
      <c r="I50" s="19"/>
      <c r="J50" s="19"/>
      <c r="K50" s="8"/>
      <c r="L50" s="8"/>
      <c r="M50" s="8"/>
      <c r="N50" s="8"/>
    </row>
    <row r="51" spans="2:14">
      <c r="B51" s="13"/>
      <c r="C51" s="18" t="s">
        <v>12</v>
      </c>
      <c r="D51" s="16">
        <v>44104</v>
      </c>
      <c r="E51" s="16"/>
      <c r="F51" s="8"/>
      <c r="G51" s="8"/>
      <c r="H51" s="8"/>
      <c r="I51" s="8"/>
      <c r="J51" s="8"/>
      <c r="K51" s="19"/>
      <c r="L51" s="8"/>
      <c r="M51" s="8"/>
      <c r="N51" s="8"/>
    </row>
    <row r="52" spans="2:14">
      <c r="B52" s="13"/>
      <c r="C52" s="18" t="s">
        <v>11</v>
      </c>
      <c r="D52" s="16">
        <v>44165</v>
      </c>
      <c r="E52" s="16"/>
      <c r="F52" s="8"/>
      <c r="G52" s="8"/>
      <c r="H52" s="8"/>
      <c r="I52" s="8"/>
      <c r="J52" s="8"/>
      <c r="K52" s="8"/>
      <c r="L52" s="19"/>
      <c r="M52" s="19"/>
      <c r="N52" s="8"/>
    </row>
    <row r="53" spans="2:14">
      <c r="B53" s="13" t="s">
        <v>198</v>
      </c>
      <c r="C53" s="17" t="s">
        <v>199</v>
      </c>
      <c r="D53" s="16"/>
      <c r="E53" s="16"/>
      <c r="F53" s="10"/>
      <c r="G53" s="10"/>
      <c r="H53" s="10"/>
      <c r="I53" s="10"/>
      <c r="J53" s="10"/>
      <c r="K53" s="10"/>
      <c r="L53" s="10"/>
      <c r="M53" s="10"/>
      <c r="N53" s="8"/>
    </row>
    <row r="54" spans="2:14">
      <c r="B54" s="13"/>
      <c r="C54" s="18" t="s">
        <v>13</v>
      </c>
      <c r="D54" s="16">
        <v>44074</v>
      </c>
      <c r="E54" s="16"/>
      <c r="F54" s="11"/>
      <c r="G54" s="19"/>
      <c r="H54" s="19"/>
      <c r="I54" s="19"/>
      <c r="J54" s="19"/>
      <c r="K54" s="8"/>
      <c r="L54" s="8"/>
      <c r="M54" s="8"/>
      <c r="N54" s="8"/>
    </row>
    <row r="55" spans="2:14">
      <c r="B55" s="13"/>
      <c r="C55" s="18" t="s">
        <v>12</v>
      </c>
      <c r="D55" s="16">
        <v>44104</v>
      </c>
      <c r="E55" s="16"/>
      <c r="F55" s="8"/>
      <c r="G55" s="8"/>
      <c r="H55" s="8"/>
      <c r="I55" s="8"/>
      <c r="J55" s="8"/>
      <c r="K55" s="19"/>
      <c r="L55" s="8"/>
      <c r="M55" s="8"/>
      <c r="N55" s="8"/>
    </row>
    <row r="56" spans="2:14">
      <c r="B56" s="13"/>
      <c r="C56" s="18" t="s">
        <v>11</v>
      </c>
      <c r="D56" s="16">
        <v>44165</v>
      </c>
      <c r="E56" s="16"/>
      <c r="F56" s="8"/>
      <c r="G56" s="8"/>
      <c r="H56" s="8"/>
      <c r="I56" s="8"/>
      <c r="J56" s="8"/>
      <c r="K56" s="8"/>
      <c r="L56" s="19"/>
      <c r="M56" s="19"/>
      <c r="N56" s="8"/>
    </row>
    <row r="57" spans="2:14">
      <c r="B57" s="13" t="s">
        <v>200</v>
      </c>
      <c r="C57" s="17" t="s">
        <v>201</v>
      </c>
      <c r="D57" s="16"/>
      <c r="E57" s="16"/>
      <c r="F57" s="10"/>
      <c r="G57" s="10"/>
      <c r="H57" s="10"/>
      <c r="I57" s="10"/>
      <c r="J57" s="10"/>
      <c r="K57" s="10"/>
      <c r="L57" s="10"/>
      <c r="M57" s="10"/>
      <c r="N57" s="8"/>
    </row>
    <row r="58" spans="2:14">
      <c r="B58" s="13"/>
      <c r="C58" s="18" t="s">
        <v>13</v>
      </c>
      <c r="D58" s="16">
        <v>44074</v>
      </c>
      <c r="E58" s="16"/>
      <c r="F58" s="11"/>
      <c r="G58" s="19"/>
      <c r="H58" s="19"/>
      <c r="I58" s="19"/>
      <c r="J58" s="19"/>
      <c r="K58" s="8"/>
      <c r="L58" s="8"/>
      <c r="M58" s="8"/>
      <c r="N58" s="8"/>
    </row>
    <row r="59" spans="2:14">
      <c r="B59" s="13"/>
      <c r="C59" s="18" t="s">
        <v>12</v>
      </c>
      <c r="D59" s="16">
        <v>44104</v>
      </c>
      <c r="E59" s="16"/>
      <c r="F59" s="8"/>
      <c r="G59" s="8"/>
      <c r="H59" s="8"/>
      <c r="I59" s="8"/>
      <c r="J59" s="8"/>
      <c r="K59" s="19"/>
      <c r="L59" s="8"/>
      <c r="M59" s="8"/>
      <c r="N59" s="8"/>
    </row>
    <row r="60" spans="2:14">
      <c r="B60" s="13"/>
      <c r="C60" s="18" t="s">
        <v>11</v>
      </c>
      <c r="D60" s="16">
        <v>44165</v>
      </c>
      <c r="E60" s="16"/>
      <c r="F60" s="8"/>
      <c r="G60" s="8"/>
      <c r="H60" s="8"/>
      <c r="I60" s="8"/>
      <c r="J60" s="8"/>
      <c r="K60" s="8"/>
      <c r="L60" s="19"/>
      <c r="M60" s="19"/>
      <c r="N60" s="8"/>
    </row>
    <row r="61" spans="2:14">
      <c r="B61" s="13" t="s">
        <v>202</v>
      </c>
      <c r="C61" s="17" t="s">
        <v>203</v>
      </c>
      <c r="D61" s="16"/>
      <c r="E61" s="16"/>
      <c r="F61" s="10"/>
      <c r="G61" s="10"/>
      <c r="H61" s="10"/>
      <c r="I61" s="10"/>
      <c r="J61" s="10"/>
      <c r="K61" s="10"/>
      <c r="L61" s="10"/>
      <c r="M61" s="10"/>
      <c r="N61" s="8"/>
    </row>
    <row r="62" spans="2:14">
      <c r="B62" s="13"/>
      <c r="C62" s="18" t="s">
        <v>13</v>
      </c>
      <c r="D62" s="16">
        <v>44074</v>
      </c>
      <c r="E62" s="16"/>
      <c r="F62" s="11"/>
      <c r="G62" s="19"/>
      <c r="H62" s="19"/>
      <c r="I62" s="19"/>
      <c r="J62" s="19"/>
      <c r="K62" s="8"/>
      <c r="L62" s="8"/>
      <c r="M62" s="8"/>
      <c r="N62" s="8"/>
    </row>
    <row r="63" spans="2:14">
      <c r="B63" s="13"/>
      <c r="C63" s="18" t="s">
        <v>12</v>
      </c>
      <c r="D63" s="16">
        <v>44104</v>
      </c>
      <c r="E63" s="16"/>
      <c r="F63" s="8"/>
      <c r="G63" s="8"/>
      <c r="H63" s="8"/>
      <c r="I63" s="8"/>
      <c r="J63" s="8"/>
      <c r="K63" s="19"/>
      <c r="L63" s="8"/>
      <c r="M63" s="8"/>
      <c r="N63" s="8"/>
    </row>
    <row r="64" spans="2:14">
      <c r="B64" s="13"/>
      <c r="C64" s="18" t="s">
        <v>11</v>
      </c>
      <c r="D64" s="16">
        <v>44165</v>
      </c>
      <c r="E64" s="16"/>
      <c r="F64" s="8"/>
      <c r="G64" s="8"/>
      <c r="H64" s="8"/>
      <c r="I64" s="8"/>
      <c r="J64" s="8"/>
      <c r="K64" s="8"/>
      <c r="L64" s="19"/>
      <c r="M64" s="19"/>
      <c r="N64" s="8"/>
    </row>
    <row r="65" spans="2:14">
      <c r="B65" s="13" t="s">
        <v>204</v>
      </c>
      <c r="C65" s="17" t="s">
        <v>205</v>
      </c>
      <c r="D65" s="16"/>
      <c r="E65" s="16"/>
      <c r="F65" s="10"/>
      <c r="G65" s="10"/>
      <c r="H65" s="10"/>
      <c r="I65" s="10"/>
      <c r="J65" s="10"/>
      <c r="K65" s="10"/>
      <c r="L65" s="10"/>
      <c r="M65" s="10"/>
      <c r="N65" s="8"/>
    </row>
    <row r="66" spans="2:14">
      <c r="B66" s="13"/>
      <c r="C66" s="18" t="s">
        <v>13</v>
      </c>
      <c r="D66" s="16">
        <v>44074</v>
      </c>
      <c r="E66" s="16"/>
      <c r="F66" s="11"/>
      <c r="G66" s="19"/>
      <c r="H66" s="19"/>
      <c r="I66" s="19"/>
      <c r="J66" s="19"/>
      <c r="K66" s="8"/>
      <c r="L66" s="8"/>
      <c r="M66" s="8"/>
      <c r="N66" s="8"/>
    </row>
    <row r="67" spans="2:14">
      <c r="B67" s="13"/>
      <c r="C67" s="18" t="s">
        <v>12</v>
      </c>
      <c r="D67" s="16">
        <v>44104</v>
      </c>
      <c r="E67" s="16"/>
      <c r="F67" s="8"/>
      <c r="G67" s="8"/>
      <c r="H67" s="8"/>
      <c r="I67" s="8"/>
      <c r="J67" s="8"/>
      <c r="K67" s="19"/>
      <c r="L67" s="8"/>
      <c r="M67" s="8"/>
      <c r="N67" s="8"/>
    </row>
    <row r="68" spans="2:14">
      <c r="B68" s="13"/>
      <c r="C68" s="18" t="s">
        <v>11</v>
      </c>
      <c r="D68" s="16">
        <v>44165</v>
      </c>
      <c r="E68" s="16"/>
      <c r="F68" s="8"/>
      <c r="G68" s="8"/>
      <c r="H68" s="8"/>
      <c r="I68" s="8"/>
      <c r="J68" s="8"/>
      <c r="K68" s="8"/>
      <c r="L68" s="19"/>
      <c r="M68" s="19"/>
      <c r="N68" s="8"/>
    </row>
    <row r="69" spans="2:14">
      <c r="B69" s="13" t="s">
        <v>206</v>
      </c>
      <c r="C69" s="17" t="s">
        <v>207</v>
      </c>
      <c r="D69" s="16"/>
      <c r="E69" s="16"/>
      <c r="F69" s="10"/>
      <c r="G69" s="10"/>
      <c r="H69" s="10"/>
      <c r="I69" s="10"/>
      <c r="J69" s="10"/>
      <c r="K69" s="10"/>
      <c r="L69" s="10"/>
      <c r="M69" s="10"/>
      <c r="N69" s="8"/>
    </row>
    <row r="70" spans="2:14">
      <c r="B70" s="13"/>
      <c r="C70" s="18" t="s">
        <v>13</v>
      </c>
      <c r="D70" s="16">
        <v>44074</v>
      </c>
      <c r="E70" s="16"/>
      <c r="F70" s="11"/>
      <c r="G70" s="19"/>
      <c r="H70" s="19"/>
      <c r="I70" s="19"/>
      <c r="J70" s="19"/>
      <c r="K70" s="8"/>
      <c r="L70" s="8"/>
      <c r="M70" s="8"/>
      <c r="N70" s="8"/>
    </row>
    <row r="71" spans="2:14">
      <c r="B71" s="13"/>
      <c r="C71" s="18" t="s">
        <v>12</v>
      </c>
      <c r="D71" s="16">
        <v>44104</v>
      </c>
      <c r="E71" s="16"/>
      <c r="F71" s="8"/>
      <c r="G71" s="8"/>
      <c r="H71" s="8"/>
      <c r="I71" s="8"/>
      <c r="J71" s="8"/>
      <c r="K71" s="19"/>
      <c r="L71" s="8"/>
      <c r="M71" s="8"/>
      <c r="N71" s="8"/>
    </row>
    <row r="72" spans="2:14">
      <c r="B72" s="13"/>
      <c r="C72" s="18" t="s">
        <v>11</v>
      </c>
      <c r="D72" s="16">
        <v>44165</v>
      </c>
      <c r="E72" s="16"/>
      <c r="F72" s="8"/>
      <c r="G72" s="8"/>
      <c r="H72" s="8"/>
      <c r="I72" s="8"/>
      <c r="J72" s="8"/>
      <c r="K72" s="8"/>
      <c r="L72" s="19"/>
      <c r="M72" s="19"/>
      <c r="N72" s="8"/>
    </row>
    <row r="73" spans="2:14">
      <c r="B73" s="13" t="s">
        <v>208</v>
      </c>
      <c r="C73" s="17" t="s">
        <v>209</v>
      </c>
      <c r="D73" s="16"/>
      <c r="E73" s="16"/>
      <c r="F73" s="10"/>
      <c r="G73" s="10"/>
      <c r="H73" s="10"/>
      <c r="I73" s="10"/>
      <c r="J73" s="10"/>
      <c r="K73" s="10"/>
      <c r="L73" s="10"/>
      <c r="M73" s="10"/>
      <c r="N73" s="10"/>
    </row>
    <row r="74" spans="2:14">
      <c r="B74" s="13"/>
      <c r="C74" s="18" t="s">
        <v>13</v>
      </c>
      <c r="D74" s="16">
        <v>44104</v>
      </c>
      <c r="E74" s="16"/>
      <c r="F74" s="11"/>
      <c r="G74" s="19"/>
      <c r="H74" s="19"/>
      <c r="I74" s="19"/>
      <c r="J74" s="19"/>
      <c r="K74" s="19"/>
      <c r="L74" s="8"/>
      <c r="M74" s="8"/>
      <c r="N74" s="8"/>
    </row>
    <row r="75" spans="2:14">
      <c r="B75" s="13"/>
      <c r="C75" s="18" t="s">
        <v>12</v>
      </c>
      <c r="D75" s="16">
        <v>44134</v>
      </c>
      <c r="E75" s="16"/>
      <c r="F75" s="8"/>
      <c r="G75" s="8"/>
      <c r="H75" s="8"/>
      <c r="I75" s="8"/>
      <c r="J75" s="8"/>
      <c r="K75" s="8"/>
      <c r="L75" s="19"/>
      <c r="M75" s="8"/>
      <c r="N75" s="8"/>
    </row>
    <row r="76" spans="2:14">
      <c r="B76" s="13"/>
      <c r="C76" s="18" t="s">
        <v>11</v>
      </c>
      <c r="D76" s="16">
        <v>44196</v>
      </c>
      <c r="E76" s="16"/>
      <c r="F76" s="8"/>
      <c r="G76" s="8"/>
      <c r="H76" s="8"/>
      <c r="I76" s="8"/>
      <c r="J76" s="8"/>
      <c r="K76" s="8"/>
      <c r="L76" s="8"/>
      <c r="M76" s="19"/>
      <c r="N76" s="19"/>
    </row>
    <row r="77" spans="2:14">
      <c r="B77" s="13" t="s">
        <v>210</v>
      </c>
      <c r="C77" s="17" t="s">
        <v>211</v>
      </c>
      <c r="D77" s="16"/>
      <c r="E77" s="16"/>
      <c r="F77" s="10"/>
      <c r="G77" s="10"/>
      <c r="H77" s="10"/>
      <c r="I77" s="10"/>
      <c r="J77" s="10"/>
      <c r="K77" s="10"/>
      <c r="L77" s="10"/>
      <c r="M77" s="10"/>
      <c r="N77" s="10"/>
    </row>
    <row r="78" spans="2:14">
      <c r="B78" s="13"/>
      <c r="C78" s="18" t="s">
        <v>13</v>
      </c>
      <c r="D78" s="16">
        <v>44104</v>
      </c>
      <c r="E78" s="16"/>
      <c r="F78" s="11"/>
      <c r="G78" s="19"/>
      <c r="H78" s="19"/>
      <c r="I78" s="19"/>
      <c r="J78" s="19"/>
      <c r="K78" s="19"/>
      <c r="L78" s="8"/>
      <c r="M78" s="8"/>
      <c r="N78" s="8"/>
    </row>
    <row r="79" spans="2:14">
      <c r="B79" s="13"/>
      <c r="C79" s="18" t="s">
        <v>12</v>
      </c>
      <c r="D79" s="16">
        <v>44134</v>
      </c>
      <c r="E79" s="16"/>
      <c r="F79" s="8"/>
      <c r="G79" s="8"/>
      <c r="H79" s="8"/>
      <c r="I79" s="8"/>
      <c r="J79" s="8"/>
      <c r="K79" s="8"/>
      <c r="L79" s="19"/>
      <c r="M79" s="8"/>
      <c r="N79" s="8"/>
    </row>
    <row r="80" spans="2:14">
      <c r="B80" s="13"/>
      <c r="C80" s="18" t="s">
        <v>11</v>
      </c>
      <c r="D80" s="16">
        <v>44196</v>
      </c>
      <c r="E80" s="16"/>
      <c r="F80" s="8"/>
      <c r="G80" s="8"/>
      <c r="H80" s="8"/>
      <c r="I80" s="8"/>
      <c r="J80" s="8"/>
      <c r="K80" s="8"/>
      <c r="L80" s="8"/>
      <c r="M80" s="19"/>
      <c r="N80" s="19"/>
    </row>
    <row r="81" spans="2:14">
      <c r="B81" s="13" t="s">
        <v>212</v>
      </c>
      <c r="C81" s="17" t="s">
        <v>213</v>
      </c>
      <c r="D81" s="16"/>
      <c r="E81" s="16"/>
      <c r="F81" s="10"/>
      <c r="G81" s="10"/>
      <c r="H81" s="10"/>
      <c r="I81" s="10"/>
      <c r="J81" s="10"/>
      <c r="K81" s="10"/>
      <c r="L81" s="10"/>
      <c r="M81" s="10"/>
      <c r="N81" s="10"/>
    </row>
    <row r="82" spans="2:14">
      <c r="B82" s="13"/>
      <c r="C82" s="18" t="s">
        <v>13</v>
      </c>
      <c r="D82" s="16">
        <v>44104</v>
      </c>
      <c r="E82" s="16"/>
      <c r="F82" s="11"/>
      <c r="G82" s="19"/>
      <c r="H82" s="19"/>
      <c r="I82" s="19"/>
      <c r="J82" s="19"/>
      <c r="K82" s="19"/>
      <c r="L82" s="8"/>
      <c r="M82" s="8"/>
      <c r="N82" s="8"/>
    </row>
    <row r="83" spans="2:14">
      <c r="B83" s="13"/>
      <c r="C83" s="18" t="s">
        <v>12</v>
      </c>
      <c r="D83" s="16">
        <v>44134</v>
      </c>
      <c r="E83" s="16"/>
      <c r="F83" s="8"/>
      <c r="G83" s="8"/>
      <c r="H83" s="8"/>
      <c r="I83" s="8"/>
      <c r="J83" s="8"/>
      <c r="K83" s="8"/>
      <c r="L83" s="19"/>
      <c r="M83" s="8"/>
      <c r="N83" s="8"/>
    </row>
    <row r="84" spans="2:14">
      <c r="B84" s="13"/>
      <c r="C84" s="18" t="s">
        <v>11</v>
      </c>
      <c r="D84" s="16">
        <v>44196</v>
      </c>
      <c r="E84" s="16"/>
      <c r="F84" s="8"/>
      <c r="G84" s="8"/>
      <c r="H84" s="8"/>
      <c r="I84" s="8"/>
      <c r="J84" s="8"/>
      <c r="K84" s="8"/>
      <c r="L84" s="8"/>
      <c r="M84" s="19"/>
      <c r="N84" s="19"/>
    </row>
    <row r="85" spans="2:14">
      <c r="B85" s="13" t="s">
        <v>214</v>
      </c>
      <c r="C85" s="17" t="s">
        <v>215</v>
      </c>
      <c r="D85" s="16"/>
      <c r="E85" s="16"/>
      <c r="F85" s="10"/>
      <c r="G85" s="10"/>
      <c r="H85" s="10"/>
      <c r="I85" s="10"/>
      <c r="J85" s="10"/>
      <c r="K85" s="10"/>
      <c r="L85" s="10"/>
      <c r="M85" s="10"/>
      <c r="N85" s="10"/>
    </row>
    <row r="86" spans="2:14">
      <c r="B86" s="13"/>
      <c r="C86" s="18" t="s">
        <v>13</v>
      </c>
      <c r="D86" s="16">
        <v>44104</v>
      </c>
      <c r="E86" s="16"/>
      <c r="F86" s="11"/>
      <c r="G86" s="19"/>
      <c r="H86" s="19"/>
      <c r="I86" s="19"/>
      <c r="J86" s="19"/>
      <c r="K86" s="19"/>
      <c r="L86" s="8"/>
      <c r="M86" s="8"/>
      <c r="N86" s="8"/>
    </row>
    <row r="87" spans="2:14">
      <c r="B87" s="13"/>
      <c r="C87" s="18" t="s">
        <v>12</v>
      </c>
      <c r="D87" s="16">
        <v>44134</v>
      </c>
      <c r="E87" s="16"/>
      <c r="F87" s="8"/>
      <c r="G87" s="8"/>
      <c r="H87" s="8"/>
      <c r="I87" s="8"/>
      <c r="J87" s="8"/>
      <c r="K87" s="8"/>
      <c r="L87" s="19"/>
      <c r="M87" s="8"/>
      <c r="N87" s="8"/>
    </row>
    <row r="88" spans="2:14">
      <c r="B88" s="13"/>
      <c r="C88" s="18" t="s">
        <v>11</v>
      </c>
      <c r="D88" s="16">
        <v>44196</v>
      </c>
      <c r="E88" s="16"/>
      <c r="F88" s="8"/>
      <c r="G88" s="8"/>
      <c r="H88" s="8"/>
      <c r="I88" s="8"/>
      <c r="J88" s="8"/>
      <c r="K88" s="8"/>
      <c r="L88" s="8"/>
      <c r="M88" s="19"/>
      <c r="N88" s="19"/>
    </row>
    <row r="89" spans="2:14">
      <c r="B89" s="13" t="s">
        <v>216</v>
      </c>
      <c r="C89" s="17" t="s">
        <v>217</v>
      </c>
      <c r="D89" s="16"/>
      <c r="E89" s="16"/>
      <c r="F89" s="10"/>
      <c r="G89" s="10"/>
      <c r="H89" s="10"/>
      <c r="I89" s="10"/>
      <c r="J89" s="10"/>
      <c r="K89" s="10"/>
      <c r="L89" s="10"/>
      <c r="M89" s="10"/>
      <c r="N89" s="10"/>
    </row>
    <row r="90" spans="2:14">
      <c r="B90" s="13"/>
      <c r="C90" s="18" t="s">
        <v>13</v>
      </c>
      <c r="D90" s="16">
        <v>44104</v>
      </c>
      <c r="E90" s="16"/>
      <c r="F90" s="11"/>
      <c r="G90" s="19"/>
      <c r="H90" s="19"/>
      <c r="I90" s="19"/>
      <c r="J90" s="19"/>
      <c r="K90" s="19"/>
      <c r="L90" s="8"/>
      <c r="M90" s="8"/>
      <c r="N90" s="8"/>
    </row>
    <row r="91" spans="2:14">
      <c r="B91" s="13"/>
      <c r="C91" s="18" t="s">
        <v>12</v>
      </c>
      <c r="D91" s="16">
        <v>44134</v>
      </c>
      <c r="E91" s="16"/>
      <c r="F91" s="8"/>
      <c r="G91" s="8"/>
      <c r="H91" s="8"/>
      <c r="I91" s="8"/>
      <c r="J91" s="8"/>
      <c r="K91" s="8"/>
      <c r="L91" s="19"/>
      <c r="M91" s="8"/>
      <c r="N91" s="8"/>
    </row>
    <row r="92" spans="2:14">
      <c r="B92" s="13"/>
      <c r="C92" s="18" t="s">
        <v>11</v>
      </c>
      <c r="D92" s="16">
        <v>44196</v>
      </c>
      <c r="E92" s="16"/>
      <c r="F92" s="8"/>
      <c r="G92" s="8"/>
      <c r="H92" s="8"/>
      <c r="I92" s="8"/>
      <c r="J92" s="8"/>
      <c r="K92" s="8"/>
      <c r="L92" s="8"/>
      <c r="M92" s="19"/>
      <c r="N92" s="19"/>
    </row>
    <row r="93" spans="2:14">
      <c r="B93" s="13" t="s">
        <v>218</v>
      </c>
      <c r="C93" s="17" t="s">
        <v>219</v>
      </c>
      <c r="D93" s="16"/>
      <c r="E93" s="16"/>
      <c r="F93" s="10"/>
      <c r="G93" s="10"/>
      <c r="H93" s="10"/>
      <c r="I93" s="10"/>
      <c r="J93" s="10"/>
      <c r="K93" s="10"/>
      <c r="L93" s="10"/>
      <c r="M93" s="10"/>
      <c r="N93" s="10"/>
    </row>
    <row r="94" spans="2:14">
      <c r="B94" s="13"/>
      <c r="C94" s="18" t="s">
        <v>13</v>
      </c>
      <c r="D94" s="16">
        <v>44104</v>
      </c>
      <c r="E94" s="16"/>
      <c r="F94" s="11"/>
      <c r="G94" s="19"/>
      <c r="H94" s="19"/>
      <c r="I94" s="19"/>
      <c r="J94" s="19"/>
      <c r="K94" s="19"/>
      <c r="L94" s="8"/>
      <c r="M94" s="8"/>
      <c r="N94" s="8"/>
    </row>
    <row r="95" spans="2:14">
      <c r="B95" s="13"/>
      <c r="C95" s="18" t="s">
        <v>12</v>
      </c>
      <c r="D95" s="16">
        <v>44134</v>
      </c>
      <c r="E95" s="16"/>
      <c r="F95" s="8"/>
      <c r="G95" s="8"/>
      <c r="H95" s="8"/>
      <c r="I95" s="8"/>
      <c r="J95" s="8"/>
      <c r="K95" s="8"/>
      <c r="L95" s="19"/>
      <c r="M95" s="8"/>
      <c r="N95" s="8"/>
    </row>
    <row r="96" spans="2:14">
      <c r="B96" s="13"/>
      <c r="C96" s="18" t="s">
        <v>11</v>
      </c>
      <c r="D96" s="16">
        <v>44196</v>
      </c>
      <c r="E96" s="16"/>
      <c r="F96" s="8"/>
      <c r="G96" s="8"/>
      <c r="H96" s="8"/>
      <c r="I96" s="8"/>
      <c r="J96" s="8"/>
      <c r="K96" s="8"/>
      <c r="L96" s="8"/>
      <c r="M96" s="19"/>
      <c r="N96" s="19"/>
    </row>
    <row r="97" spans="2:14">
      <c r="B97" s="13" t="s">
        <v>220</v>
      </c>
      <c r="C97" s="17" t="s">
        <v>221</v>
      </c>
      <c r="D97" s="16"/>
      <c r="E97" s="16"/>
      <c r="F97" s="10"/>
      <c r="G97" s="10"/>
      <c r="H97" s="10"/>
      <c r="I97" s="10"/>
      <c r="J97" s="10"/>
      <c r="K97" s="10"/>
      <c r="L97" s="10"/>
      <c r="M97" s="10"/>
      <c r="N97" s="10"/>
    </row>
    <row r="98" spans="2:14">
      <c r="B98" s="13"/>
      <c r="C98" s="18" t="s">
        <v>13</v>
      </c>
      <c r="D98" s="16">
        <v>44104</v>
      </c>
      <c r="E98" s="16"/>
      <c r="F98" s="11"/>
      <c r="G98" s="19"/>
      <c r="H98" s="19"/>
      <c r="I98" s="19"/>
      <c r="J98" s="19"/>
      <c r="K98" s="19"/>
      <c r="L98" s="8"/>
      <c r="M98" s="8"/>
      <c r="N98" s="8"/>
    </row>
    <row r="99" spans="2:14">
      <c r="B99" s="13"/>
      <c r="C99" s="18" t="s">
        <v>12</v>
      </c>
      <c r="D99" s="16">
        <v>44134</v>
      </c>
      <c r="E99" s="16"/>
      <c r="F99" s="8"/>
      <c r="G99" s="8"/>
      <c r="H99" s="8"/>
      <c r="I99" s="8"/>
      <c r="J99" s="8"/>
      <c r="K99" s="8"/>
      <c r="L99" s="19"/>
      <c r="M99" s="8"/>
      <c r="N99" s="8"/>
    </row>
    <row r="100" spans="2:14">
      <c r="B100" s="13"/>
      <c r="C100" s="18" t="s">
        <v>11</v>
      </c>
      <c r="D100" s="16">
        <v>44196</v>
      </c>
      <c r="E100" s="16"/>
      <c r="F100" s="8"/>
      <c r="G100" s="8"/>
      <c r="H100" s="8"/>
      <c r="I100" s="8"/>
      <c r="J100" s="8"/>
      <c r="K100" s="8"/>
      <c r="L100" s="8"/>
      <c r="M100" s="19"/>
      <c r="N100" s="19"/>
    </row>
    <row r="101" spans="2:14">
      <c r="B101" s="13" t="s">
        <v>222</v>
      </c>
      <c r="C101" s="17" t="s">
        <v>223</v>
      </c>
      <c r="D101" s="16"/>
      <c r="E101" s="16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2:14">
      <c r="B102" s="13"/>
      <c r="C102" s="18" t="s">
        <v>13</v>
      </c>
      <c r="D102" s="16">
        <v>44104</v>
      </c>
      <c r="E102" s="16"/>
      <c r="F102" s="11"/>
      <c r="G102" s="19"/>
      <c r="H102" s="19"/>
      <c r="I102" s="19"/>
      <c r="J102" s="19"/>
      <c r="K102" s="19"/>
      <c r="L102" s="8"/>
      <c r="M102" s="8"/>
      <c r="N102" s="8"/>
    </row>
    <row r="103" spans="2:14">
      <c r="B103" s="13"/>
      <c r="C103" s="18" t="s">
        <v>12</v>
      </c>
      <c r="D103" s="16">
        <v>44134</v>
      </c>
      <c r="E103" s="16"/>
      <c r="F103" s="8"/>
      <c r="G103" s="8"/>
      <c r="H103" s="8"/>
      <c r="I103" s="8"/>
      <c r="J103" s="8"/>
      <c r="K103" s="8"/>
      <c r="L103" s="19"/>
      <c r="M103" s="8"/>
      <c r="N103" s="8"/>
    </row>
    <row r="104" spans="2:14">
      <c r="B104" s="13"/>
      <c r="C104" s="18" t="s">
        <v>11</v>
      </c>
      <c r="D104" s="16">
        <v>44196</v>
      </c>
      <c r="E104" s="16"/>
      <c r="F104" s="8"/>
      <c r="G104" s="8"/>
      <c r="H104" s="8"/>
      <c r="I104" s="8"/>
      <c r="J104" s="8"/>
      <c r="K104" s="8"/>
      <c r="L104" s="8"/>
      <c r="M104" s="19"/>
      <c r="N104" s="19"/>
    </row>
    <row r="105" spans="2:14" ht="25.5">
      <c r="B105" s="13" t="s">
        <v>224</v>
      </c>
      <c r="C105" s="17" t="s">
        <v>225</v>
      </c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2:14">
      <c r="B106" s="13"/>
      <c r="C106" s="18" t="s">
        <v>13</v>
      </c>
      <c r="D106" s="16">
        <v>44104</v>
      </c>
      <c r="E106" s="16"/>
      <c r="F106" s="11"/>
      <c r="G106" s="19"/>
      <c r="H106" s="19"/>
      <c r="I106" s="19"/>
      <c r="J106" s="19"/>
      <c r="K106" s="19"/>
      <c r="L106" s="8"/>
      <c r="M106" s="8"/>
      <c r="N106" s="8"/>
    </row>
    <row r="107" spans="2:14">
      <c r="B107" s="13"/>
      <c r="C107" s="18" t="s">
        <v>12</v>
      </c>
      <c r="D107" s="16">
        <v>44134</v>
      </c>
      <c r="E107" s="16"/>
      <c r="F107" s="8"/>
      <c r="G107" s="8"/>
      <c r="H107" s="8"/>
      <c r="I107" s="8"/>
      <c r="J107" s="8"/>
      <c r="K107" s="8"/>
      <c r="L107" s="19"/>
      <c r="M107" s="8"/>
      <c r="N107" s="8"/>
    </row>
    <row r="108" spans="2:14">
      <c r="B108" s="13"/>
      <c r="C108" s="18" t="s">
        <v>11</v>
      </c>
      <c r="D108" s="16">
        <v>44196</v>
      </c>
      <c r="E108" s="16"/>
      <c r="F108" s="8"/>
      <c r="G108" s="8"/>
      <c r="H108" s="8"/>
      <c r="I108" s="8"/>
      <c r="J108" s="8"/>
      <c r="K108" s="8"/>
      <c r="L108" s="8"/>
      <c r="M108" s="19"/>
      <c r="N108" s="19"/>
    </row>
    <row r="109" spans="2:14">
      <c r="B109" s="13" t="s">
        <v>226</v>
      </c>
      <c r="C109" s="17" t="s">
        <v>227</v>
      </c>
      <c r="D109" s="16"/>
      <c r="E109" s="16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2:14">
      <c r="B110" s="13"/>
      <c r="C110" s="18" t="s">
        <v>13</v>
      </c>
      <c r="D110" s="16">
        <v>44104</v>
      </c>
      <c r="E110" s="16"/>
      <c r="F110" s="11"/>
      <c r="G110" s="19"/>
      <c r="H110" s="19"/>
      <c r="I110" s="19"/>
      <c r="J110" s="19"/>
      <c r="K110" s="19"/>
      <c r="L110" s="8"/>
      <c r="M110" s="8"/>
      <c r="N110" s="8"/>
    </row>
    <row r="111" spans="2:14">
      <c r="B111" s="13"/>
      <c r="C111" s="18" t="s">
        <v>12</v>
      </c>
      <c r="D111" s="16">
        <v>44134</v>
      </c>
      <c r="E111" s="16"/>
      <c r="F111" s="8"/>
      <c r="G111" s="8"/>
      <c r="H111" s="8"/>
      <c r="I111" s="8"/>
      <c r="J111" s="8"/>
      <c r="K111" s="8"/>
      <c r="L111" s="19"/>
      <c r="M111" s="8"/>
      <c r="N111" s="8"/>
    </row>
    <row r="112" spans="2:14">
      <c r="B112" s="13"/>
      <c r="C112" s="18" t="s">
        <v>11</v>
      </c>
      <c r="D112" s="16">
        <v>44196</v>
      </c>
      <c r="E112" s="16"/>
      <c r="F112" s="8"/>
      <c r="G112" s="8"/>
      <c r="H112" s="8"/>
      <c r="I112" s="8"/>
      <c r="J112" s="8"/>
      <c r="K112" s="8"/>
      <c r="L112" s="8"/>
      <c r="M112" s="19"/>
      <c r="N112" s="19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zoomScale="90" zoomScaleNormal="90" workbookViewId="0">
      <selection activeCell="K7" sqref="K7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65.5703125" style="1" customWidth="1"/>
    <col min="4" max="5" width="12.140625" style="1" customWidth="1"/>
    <col min="6" max="6" width="9" style="1"/>
    <col min="7" max="7" width="10.140625" style="1" bestFit="1" customWidth="1"/>
    <col min="8" max="16384" width="9" style="1"/>
  </cols>
  <sheetData>
    <row r="2" spans="2:12" ht="27" customHeight="1">
      <c r="B2" s="136" t="s">
        <v>228</v>
      </c>
      <c r="C2" s="137"/>
      <c r="D2" s="138"/>
      <c r="E2" s="109"/>
      <c r="F2" s="9">
        <v>43922</v>
      </c>
      <c r="G2" s="9">
        <v>43952</v>
      </c>
      <c r="H2" s="9">
        <v>43983</v>
      </c>
      <c r="I2" s="9">
        <v>44013</v>
      </c>
      <c r="J2" s="9">
        <v>44044</v>
      </c>
      <c r="K2" s="9">
        <v>44075</v>
      </c>
      <c r="L2" s="9">
        <v>44105</v>
      </c>
    </row>
    <row r="3" spans="2:12" ht="27" customHeight="1">
      <c r="B3" s="107"/>
      <c r="C3" s="108"/>
      <c r="D3" s="115" t="s">
        <v>236</v>
      </c>
      <c r="E3" s="115" t="s">
        <v>237</v>
      </c>
      <c r="F3" s="9"/>
      <c r="G3" s="9"/>
      <c r="H3" s="9"/>
      <c r="I3" s="9"/>
      <c r="J3" s="9"/>
      <c r="K3" s="9"/>
      <c r="L3" s="9"/>
    </row>
    <row r="4" spans="2:12">
      <c r="B4" s="12">
        <v>1</v>
      </c>
      <c r="C4" s="15" t="s">
        <v>229</v>
      </c>
      <c r="D4" s="16">
        <v>44127</v>
      </c>
      <c r="E4" s="16"/>
      <c r="F4" s="110"/>
      <c r="G4" s="110"/>
      <c r="H4" s="110"/>
      <c r="I4" s="110"/>
      <c r="J4" s="110"/>
      <c r="K4" s="110"/>
      <c r="L4" s="110"/>
    </row>
    <row r="5" spans="2:12" ht="15" customHeight="1">
      <c r="B5" s="13" t="s">
        <v>7</v>
      </c>
      <c r="C5" s="17" t="s">
        <v>230</v>
      </c>
      <c r="D5" s="16"/>
      <c r="E5" s="16"/>
      <c r="F5" s="10"/>
      <c r="G5" s="10"/>
      <c r="H5" s="10"/>
      <c r="I5" s="10"/>
      <c r="J5" s="10"/>
      <c r="K5" s="10"/>
      <c r="L5" s="10"/>
    </row>
    <row r="6" spans="2:12" ht="15" customHeight="1">
      <c r="B6" s="13"/>
      <c r="C6" s="18" t="s">
        <v>13</v>
      </c>
      <c r="D6" s="111">
        <v>44064</v>
      </c>
      <c r="E6" s="111"/>
      <c r="F6" s="11"/>
      <c r="G6" s="11"/>
      <c r="H6" s="11"/>
      <c r="I6" s="11"/>
      <c r="J6" s="11"/>
      <c r="K6" s="8"/>
      <c r="L6" s="8"/>
    </row>
    <row r="7" spans="2:12" ht="15" customHeight="1">
      <c r="B7" s="13"/>
      <c r="C7" s="18" t="s">
        <v>12</v>
      </c>
      <c r="D7" s="111">
        <v>44099</v>
      </c>
      <c r="E7" s="111"/>
      <c r="F7" s="8"/>
      <c r="G7" s="8"/>
      <c r="H7" s="8"/>
      <c r="I7" s="8"/>
      <c r="J7" s="8"/>
      <c r="K7" s="11"/>
      <c r="L7" s="8"/>
    </row>
    <row r="8" spans="2:12" ht="15" customHeight="1">
      <c r="B8" s="13"/>
      <c r="C8" s="18" t="s">
        <v>11</v>
      </c>
      <c r="D8" s="111">
        <v>44127</v>
      </c>
      <c r="E8" s="111"/>
      <c r="F8" s="8"/>
      <c r="G8" s="8"/>
      <c r="H8" s="8"/>
      <c r="I8" s="8"/>
      <c r="J8" s="8"/>
      <c r="K8" s="8"/>
      <c r="L8" s="11"/>
    </row>
    <row r="9" spans="2:12" ht="15" customHeight="1">
      <c r="B9" s="13" t="s">
        <v>8</v>
      </c>
      <c r="C9" s="17" t="s">
        <v>231</v>
      </c>
      <c r="D9" s="16"/>
      <c r="E9" s="16"/>
      <c r="F9" s="10"/>
      <c r="G9" s="10"/>
      <c r="H9" s="10"/>
      <c r="I9" s="10"/>
      <c r="J9" s="10"/>
      <c r="K9" s="10"/>
      <c r="L9" s="10"/>
    </row>
    <row r="10" spans="2:12" ht="15" customHeight="1">
      <c r="B10" s="13"/>
      <c r="C10" s="18" t="s">
        <v>13</v>
      </c>
      <c r="D10" s="111">
        <v>44064</v>
      </c>
      <c r="E10" s="111"/>
      <c r="F10" s="11"/>
      <c r="G10" s="11"/>
      <c r="H10" s="11"/>
      <c r="I10" s="11"/>
      <c r="J10" s="11"/>
      <c r="K10" s="8"/>
      <c r="L10" s="8"/>
    </row>
    <row r="11" spans="2:12" ht="15" customHeight="1">
      <c r="B11" s="13"/>
      <c r="C11" s="18" t="s">
        <v>12</v>
      </c>
      <c r="D11" s="111">
        <v>44099</v>
      </c>
      <c r="E11" s="111"/>
      <c r="F11" s="8"/>
      <c r="G11" s="8"/>
      <c r="H11" s="8"/>
      <c r="I11" s="8"/>
      <c r="J11" s="8"/>
      <c r="K11" s="11"/>
      <c r="L11" s="8"/>
    </row>
    <row r="12" spans="2:12" ht="15" customHeight="1">
      <c r="B12" s="13"/>
      <c r="C12" s="18" t="s">
        <v>11</v>
      </c>
      <c r="D12" s="111">
        <v>44127</v>
      </c>
      <c r="E12" s="111"/>
      <c r="F12" s="8"/>
      <c r="G12" s="8"/>
      <c r="H12" s="8"/>
      <c r="I12" s="8"/>
      <c r="J12" s="8"/>
      <c r="K12" s="8"/>
      <c r="L12" s="11"/>
    </row>
    <row r="13" spans="2:12" ht="15" customHeight="1">
      <c r="B13" s="13" t="s">
        <v>9</v>
      </c>
      <c r="C13" s="17" t="s">
        <v>232</v>
      </c>
      <c r="D13" s="16"/>
      <c r="E13" s="16"/>
      <c r="F13" s="10"/>
      <c r="G13" s="10"/>
      <c r="H13" s="10"/>
      <c r="I13" s="10"/>
      <c r="J13" s="10"/>
      <c r="K13" s="10"/>
      <c r="L13" s="10"/>
    </row>
    <row r="14" spans="2:12" ht="15" customHeight="1">
      <c r="B14" s="13"/>
      <c r="C14" s="18" t="s">
        <v>13</v>
      </c>
      <c r="D14" s="111">
        <v>44057</v>
      </c>
      <c r="E14" s="111"/>
      <c r="F14" s="11"/>
      <c r="G14" s="11"/>
      <c r="H14" s="11"/>
      <c r="I14" s="11"/>
      <c r="J14" s="8"/>
      <c r="K14" s="8"/>
      <c r="L14" s="8"/>
    </row>
    <row r="15" spans="2:12" ht="15" customHeight="1">
      <c r="B15" s="13"/>
      <c r="C15" s="18" t="s">
        <v>12</v>
      </c>
      <c r="D15" s="111">
        <v>44092</v>
      </c>
      <c r="E15" s="111"/>
      <c r="F15" s="8"/>
      <c r="G15" s="8"/>
      <c r="H15" s="8"/>
      <c r="I15" s="8"/>
      <c r="J15" s="11"/>
      <c r="K15" s="11"/>
      <c r="L15" s="8"/>
    </row>
    <row r="16" spans="2:12" ht="15" customHeight="1">
      <c r="B16" s="13"/>
      <c r="C16" s="18" t="s">
        <v>11</v>
      </c>
      <c r="D16" s="111">
        <v>44120</v>
      </c>
      <c r="E16" s="111"/>
      <c r="F16" s="8"/>
      <c r="G16" s="8"/>
      <c r="H16" s="8"/>
      <c r="I16" s="8"/>
      <c r="J16" s="8"/>
      <c r="K16" s="8"/>
      <c r="L16" s="11"/>
    </row>
    <row r="17" spans="2:12" ht="15" customHeight="1">
      <c r="B17" s="13" t="s">
        <v>10</v>
      </c>
      <c r="C17" s="17" t="s">
        <v>233</v>
      </c>
      <c r="D17" s="16"/>
      <c r="E17" s="16"/>
      <c r="F17" s="10"/>
      <c r="G17" s="10"/>
      <c r="H17" s="10"/>
      <c r="I17" s="10"/>
      <c r="J17" s="10"/>
      <c r="K17" s="10"/>
      <c r="L17" s="10"/>
    </row>
    <row r="18" spans="2:12" ht="15" customHeight="1">
      <c r="B18" s="13"/>
      <c r="C18" s="18" t="s">
        <v>13</v>
      </c>
      <c r="D18" s="111">
        <v>44064</v>
      </c>
      <c r="E18" s="111"/>
      <c r="F18" s="11"/>
      <c r="G18" s="11"/>
      <c r="H18" s="11"/>
      <c r="I18" s="11"/>
      <c r="J18" s="11"/>
      <c r="K18" s="8"/>
      <c r="L18" s="8"/>
    </row>
    <row r="19" spans="2:12" ht="15" customHeight="1">
      <c r="B19" s="13"/>
      <c r="C19" s="18" t="s">
        <v>12</v>
      </c>
      <c r="D19" s="111">
        <v>44099</v>
      </c>
      <c r="E19" s="111"/>
      <c r="F19" s="8"/>
      <c r="G19" s="8"/>
      <c r="H19" s="8"/>
      <c r="I19" s="8"/>
      <c r="J19" s="8"/>
      <c r="K19" s="11"/>
      <c r="L19" s="8"/>
    </row>
    <row r="20" spans="2:12" ht="15" customHeight="1">
      <c r="B20" s="13"/>
      <c r="C20" s="18" t="s">
        <v>11</v>
      </c>
      <c r="D20" s="111">
        <v>44127</v>
      </c>
      <c r="E20" s="111"/>
      <c r="F20" s="8"/>
      <c r="G20" s="8"/>
      <c r="H20" s="8"/>
      <c r="I20" s="8"/>
      <c r="J20" s="8"/>
      <c r="K20" s="8"/>
      <c r="L20" s="11"/>
    </row>
    <row r="21" spans="2:12">
      <c r="B21" s="13" t="s">
        <v>161</v>
      </c>
      <c r="C21" s="17" t="s">
        <v>234</v>
      </c>
      <c r="D21" s="16"/>
      <c r="E21" s="16"/>
      <c r="F21" s="10"/>
      <c r="G21" s="10"/>
      <c r="H21" s="10"/>
      <c r="I21" s="10"/>
      <c r="J21" s="10"/>
      <c r="K21" s="10"/>
      <c r="L21" s="10"/>
    </row>
    <row r="22" spans="2:12">
      <c r="B22" s="13"/>
      <c r="C22" s="18" t="s">
        <v>13</v>
      </c>
      <c r="D22" s="111">
        <v>44057</v>
      </c>
      <c r="E22" s="111"/>
      <c r="F22" s="11"/>
      <c r="G22" s="11"/>
      <c r="H22" s="11"/>
      <c r="I22" s="11"/>
      <c r="J22" s="11"/>
      <c r="K22" s="8"/>
      <c r="L22" s="8"/>
    </row>
    <row r="23" spans="2:12">
      <c r="B23" s="13"/>
      <c r="C23" s="18" t="s">
        <v>12</v>
      </c>
      <c r="D23" s="111">
        <v>44092</v>
      </c>
      <c r="E23" s="111"/>
      <c r="F23" s="8"/>
      <c r="G23" s="8"/>
      <c r="H23" s="8"/>
      <c r="I23" s="8"/>
      <c r="J23" s="8"/>
      <c r="K23" s="11"/>
      <c r="L23" s="8"/>
    </row>
    <row r="24" spans="2:12">
      <c r="B24" s="13"/>
      <c r="C24" s="18" t="s">
        <v>11</v>
      </c>
      <c r="D24" s="111">
        <v>44120</v>
      </c>
      <c r="E24" s="111"/>
      <c r="F24" s="8"/>
      <c r="G24" s="8"/>
      <c r="H24" s="8"/>
      <c r="I24" s="8"/>
      <c r="J24" s="8"/>
      <c r="K24" s="8"/>
      <c r="L24" s="11"/>
    </row>
    <row r="25" spans="2:12">
      <c r="B25" s="13" t="s">
        <v>163</v>
      </c>
      <c r="C25" s="17" t="s">
        <v>235</v>
      </c>
      <c r="D25" s="16"/>
      <c r="E25" s="16"/>
      <c r="F25" s="10"/>
      <c r="G25" s="10"/>
      <c r="H25" s="10"/>
      <c r="I25" s="10"/>
      <c r="J25" s="10"/>
      <c r="K25" s="10"/>
      <c r="L25" s="10"/>
    </row>
    <row r="26" spans="2:12">
      <c r="B26" s="13"/>
      <c r="C26" s="18" t="s">
        <v>13</v>
      </c>
      <c r="D26" s="111">
        <v>44057</v>
      </c>
      <c r="E26" s="111"/>
      <c r="F26" s="11"/>
      <c r="G26" s="11"/>
      <c r="H26" s="11"/>
      <c r="I26" s="11"/>
      <c r="J26" s="11"/>
      <c r="K26" s="8"/>
      <c r="L26" s="8"/>
    </row>
    <row r="27" spans="2:12">
      <c r="B27" s="13"/>
      <c r="C27" s="18" t="s">
        <v>12</v>
      </c>
      <c r="D27" s="111">
        <v>44092</v>
      </c>
      <c r="E27" s="111"/>
      <c r="F27" s="8"/>
      <c r="G27" s="8"/>
      <c r="H27" s="8"/>
      <c r="I27" s="8"/>
      <c r="J27" s="8"/>
      <c r="K27" s="11"/>
      <c r="L27" s="8"/>
    </row>
    <row r="28" spans="2:12">
      <c r="B28" s="13"/>
      <c r="C28" s="18" t="s">
        <v>11</v>
      </c>
      <c r="D28" s="111">
        <v>44120</v>
      </c>
      <c r="E28" s="111"/>
      <c r="F28" s="8"/>
      <c r="G28" s="8"/>
      <c r="H28" s="8"/>
      <c r="I28" s="8"/>
      <c r="J28" s="8"/>
      <c r="K28" s="8"/>
      <c r="L28" s="11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zoomScale="90" zoomScaleNormal="90" workbookViewId="0">
      <selection activeCell="P28" sqref="P28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65.5703125" style="1" customWidth="1"/>
    <col min="4" max="4" width="14.5703125" style="1" customWidth="1"/>
    <col min="5" max="5" width="9" style="1"/>
    <col min="6" max="6" width="10.140625" style="1" bestFit="1" customWidth="1"/>
    <col min="7" max="256" width="9" style="1"/>
    <col min="257" max="257" width="1.85546875" style="1" customWidth="1"/>
    <col min="258" max="258" width="3.85546875" style="1" customWidth="1"/>
    <col min="259" max="259" width="65.5703125" style="1" customWidth="1"/>
    <col min="260" max="260" width="14.5703125" style="1" customWidth="1"/>
    <col min="261" max="261" width="9" style="1"/>
    <col min="262" max="262" width="10.140625" style="1" bestFit="1" customWidth="1"/>
    <col min="263" max="512" width="9" style="1"/>
    <col min="513" max="513" width="1.85546875" style="1" customWidth="1"/>
    <col min="514" max="514" width="3.85546875" style="1" customWidth="1"/>
    <col min="515" max="515" width="65.5703125" style="1" customWidth="1"/>
    <col min="516" max="516" width="14.5703125" style="1" customWidth="1"/>
    <col min="517" max="517" width="9" style="1"/>
    <col min="518" max="518" width="10.140625" style="1" bestFit="1" customWidth="1"/>
    <col min="519" max="768" width="9" style="1"/>
    <col min="769" max="769" width="1.85546875" style="1" customWidth="1"/>
    <col min="770" max="770" width="3.85546875" style="1" customWidth="1"/>
    <col min="771" max="771" width="65.5703125" style="1" customWidth="1"/>
    <col min="772" max="772" width="14.5703125" style="1" customWidth="1"/>
    <col min="773" max="773" width="9" style="1"/>
    <col min="774" max="774" width="10.140625" style="1" bestFit="1" customWidth="1"/>
    <col min="775" max="1024" width="9" style="1"/>
    <col min="1025" max="1025" width="1.85546875" style="1" customWidth="1"/>
    <col min="1026" max="1026" width="3.85546875" style="1" customWidth="1"/>
    <col min="1027" max="1027" width="65.5703125" style="1" customWidth="1"/>
    <col min="1028" max="1028" width="14.5703125" style="1" customWidth="1"/>
    <col min="1029" max="1029" width="9" style="1"/>
    <col min="1030" max="1030" width="10.140625" style="1" bestFit="1" customWidth="1"/>
    <col min="1031" max="1280" width="9" style="1"/>
    <col min="1281" max="1281" width="1.85546875" style="1" customWidth="1"/>
    <col min="1282" max="1282" width="3.85546875" style="1" customWidth="1"/>
    <col min="1283" max="1283" width="65.5703125" style="1" customWidth="1"/>
    <col min="1284" max="1284" width="14.5703125" style="1" customWidth="1"/>
    <col min="1285" max="1285" width="9" style="1"/>
    <col min="1286" max="1286" width="10.140625" style="1" bestFit="1" customWidth="1"/>
    <col min="1287" max="1536" width="9" style="1"/>
    <col min="1537" max="1537" width="1.85546875" style="1" customWidth="1"/>
    <col min="1538" max="1538" width="3.85546875" style="1" customWidth="1"/>
    <col min="1539" max="1539" width="65.5703125" style="1" customWidth="1"/>
    <col min="1540" max="1540" width="14.5703125" style="1" customWidth="1"/>
    <col min="1541" max="1541" width="9" style="1"/>
    <col min="1542" max="1542" width="10.140625" style="1" bestFit="1" customWidth="1"/>
    <col min="1543" max="1792" width="9" style="1"/>
    <col min="1793" max="1793" width="1.85546875" style="1" customWidth="1"/>
    <col min="1794" max="1794" width="3.85546875" style="1" customWidth="1"/>
    <col min="1795" max="1795" width="65.5703125" style="1" customWidth="1"/>
    <col min="1796" max="1796" width="14.5703125" style="1" customWidth="1"/>
    <col min="1797" max="1797" width="9" style="1"/>
    <col min="1798" max="1798" width="10.140625" style="1" bestFit="1" customWidth="1"/>
    <col min="1799" max="2048" width="9" style="1"/>
    <col min="2049" max="2049" width="1.85546875" style="1" customWidth="1"/>
    <col min="2050" max="2050" width="3.85546875" style="1" customWidth="1"/>
    <col min="2051" max="2051" width="65.5703125" style="1" customWidth="1"/>
    <col min="2052" max="2052" width="14.5703125" style="1" customWidth="1"/>
    <col min="2053" max="2053" width="9" style="1"/>
    <col min="2054" max="2054" width="10.140625" style="1" bestFit="1" customWidth="1"/>
    <col min="2055" max="2304" width="9" style="1"/>
    <col min="2305" max="2305" width="1.85546875" style="1" customWidth="1"/>
    <col min="2306" max="2306" width="3.85546875" style="1" customWidth="1"/>
    <col min="2307" max="2307" width="65.5703125" style="1" customWidth="1"/>
    <col min="2308" max="2308" width="14.5703125" style="1" customWidth="1"/>
    <col min="2309" max="2309" width="9" style="1"/>
    <col min="2310" max="2310" width="10.140625" style="1" bestFit="1" customWidth="1"/>
    <col min="2311" max="2560" width="9" style="1"/>
    <col min="2561" max="2561" width="1.85546875" style="1" customWidth="1"/>
    <col min="2562" max="2562" width="3.85546875" style="1" customWidth="1"/>
    <col min="2563" max="2563" width="65.5703125" style="1" customWidth="1"/>
    <col min="2564" max="2564" width="14.5703125" style="1" customWidth="1"/>
    <col min="2565" max="2565" width="9" style="1"/>
    <col min="2566" max="2566" width="10.140625" style="1" bestFit="1" customWidth="1"/>
    <col min="2567" max="2816" width="9" style="1"/>
    <col min="2817" max="2817" width="1.85546875" style="1" customWidth="1"/>
    <col min="2818" max="2818" width="3.85546875" style="1" customWidth="1"/>
    <col min="2819" max="2819" width="65.5703125" style="1" customWidth="1"/>
    <col min="2820" max="2820" width="14.5703125" style="1" customWidth="1"/>
    <col min="2821" max="2821" width="9" style="1"/>
    <col min="2822" max="2822" width="10.140625" style="1" bestFit="1" customWidth="1"/>
    <col min="2823" max="3072" width="9" style="1"/>
    <col min="3073" max="3073" width="1.85546875" style="1" customWidth="1"/>
    <col min="3074" max="3074" width="3.85546875" style="1" customWidth="1"/>
    <col min="3075" max="3075" width="65.5703125" style="1" customWidth="1"/>
    <col min="3076" max="3076" width="14.5703125" style="1" customWidth="1"/>
    <col min="3077" max="3077" width="9" style="1"/>
    <col min="3078" max="3078" width="10.140625" style="1" bestFit="1" customWidth="1"/>
    <col min="3079" max="3328" width="9" style="1"/>
    <col min="3329" max="3329" width="1.85546875" style="1" customWidth="1"/>
    <col min="3330" max="3330" width="3.85546875" style="1" customWidth="1"/>
    <col min="3331" max="3331" width="65.5703125" style="1" customWidth="1"/>
    <col min="3332" max="3332" width="14.5703125" style="1" customWidth="1"/>
    <col min="3333" max="3333" width="9" style="1"/>
    <col min="3334" max="3334" width="10.140625" style="1" bestFit="1" customWidth="1"/>
    <col min="3335" max="3584" width="9" style="1"/>
    <col min="3585" max="3585" width="1.85546875" style="1" customWidth="1"/>
    <col min="3586" max="3586" width="3.85546875" style="1" customWidth="1"/>
    <col min="3587" max="3587" width="65.5703125" style="1" customWidth="1"/>
    <col min="3588" max="3588" width="14.5703125" style="1" customWidth="1"/>
    <col min="3589" max="3589" width="9" style="1"/>
    <col min="3590" max="3590" width="10.140625" style="1" bestFit="1" customWidth="1"/>
    <col min="3591" max="3840" width="9" style="1"/>
    <col min="3841" max="3841" width="1.85546875" style="1" customWidth="1"/>
    <col min="3842" max="3842" width="3.85546875" style="1" customWidth="1"/>
    <col min="3843" max="3843" width="65.5703125" style="1" customWidth="1"/>
    <col min="3844" max="3844" width="14.5703125" style="1" customWidth="1"/>
    <col min="3845" max="3845" width="9" style="1"/>
    <col min="3846" max="3846" width="10.140625" style="1" bestFit="1" customWidth="1"/>
    <col min="3847" max="4096" width="9" style="1"/>
    <col min="4097" max="4097" width="1.85546875" style="1" customWidth="1"/>
    <col min="4098" max="4098" width="3.85546875" style="1" customWidth="1"/>
    <col min="4099" max="4099" width="65.5703125" style="1" customWidth="1"/>
    <col min="4100" max="4100" width="14.5703125" style="1" customWidth="1"/>
    <col min="4101" max="4101" width="9" style="1"/>
    <col min="4102" max="4102" width="10.140625" style="1" bestFit="1" customWidth="1"/>
    <col min="4103" max="4352" width="9" style="1"/>
    <col min="4353" max="4353" width="1.85546875" style="1" customWidth="1"/>
    <col min="4354" max="4354" width="3.85546875" style="1" customWidth="1"/>
    <col min="4355" max="4355" width="65.5703125" style="1" customWidth="1"/>
    <col min="4356" max="4356" width="14.5703125" style="1" customWidth="1"/>
    <col min="4357" max="4357" width="9" style="1"/>
    <col min="4358" max="4358" width="10.140625" style="1" bestFit="1" customWidth="1"/>
    <col min="4359" max="4608" width="9" style="1"/>
    <col min="4609" max="4609" width="1.85546875" style="1" customWidth="1"/>
    <col min="4610" max="4610" width="3.85546875" style="1" customWidth="1"/>
    <col min="4611" max="4611" width="65.5703125" style="1" customWidth="1"/>
    <col min="4612" max="4612" width="14.5703125" style="1" customWidth="1"/>
    <col min="4613" max="4613" width="9" style="1"/>
    <col min="4614" max="4614" width="10.140625" style="1" bestFit="1" customWidth="1"/>
    <col min="4615" max="4864" width="9" style="1"/>
    <col min="4865" max="4865" width="1.85546875" style="1" customWidth="1"/>
    <col min="4866" max="4866" width="3.85546875" style="1" customWidth="1"/>
    <col min="4867" max="4867" width="65.5703125" style="1" customWidth="1"/>
    <col min="4868" max="4868" width="14.5703125" style="1" customWidth="1"/>
    <col min="4869" max="4869" width="9" style="1"/>
    <col min="4870" max="4870" width="10.140625" style="1" bestFit="1" customWidth="1"/>
    <col min="4871" max="5120" width="9" style="1"/>
    <col min="5121" max="5121" width="1.85546875" style="1" customWidth="1"/>
    <col min="5122" max="5122" width="3.85546875" style="1" customWidth="1"/>
    <col min="5123" max="5123" width="65.5703125" style="1" customWidth="1"/>
    <col min="5124" max="5124" width="14.5703125" style="1" customWidth="1"/>
    <col min="5125" max="5125" width="9" style="1"/>
    <col min="5126" max="5126" width="10.140625" style="1" bestFit="1" customWidth="1"/>
    <col min="5127" max="5376" width="9" style="1"/>
    <col min="5377" max="5377" width="1.85546875" style="1" customWidth="1"/>
    <col min="5378" max="5378" width="3.85546875" style="1" customWidth="1"/>
    <col min="5379" max="5379" width="65.5703125" style="1" customWidth="1"/>
    <col min="5380" max="5380" width="14.5703125" style="1" customWidth="1"/>
    <col min="5381" max="5381" width="9" style="1"/>
    <col min="5382" max="5382" width="10.140625" style="1" bestFit="1" customWidth="1"/>
    <col min="5383" max="5632" width="9" style="1"/>
    <col min="5633" max="5633" width="1.85546875" style="1" customWidth="1"/>
    <col min="5634" max="5634" width="3.85546875" style="1" customWidth="1"/>
    <col min="5635" max="5635" width="65.5703125" style="1" customWidth="1"/>
    <col min="5636" max="5636" width="14.5703125" style="1" customWidth="1"/>
    <col min="5637" max="5637" width="9" style="1"/>
    <col min="5638" max="5638" width="10.140625" style="1" bestFit="1" customWidth="1"/>
    <col min="5639" max="5888" width="9" style="1"/>
    <col min="5889" max="5889" width="1.85546875" style="1" customWidth="1"/>
    <col min="5890" max="5890" width="3.85546875" style="1" customWidth="1"/>
    <col min="5891" max="5891" width="65.5703125" style="1" customWidth="1"/>
    <col min="5892" max="5892" width="14.5703125" style="1" customWidth="1"/>
    <col min="5893" max="5893" width="9" style="1"/>
    <col min="5894" max="5894" width="10.140625" style="1" bestFit="1" customWidth="1"/>
    <col min="5895" max="6144" width="9" style="1"/>
    <col min="6145" max="6145" width="1.85546875" style="1" customWidth="1"/>
    <col min="6146" max="6146" width="3.85546875" style="1" customWidth="1"/>
    <col min="6147" max="6147" width="65.5703125" style="1" customWidth="1"/>
    <col min="6148" max="6148" width="14.5703125" style="1" customWidth="1"/>
    <col min="6149" max="6149" width="9" style="1"/>
    <col min="6150" max="6150" width="10.140625" style="1" bestFit="1" customWidth="1"/>
    <col min="6151" max="6400" width="9" style="1"/>
    <col min="6401" max="6401" width="1.85546875" style="1" customWidth="1"/>
    <col min="6402" max="6402" width="3.85546875" style="1" customWidth="1"/>
    <col min="6403" max="6403" width="65.5703125" style="1" customWidth="1"/>
    <col min="6404" max="6404" width="14.5703125" style="1" customWidth="1"/>
    <col min="6405" max="6405" width="9" style="1"/>
    <col min="6406" max="6406" width="10.140625" style="1" bestFit="1" customWidth="1"/>
    <col min="6407" max="6656" width="9" style="1"/>
    <col min="6657" max="6657" width="1.85546875" style="1" customWidth="1"/>
    <col min="6658" max="6658" width="3.85546875" style="1" customWidth="1"/>
    <col min="6659" max="6659" width="65.5703125" style="1" customWidth="1"/>
    <col min="6660" max="6660" width="14.5703125" style="1" customWidth="1"/>
    <col min="6661" max="6661" width="9" style="1"/>
    <col min="6662" max="6662" width="10.140625" style="1" bestFit="1" customWidth="1"/>
    <col min="6663" max="6912" width="9" style="1"/>
    <col min="6913" max="6913" width="1.85546875" style="1" customWidth="1"/>
    <col min="6914" max="6914" width="3.85546875" style="1" customWidth="1"/>
    <col min="6915" max="6915" width="65.5703125" style="1" customWidth="1"/>
    <col min="6916" max="6916" width="14.5703125" style="1" customWidth="1"/>
    <col min="6917" max="6917" width="9" style="1"/>
    <col min="6918" max="6918" width="10.140625" style="1" bestFit="1" customWidth="1"/>
    <col min="6919" max="7168" width="9" style="1"/>
    <col min="7169" max="7169" width="1.85546875" style="1" customWidth="1"/>
    <col min="7170" max="7170" width="3.85546875" style="1" customWidth="1"/>
    <col min="7171" max="7171" width="65.5703125" style="1" customWidth="1"/>
    <col min="7172" max="7172" width="14.5703125" style="1" customWidth="1"/>
    <col min="7173" max="7173" width="9" style="1"/>
    <col min="7174" max="7174" width="10.140625" style="1" bestFit="1" customWidth="1"/>
    <col min="7175" max="7424" width="9" style="1"/>
    <col min="7425" max="7425" width="1.85546875" style="1" customWidth="1"/>
    <col min="7426" max="7426" width="3.85546875" style="1" customWidth="1"/>
    <col min="7427" max="7427" width="65.5703125" style="1" customWidth="1"/>
    <col min="7428" max="7428" width="14.5703125" style="1" customWidth="1"/>
    <col min="7429" max="7429" width="9" style="1"/>
    <col min="7430" max="7430" width="10.140625" style="1" bestFit="1" customWidth="1"/>
    <col min="7431" max="7680" width="9" style="1"/>
    <col min="7681" max="7681" width="1.85546875" style="1" customWidth="1"/>
    <col min="7682" max="7682" width="3.85546875" style="1" customWidth="1"/>
    <col min="7683" max="7683" width="65.5703125" style="1" customWidth="1"/>
    <col min="7684" max="7684" width="14.5703125" style="1" customWidth="1"/>
    <col min="7685" max="7685" width="9" style="1"/>
    <col min="7686" max="7686" width="10.140625" style="1" bestFit="1" customWidth="1"/>
    <col min="7687" max="7936" width="9" style="1"/>
    <col min="7937" max="7937" width="1.85546875" style="1" customWidth="1"/>
    <col min="7938" max="7938" width="3.85546875" style="1" customWidth="1"/>
    <col min="7939" max="7939" width="65.5703125" style="1" customWidth="1"/>
    <col min="7940" max="7940" width="14.5703125" style="1" customWidth="1"/>
    <col min="7941" max="7941" width="9" style="1"/>
    <col min="7942" max="7942" width="10.140625" style="1" bestFit="1" customWidth="1"/>
    <col min="7943" max="8192" width="9" style="1"/>
    <col min="8193" max="8193" width="1.85546875" style="1" customWidth="1"/>
    <col min="8194" max="8194" width="3.85546875" style="1" customWidth="1"/>
    <col min="8195" max="8195" width="65.5703125" style="1" customWidth="1"/>
    <col min="8196" max="8196" width="14.5703125" style="1" customWidth="1"/>
    <col min="8197" max="8197" width="9" style="1"/>
    <col min="8198" max="8198" width="10.140625" style="1" bestFit="1" customWidth="1"/>
    <col min="8199" max="8448" width="9" style="1"/>
    <col min="8449" max="8449" width="1.85546875" style="1" customWidth="1"/>
    <col min="8450" max="8450" width="3.85546875" style="1" customWidth="1"/>
    <col min="8451" max="8451" width="65.5703125" style="1" customWidth="1"/>
    <col min="8452" max="8452" width="14.5703125" style="1" customWidth="1"/>
    <col min="8453" max="8453" width="9" style="1"/>
    <col min="8454" max="8454" width="10.140625" style="1" bestFit="1" customWidth="1"/>
    <col min="8455" max="8704" width="9" style="1"/>
    <col min="8705" max="8705" width="1.85546875" style="1" customWidth="1"/>
    <col min="8706" max="8706" width="3.85546875" style="1" customWidth="1"/>
    <col min="8707" max="8707" width="65.5703125" style="1" customWidth="1"/>
    <col min="8708" max="8708" width="14.5703125" style="1" customWidth="1"/>
    <col min="8709" max="8709" width="9" style="1"/>
    <col min="8710" max="8710" width="10.140625" style="1" bestFit="1" customWidth="1"/>
    <col min="8711" max="8960" width="9" style="1"/>
    <col min="8961" max="8961" width="1.85546875" style="1" customWidth="1"/>
    <col min="8962" max="8962" width="3.85546875" style="1" customWidth="1"/>
    <col min="8963" max="8963" width="65.5703125" style="1" customWidth="1"/>
    <col min="8964" max="8964" width="14.5703125" style="1" customWidth="1"/>
    <col min="8965" max="8965" width="9" style="1"/>
    <col min="8966" max="8966" width="10.140625" style="1" bestFit="1" customWidth="1"/>
    <col min="8967" max="9216" width="9" style="1"/>
    <col min="9217" max="9217" width="1.85546875" style="1" customWidth="1"/>
    <col min="9218" max="9218" width="3.85546875" style="1" customWidth="1"/>
    <col min="9219" max="9219" width="65.5703125" style="1" customWidth="1"/>
    <col min="9220" max="9220" width="14.5703125" style="1" customWidth="1"/>
    <col min="9221" max="9221" width="9" style="1"/>
    <col min="9222" max="9222" width="10.140625" style="1" bestFit="1" customWidth="1"/>
    <col min="9223" max="9472" width="9" style="1"/>
    <col min="9473" max="9473" width="1.85546875" style="1" customWidth="1"/>
    <col min="9474" max="9474" width="3.85546875" style="1" customWidth="1"/>
    <col min="9475" max="9475" width="65.5703125" style="1" customWidth="1"/>
    <col min="9476" max="9476" width="14.5703125" style="1" customWidth="1"/>
    <col min="9477" max="9477" width="9" style="1"/>
    <col min="9478" max="9478" width="10.140625" style="1" bestFit="1" customWidth="1"/>
    <col min="9479" max="9728" width="9" style="1"/>
    <col min="9729" max="9729" width="1.85546875" style="1" customWidth="1"/>
    <col min="9730" max="9730" width="3.85546875" style="1" customWidth="1"/>
    <col min="9731" max="9731" width="65.5703125" style="1" customWidth="1"/>
    <col min="9732" max="9732" width="14.5703125" style="1" customWidth="1"/>
    <col min="9733" max="9733" width="9" style="1"/>
    <col min="9734" max="9734" width="10.140625" style="1" bestFit="1" customWidth="1"/>
    <col min="9735" max="9984" width="9" style="1"/>
    <col min="9985" max="9985" width="1.85546875" style="1" customWidth="1"/>
    <col min="9986" max="9986" width="3.85546875" style="1" customWidth="1"/>
    <col min="9987" max="9987" width="65.5703125" style="1" customWidth="1"/>
    <col min="9988" max="9988" width="14.5703125" style="1" customWidth="1"/>
    <col min="9989" max="9989" width="9" style="1"/>
    <col min="9990" max="9990" width="10.140625" style="1" bestFit="1" customWidth="1"/>
    <col min="9991" max="10240" width="9" style="1"/>
    <col min="10241" max="10241" width="1.85546875" style="1" customWidth="1"/>
    <col min="10242" max="10242" width="3.85546875" style="1" customWidth="1"/>
    <col min="10243" max="10243" width="65.5703125" style="1" customWidth="1"/>
    <col min="10244" max="10244" width="14.5703125" style="1" customWidth="1"/>
    <col min="10245" max="10245" width="9" style="1"/>
    <col min="10246" max="10246" width="10.140625" style="1" bestFit="1" customWidth="1"/>
    <col min="10247" max="10496" width="9" style="1"/>
    <col min="10497" max="10497" width="1.85546875" style="1" customWidth="1"/>
    <col min="10498" max="10498" width="3.85546875" style="1" customWidth="1"/>
    <col min="10499" max="10499" width="65.5703125" style="1" customWidth="1"/>
    <col min="10500" max="10500" width="14.5703125" style="1" customWidth="1"/>
    <col min="10501" max="10501" width="9" style="1"/>
    <col min="10502" max="10502" width="10.140625" style="1" bestFit="1" customWidth="1"/>
    <col min="10503" max="10752" width="9" style="1"/>
    <col min="10753" max="10753" width="1.85546875" style="1" customWidth="1"/>
    <col min="10754" max="10754" width="3.85546875" style="1" customWidth="1"/>
    <col min="10755" max="10755" width="65.5703125" style="1" customWidth="1"/>
    <col min="10756" max="10756" width="14.5703125" style="1" customWidth="1"/>
    <col min="10757" max="10757" width="9" style="1"/>
    <col min="10758" max="10758" width="10.140625" style="1" bestFit="1" customWidth="1"/>
    <col min="10759" max="11008" width="9" style="1"/>
    <col min="11009" max="11009" width="1.85546875" style="1" customWidth="1"/>
    <col min="11010" max="11010" width="3.85546875" style="1" customWidth="1"/>
    <col min="11011" max="11011" width="65.5703125" style="1" customWidth="1"/>
    <col min="11012" max="11012" width="14.5703125" style="1" customWidth="1"/>
    <col min="11013" max="11013" width="9" style="1"/>
    <col min="11014" max="11014" width="10.140625" style="1" bestFit="1" customWidth="1"/>
    <col min="11015" max="11264" width="9" style="1"/>
    <col min="11265" max="11265" width="1.85546875" style="1" customWidth="1"/>
    <col min="11266" max="11266" width="3.85546875" style="1" customWidth="1"/>
    <col min="11267" max="11267" width="65.5703125" style="1" customWidth="1"/>
    <col min="11268" max="11268" width="14.5703125" style="1" customWidth="1"/>
    <col min="11269" max="11269" width="9" style="1"/>
    <col min="11270" max="11270" width="10.140625" style="1" bestFit="1" customWidth="1"/>
    <col min="11271" max="11520" width="9" style="1"/>
    <col min="11521" max="11521" width="1.85546875" style="1" customWidth="1"/>
    <col min="11522" max="11522" width="3.85546875" style="1" customWidth="1"/>
    <col min="11523" max="11523" width="65.5703125" style="1" customWidth="1"/>
    <col min="11524" max="11524" width="14.5703125" style="1" customWidth="1"/>
    <col min="11525" max="11525" width="9" style="1"/>
    <col min="11526" max="11526" width="10.140625" style="1" bestFit="1" customWidth="1"/>
    <col min="11527" max="11776" width="9" style="1"/>
    <col min="11777" max="11777" width="1.85546875" style="1" customWidth="1"/>
    <col min="11778" max="11778" width="3.85546875" style="1" customWidth="1"/>
    <col min="11779" max="11779" width="65.5703125" style="1" customWidth="1"/>
    <col min="11780" max="11780" width="14.5703125" style="1" customWidth="1"/>
    <col min="11781" max="11781" width="9" style="1"/>
    <col min="11782" max="11782" width="10.140625" style="1" bestFit="1" customWidth="1"/>
    <col min="11783" max="12032" width="9" style="1"/>
    <col min="12033" max="12033" width="1.85546875" style="1" customWidth="1"/>
    <col min="12034" max="12034" width="3.85546875" style="1" customWidth="1"/>
    <col min="12035" max="12035" width="65.5703125" style="1" customWidth="1"/>
    <col min="12036" max="12036" width="14.5703125" style="1" customWidth="1"/>
    <col min="12037" max="12037" width="9" style="1"/>
    <col min="12038" max="12038" width="10.140625" style="1" bestFit="1" customWidth="1"/>
    <col min="12039" max="12288" width="9" style="1"/>
    <col min="12289" max="12289" width="1.85546875" style="1" customWidth="1"/>
    <col min="12290" max="12290" width="3.85546875" style="1" customWidth="1"/>
    <col min="12291" max="12291" width="65.5703125" style="1" customWidth="1"/>
    <col min="12292" max="12292" width="14.5703125" style="1" customWidth="1"/>
    <col min="12293" max="12293" width="9" style="1"/>
    <col min="12294" max="12294" width="10.140625" style="1" bestFit="1" customWidth="1"/>
    <col min="12295" max="12544" width="9" style="1"/>
    <col min="12545" max="12545" width="1.85546875" style="1" customWidth="1"/>
    <col min="12546" max="12546" width="3.85546875" style="1" customWidth="1"/>
    <col min="12547" max="12547" width="65.5703125" style="1" customWidth="1"/>
    <col min="12548" max="12548" width="14.5703125" style="1" customWidth="1"/>
    <col min="12549" max="12549" width="9" style="1"/>
    <col min="12550" max="12550" width="10.140625" style="1" bestFit="1" customWidth="1"/>
    <col min="12551" max="12800" width="9" style="1"/>
    <col min="12801" max="12801" width="1.85546875" style="1" customWidth="1"/>
    <col min="12802" max="12802" width="3.85546875" style="1" customWidth="1"/>
    <col min="12803" max="12803" width="65.5703125" style="1" customWidth="1"/>
    <col min="12804" max="12804" width="14.5703125" style="1" customWidth="1"/>
    <col min="12805" max="12805" width="9" style="1"/>
    <col min="12806" max="12806" width="10.140625" style="1" bestFit="1" customWidth="1"/>
    <col min="12807" max="13056" width="9" style="1"/>
    <col min="13057" max="13057" width="1.85546875" style="1" customWidth="1"/>
    <col min="13058" max="13058" width="3.85546875" style="1" customWidth="1"/>
    <col min="13059" max="13059" width="65.5703125" style="1" customWidth="1"/>
    <col min="13060" max="13060" width="14.5703125" style="1" customWidth="1"/>
    <col min="13061" max="13061" width="9" style="1"/>
    <col min="13062" max="13062" width="10.140625" style="1" bestFit="1" customWidth="1"/>
    <col min="13063" max="13312" width="9" style="1"/>
    <col min="13313" max="13313" width="1.85546875" style="1" customWidth="1"/>
    <col min="13314" max="13314" width="3.85546875" style="1" customWidth="1"/>
    <col min="13315" max="13315" width="65.5703125" style="1" customWidth="1"/>
    <col min="13316" max="13316" width="14.5703125" style="1" customWidth="1"/>
    <col min="13317" max="13317" width="9" style="1"/>
    <col min="13318" max="13318" width="10.140625" style="1" bestFit="1" customWidth="1"/>
    <col min="13319" max="13568" width="9" style="1"/>
    <col min="13569" max="13569" width="1.85546875" style="1" customWidth="1"/>
    <col min="13570" max="13570" width="3.85546875" style="1" customWidth="1"/>
    <col min="13571" max="13571" width="65.5703125" style="1" customWidth="1"/>
    <col min="13572" max="13572" width="14.5703125" style="1" customWidth="1"/>
    <col min="13573" max="13573" width="9" style="1"/>
    <col min="13574" max="13574" width="10.140625" style="1" bestFit="1" customWidth="1"/>
    <col min="13575" max="13824" width="9" style="1"/>
    <col min="13825" max="13825" width="1.85546875" style="1" customWidth="1"/>
    <col min="13826" max="13826" width="3.85546875" style="1" customWidth="1"/>
    <col min="13827" max="13827" width="65.5703125" style="1" customWidth="1"/>
    <col min="13828" max="13828" width="14.5703125" style="1" customWidth="1"/>
    <col min="13829" max="13829" width="9" style="1"/>
    <col min="13830" max="13830" width="10.140625" style="1" bestFit="1" customWidth="1"/>
    <col min="13831" max="14080" width="9" style="1"/>
    <col min="14081" max="14081" width="1.85546875" style="1" customWidth="1"/>
    <col min="14082" max="14082" width="3.85546875" style="1" customWidth="1"/>
    <col min="14083" max="14083" width="65.5703125" style="1" customWidth="1"/>
    <col min="14084" max="14084" width="14.5703125" style="1" customWidth="1"/>
    <col min="14085" max="14085" width="9" style="1"/>
    <col min="14086" max="14086" width="10.140625" style="1" bestFit="1" customWidth="1"/>
    <col min="14087" max="14336" width="9" style="1"/>
    <col min="14337" max="14337" width="1.85546875" style="1" customWidth="1"/>
    <col min="14338" max="14338" width="3.85546875" style="1" customWidth="1"/>
    <col min="14339" max="14339" width="65.5703125" style="1" customWidth="1"/>
    <col min="14340" max="14340" width="14.5703125" style="1" customWidth="1"/>
    <col min="14341" max="14341" width="9" style="1"/>
    <col min="14342" max="14342" width="10.140625" style="1" bestFit="1" customWidth="1"/>
    <col min="14343" max="14592" width="9" style="1"/>
    <col min="14593" max="14593" width="1.85546875" style="1" customWidth="1"/>
    <col min="14594" max="14594" width="3.85546875" style="1" customWidth="1"/>
    <col min="14595" max="14595" width="65.5703125" style="1" customWidth="1"/>
    <col min="14596" max="14596" width="14.5703125" style="1" customWidth="1"/>
    <col min="14597" max="14597" width="9" style="1"/>
    <col min="14598" max="14598" width="10.140625" style="1" bestFit="1" customWidth="1"/>
    <col min="14599" max="14848" width="9" style="1"/>
    <col min="14849" max="14849" width="1.85546875" style="1" customWidth="1"/>
    <col min="14850" max="14850" width="3.85546875" style="1" customWidth="1"/>
    <col min="14851" max="14851" width="65.5703125" style="1" customWidth="1"/>
    <col min="14852" max="14852" width="14.5703125" style="1" customWidth="1"/>
    <col min="14853" max="14853" width="9" style="1"/>
    <col min="14854" max="14854" width="10.140625" style="1" bestFit="1" customWidth="1"/>
    <col min="14855" max="15104" width="9" style="1"/>
    <col min="15105" max="15105" width="1.85546875" style="1" customWidth="1"/>
    <col min="15106" max="15106" width="3.85546875" style="1" customWidth="1"/>
    <col min="15107" max="15107" width="65.5703125" style="1" customWidth="1"/>
    <col min="15108" max="15108" width="14.5703125" style="1" customWidth="1"/>
    <col min="15109" max="15109" width="9" style="1"/>
    <col min="15110" max="15110" width="10.140625" style="1" bestFit="1" customWidth="1"/>
    <col min="15111" max="15360" width="9" style="1"/>
    <col min="15361" max="15361" width="1.85546875" style="1" customWidth="1"/>
    <col min="15362" max="15362" width="3.85546875" style="1" customWidth="1"/>
    <col min="15363" max="15363" width="65.5703125" style="1" customWidth="1"/>
    <col min="15364" max="15364" width="14.5703125" style="1" customWidth="1"/>
    <col min="15365" max="15365" width="9" style="1"/>
    <col min="15366" max="15366" width="10.140625" style="1" bestFit="1" customWidth="1"/>
    <col min="15367" max="15616" width="9" style="1"/>
    <col min="15617" max="15617" width="1.85546875" style="1" customWidth="1"/>
    <col min="15618" max="15618" width="3.85546875" style="1" customWidth="1"/>
    <col min="15619" max="15619" width="65.5703125" style="1" customWidth="1"/>
    <col min="15620" max="15620" width="14.5703125" style="1" customWidth="1"/>
    <col min="15621" max="15621" width="9" style="1"/>
    <col min="15622" max="15622" width="10.140625" style="1" bestFit="1" customWidth="1"/>
    <col min="15623" max="15872" width="9" style="1"/>
    <col min="15873" max="15873" width="1.85546875" style="1" customWidth="1"/>
    <col min="15874" max="15874" width="3.85546875" style="1" customWidth="1"/>
    <col min="15875" max="15875" width="65.5703125" style="1" customWidth="1"/>
    <col min="15876" max="15876" width="14.5703125" style="1" customWidth="1"/>
    <col min="15877" max="15877" width="9" style="1"/>
    <col min="15878" max="15878" width="10.140625" style="1" bestFit="1" customWidth="1"/>
    <col min="15879" max="16128" width="9" style="1"/>
    <col min="16129" max="16129" width="1.85546875" style="1" customWidth="1"/>
    <col min="16130" max="16130" width="3.85546875" style="1" customWidth="1"/>
    <col min="16131" max="16131" width="65.5703125" style="1" customWidth="1"/>
    <col min="16132" max="16132" width="14.5703125" style="1" customWidth="1"/>
    <col min="16133" max="16133" width="9" style="1"/>
    <col min="16134" max="16134" width="10.140625" style="1" bestFit="1" customWidth="1"/>
    <col min="16135" max="16384" width="9" style="1"/>
  </cols>
  <sheetData>
    <row r="2" spans="2:16" ht="30.75" customHeight="1">
      <c r="B2" s="136" t="s">
        <v>271</v>
      </c>
      <c r="C2" s="137"/>
      <c r="D2" s="138"/>
      <c r="E2" s="9">
        <v>44044</v>
      </c>
      <c r="F2" s="9">
        <v>44075</v>
      </c>
      <c r="G2" s="9">
        <v>44105</v>
      </c>
      <c r="H2" s="9">
        <v>44136</v>
      </c>
      <c r="I2" s="9">
        <v>44166</v>
      </c>
      <c r="J2" s="9">
        <v>44197</v>
      </c>
      <c r="K2" s="9">
        <v>44228</v>
      </c>
      <c r="L2" s="9">
        <v>44256</v>
      </c>
      <c r="M2" s="9">
        <v>44287</v>
      </c>
      <c r="N2" s="9">
        <v>44317</v>
      </c>
      <c r="O2" s="9">
        <v>44348</v>
      </c>
      <c r="P2" s="9">
        <v>44378</v>
      </c>
    </row>
    <row r="3" spans="2:16" ht="32.25" customHeight="1">
      <c r="B3" s="120" t="s">
        <v>3</v>
      </c>
      <c r="C3" s="121" t="s">
        <v>4</v>
      </c>
      <c r="D3" s="117" t="s">
        <v>256</v>
      </c>
      <c r="E3" s="8"/>
      <c r="F3" s="8"/>
      <c r="G3" s="8"/>
      <c r="H3" s="8"/>
      <c r="I3" s="8"/>
      <c r="J3" s="8"/>
      <c r="K3" s="8"/>
    </row>
    <row r="4" spans="2:16">
      <c r="B4" s="12">
        <v>1</v>
      </c>
      <c r="C4" s="15" t="s">
        <v>272</v>
      </c>
      <c r="D4" s="16">
        <v>44407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</row>
    <row r="5" spans="2:16" ht="15" customHeight="1">
      <c r="B5" s="13" t="s">
        <v>7</v>
      </c>
      <c r="C5" s="17" t="s">
        <v>273</v>
      </c>
      <c r="D5" s="16"/>
      <c r="E5" s="10"/>
      <c r="F5" s="10"/>
      <c r="G5" s="10"/>
      <c r="H5" s="10"/>
      <c r="I5" s="8"/>
      <c r="J5" s="8"/>
      <c r="K5" s="8"/>
      <c r="L5" s="8"/>
      <c r="M5" s="8"/>
      <c r="N5" s="8"/>
      <c r="O5" s="8"/>
      <c r="P5" s="8"/>
    </row>
    <row r="6" spans="2:16" ht="15" customHeight="1">
      <c r="B6" s="13"/>
      <c r="C6" s="18" t="s">
        <v>13</v>
      </c>
      <c r="D6" s="111">
        <v>44104</v>
      </c>
      <c r="E6" s="11"/>
      <c r="F6" s="11"/>
      <c r="G6" s="8"/>
      <c r="H6" s="8"/>
      <c r="I6" s="8"/>
      <c r="J6" s="8"/>
      <c r="K6" s="8"/>
      <c r="L6" s="8"/>
      <c r="M6" s="8"/>
      <c r="N6" s="8"/>
      <c r="O6" s="8"/>
      <c r="P6" s="8"/>
    </row>
    <row r="7" spans="2:16" ht="15" customHeight="1">
      <c r="B7" s="13"/>
      <c r="C7" s="18" t="s">
        <v>12</v>
      </c>
      <c r="D7" s="111">
        <v>44134</v>
      </c>
      <c r="E7" s="8"/>
      <c r="F7" s="8"/>
      <c r="G7" s="11"/>
      <c r="H7" s="8"/>
      <c r="I7" s="8"/>
      <c r="J7" s="8"/>
      <c r="K7" s="8"/>
      <c r="L7" s="8"/>
      <c r="M7" s="8"/>
      <c r="N7" s="8"/>
      <c r="O7" s="8"/>
      <c r="P7" s="8"/>
    </row>
    <row r="8" spans="2:16" ht="15" customHeight="1">
      <c r="B8" s="13"/>
      <c r="C8" s="18" t="s">
        <v>11</v>
      </c>
      <c r="D8" s="111">
        <v>44165</v>
      </c>
      <c r="E8" s="8"/>
      <c r="F8" s="8"/>
      <c r="G8" s="8"/>
      <c r="H8" s="11"/>
      <c r="I8" s="8"/>
      <c r="J8" s="8"/>
      <c r="K8" s="8"/>
      <c r="L8" s="8"/>
      <c r="M8" s="8"/>
      <c r="N8" s="8"/>
      <c r="O8" s="8"/>
      <c r="P8" s="8"/>
    </row>
    <row r="9" spans="2:16" ht="15" customHeight="1">
      <c r="B9" s="13" t="s">
        <v>8</v>
      </c>
      <c r="C9" s="17" t="s">
        <v>274</v>
      </c>
      <c r="D9" s="16"/>
      <c r="E9" s="10"/>
      <c r="F9" s="10"/>
      <c r="G9" s="10"/>
      <c r="H9" s="10"/>
      <c r="I9" s="8"/>
      <c r="J9" s="8"/>
      <c r="K9" s="8"/>
      <c r="L9" s="8"/>
      <c r="M9" s="8"/>
      <c r="N9" s="8"/>
      <c r="O9" s="8"/>
      <c r="P9" s="8"/>
    </row>
    <row r="10" spans="2:16" ht="15" customHeight="1">
      <c r="B10" s="13"/>
      <c r="C10" s="18" t="s">
        <v>13</v>
      </c>
      <c r="D10" s="111">
        <v>44104</v>
      </c>
      <c r="E10" s="11"/>
      <c r="F10" s="11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16" ht="15" customHeight="1">
      <c r="B11" s="13"/>
      <c r="C11" s="18" t="s">
        <v>12</v>
      </c>
      <c r="D11" s="111">
        <v>44134</v>
      </c>
      <c r="E11" s="8"/>
      <c r="F11" s="8"/>
      <c r="G11" s="11"/>
      <c r="H11" s="8"/>
      <c r="I11" s="8"/>
      <c r="J11" s="8"/>
      <c r="K11" s="8"/>
      <c r="L11" s="8"/>
      <c r="M11" s="8"/>
      <c r="N11" s="8"/>
      <c r="O11" s="8"/>
      <c r="P11" s="8"/>
    </row>
    <row r="12" spans="2:16" ht="15" customHeight="1">
      <c r="B12" s="13"/>
      <c r="C12" s="18" t="s">
        <v>11</v>
      </c>
      <c r="D12" s="111">
        <v>44165</v>
      </c>
      <c r="E12" s="8"/>
      <c r="F12" s="8"/>
      <c r="G12" s="8"/>
      <c r="H12" s="11"/>
      <c r="I12" s="8"/>
      <c r="J12" s="8"/>
      <c r="K12" s="8"/>
      <c r="L12" s="8"/>
      <c r="M12" s="8"/>
      <c r="N12" s="8"/>
      <c r="O12" s="8"/>
      <c r="P12" s="8"/>
    </row>
    <row r="13" spans="2:16" ht="15" customHeight="1">
      <c r="B13" s="13" t="s">
        <v>9</v>
      </c>
      <c r="C13" s="17" t="s">
        <v>275</v>
      </c>
      <c r="D13" s="16"/>
      <c r="E13" s="8"/>
      <c r="F13" s="8"/>
      <c r="G13" s="8"/>
      <c r="H13" s="8"/>
      <c r="I13" s="10"/>
      <c r="J13" s="10"/>
      <c r="K13" s="10"/>
      <c r="L13" s="10"/>
      <c r="M13" s="8"/>
      <c r="N13" s="8"/>
      <c r="O13" s="8"/>
      <c r="P13" s="8"/>
    </row>
    <row r="14" spans="2:16" ht="15" customHeight="1">
      <c r="B14" s="13"/>
      <c r="C14" s="18" t="s">
        <v>13</v>
      </c>
      <c r="D14" s="111">
        <v>44225</v>
      </c>
      <c r="E14" s="8"/>
      <c r="F14" s="8"/>
      <c r="G14" s="8"/>
      <c r="H14" s="8"/>
      <c r="I14" s="11"/>
      <c r="J14" s="11"/>
      <c r="K14" s="8"/>
      <c r="L14" s="8"/>
      <c r="M14" s="8"/>
      <c r="N14" s="8"/>
      <c r="O14" s="8"/>
      <c r="P14" s="8"/>
    </row>
    <row r="15" spans="2:16" ht="15" customHeight="1">
      <c r="B15" s="13"/>
      <c r="C15" s="18" t="s">
        <v>12</v>
      </c>
      <c r="D15" s="111">
        <v>44253</v>
      </c>
      <c r="E15" s="8"/>
      <c r="F15" s="8"/>
      <c r="G15" s="8"/>
      <c r="H15" s="8"/>
      <c r="I15" s="8"/>
      <c r="J15" s="8"/>
      <c r="K15" s="11"/>
      <c r="L15" s="8"/>
      <c r="M15" s="8"/>
      <c r="N15" s="8"/>
      <c r="O15" s="8"/>
      <c r="P15" s="8"/>
    </row>
    <row r="16" spans="2:16" ht="15" customHeight="1">
      <c r="B16" s="13"/>
      <c r="C16" s="18" t="s">
        <v>11</v>
      </c>
      <c r="D16" s="111">
        <v>44286</v>
      </c>
      <c r="E16" s="8"/>
      <c r="F16" s="8"/>
      <c r="G16" s="8"/>
      <c r="H16" s="8"/>
      <c r="I16" s="8"/>
      <c r="J16" s="8"/>
      <c r="K16" s="8"/>
      <c r="L16" s="11"/>
      <c r="M16" s="8"/>
      <c r="N16" s="8"/>
      <c r="O16" s="8"/>
      <c r="P16" s="8"/>
    </row>
    <row r="17" spans="2:16" ht="15" customHeight="1">
      <c r="B17" s="13" t="s">
        <v>10</v>
      </c>
      <c r="C17" s="17" t="s">
        <v>276</v>
      </c>
      <c r="D17" s="16"/>
      <c r="E17" s="8"/>
      <c r="F17" s="8"/>
      <c r="G17" s="8"/>
      <c r="H17" s="8"/>
      <c r="I17" s="10"/>
      <c r="J17" s="10"/>
      <c r="K17" s="10"/>
      <c r="L17" s="10"/>
      <c r="M17" s="8"/>
      <c r="N17" s="8"/>
      <c r="O17" s="8"/>
      <c r="P17" s="8"/>
    </row>
    <row r="18" spans="2:16" ht="15" customHeight="1">
      <c r="B18" s="13"/>
      <c r="C18" s="18" t="s">
        <v>13</v>
      </c>
      <c r="D18" s="111">
        <v>44225</v>
      </c>
      <c r="E18" s="8"/>
      <c r="F18" s="8"/>
      <c r="G18" s="8"/>
      <c r="H18" s="8"/>
      <c r="I18" s="11"/>
      <c r="J18" s="11"/>
      <c r="K18" s="8"/>
      <c r="L18" s="8"/>
      <c r="M18" s="8"/>
      <c r="N18" s="8"/>
      <c r="O18" s="8"/>
      <c r="P18" s="8"/>
    </row>
    <row r="19" spans="2:16" ht="15" customHeight="1">
      <c r="B19" s="13"/>
      <c r="C19" s="18" t="s">
        <v>12</v>
      </c>
      <c r="D19" s="111">
        <v>44253</v>
      </c>
      <c r="E19" s="8"/>
      <c r="F19" s="8"/>
      <c r="G19" s="8"/>
      <c r="H19" s="8"/>
      <c r="I19" s="8"/>
      <c r="J19" s="8"/>
      <c r="K19" s="11"/>
      <c r="L19" s="8"/>
      <c r="M19" s="8"/>
      <c r="N19" s="8"/>
      <c r="O19" s="8"/>
      <c r="P19" s="8"/>
    </row>
    <row r="20" spans="2:16" ht="15" customHeight="1">
      <c r="B20" s="13"/>
      <c r="C20" s="18" t="s">
        <v>11</v>
      </c>
      <c r="D20" s="111">
        <v>44286</v>
      </c>
      <c r="E20" s="8"/>
      <c r="F20" s="8"/>
      <c r="G20" s="8"/>
      <c r="H20" s="8"/>
      <c r="I20" s="8"/>
      <c r="J20" s="8"/>
      <c r="K20" s="8"/>
      <c r="L20" s="11"/>
      <c r="M20" s="8"/>
      <c r="N20" s="8"/>
      <c r="O20" s="8"/>
      <c r="P20" s="8"/>
    </row>
    <row r="21" spans="2:16">
      <c r="B21" s="13" t="s">
        <v>161</v>
      </c>
      <c r="C21" s="17" t="s">
        <v>277</v>
      </c>
      <c r="D21" s="16"/>
      <c r="E21" s="8"/>
      <c r="F21" s="8"/>
      <c r="G21" s="8"/>
      <c r="H21" s="8"/>
      <c r="I21" s="8"/>
      <c r="J21" s="8"/>
      <c r="K21" s="8"/>
      <c r="L21" s="8"/>
      <c r="M21" s="10"/>
      <c r="N21" s="10"/>
      <c r="O21" s="10"/>
      <c r="P21" s="10"/>
    </row>
    <row r="22" spans="2:16">
      <c r="B22" s="13"/>
      <c r="C22" s="18" t="s">
        <v>13</v>
      </c>
      <c r="D22" s="111">
        <v>44347</v>
      </c>
      <c r="E22" s="8"/>
      <c r="F22" s="8"/>
      <c r="G22" s="8"/>
      <c r="H22" s="8"/>
      <c r="I22" s="8"/>
      <c r="J22" s="8"/>
      <c r="K22" s="8"/>
      <c r="L22" s="8"/>
      <c r="M22" s="11"/>
      <c r="N22" s="11"/>
      <c r="O22" s="8"/>
      <c r="P22" s="8"/>
    </row>
    <row r="23" spans="2:16">
      <c r="B23" s="13"/>
      <c r="C23" s="18" t="s">
        <v>12</v>
      </c>
      <c r="D23" s="111">
        <v>44377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11"/>
      <c r="P23" s="8"/>
    </row>
    <row r="24" spans="2:16">
      <c r="B24" s="13"/>
      <c r="C24" s="18" t="s">
        <v>11</v>
      </c>
      <c r="D24" s="111">
        <v>44407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1"/>
    </row>
    <row r="25" spans="2:16">
      <c r="B25" s="13" t="s">
        <v>163</v>
      </c>
      <c r="C25" s="17" t="s">
        <v>278</v>
      </c>
      <c r="D25" s="16"/>
      <c r="E25" s="8"/>
      <c r="F25" s="8"/>
      <c r="G25" s="8"/>
      <c r="H25" s="8"/>
      <c r="I25" s="8"/>
      <c r="J25" s="8"/>
      <c r="K25" s="8"/>
      <c r="L25" s="8"/>
      <c r="M25" s="10"/>
      <c r="N25" s="10"/>
      <c r="O25" s="10"/>
      <c r="P25" s="10"/>
    </row>
    <row r="26" spans="2:16">
      <c r="B26" s="13"/>
      <c r="C26" s="18" t="s">
        <v>13</v>
      </c>
      <c r="D26" s="111">
        <v>44347</v>
      </c>
      <c r="E26" s="8"/>
      <c r="F26" s="8"/>
      <c r="G26" s="8"/>
      <c r="H26" s="8"/>
      <c r="I26" s="8"/>
      <c r="J26" s="8"/>
      <c r="K26" s="8"/>
      <c r="L26" s="8"/>
      <c r="M26" s="11"/>
      <c r="N26" s="11"/>
      <c r="O26" s="8"/>
      <c r="P26" s="8"/>
    </row>
    <row r="27" spans="2:16">
      <c r="B27" s="13"/>
      <c r="C27" s="18" t="s">
        <v>12</v>
      </c>
      <c r="D27" s="111">
        <v>44377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11"/>
      <c r="P27" s="8"/>
    </row>
    <row r="28" spans="2:16">
      <c r="B28" s="13"/>
      <c r="C28" s="18" t="s">
        <v>11</v>
      </c>
      <c r="D28" s="111">
        <v>44407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1"/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topLeftCell="A28" zoomScale="90" zoomScaleNormal="90" workbookViewId="0">
      <selection activeCell="K32" sqref="K32"/>
    </sheetView>
  </sheetViews>
  <sheetFormatPr defaultColWidth="9" defaultRowHeight="15"/>
  <cols>
    <col min="1" max="1" width="1.85546875" style="1" customWidth="1"/>
    <col min="2" max="2" width="3.85546875" style="1" customWidth="1"/>
    <col min="3" max="3" width="65.5703125" style="1" customWidth="1"/>
    <col min="4" max="4" width="14.5703125" style="1" customWidth="1"/>
    <col min="5" max="5" width="10.140625" style="1" bestFit="1" customWidth="1"/>
    <col min="6" max="12" width="9" style="1"/>
    <col min="13" max="13" width="8.5703125" style="1" customWidth="1"/>
    <col min="14" max="14" width="9" style="1" customWidth="1"/>
    <col min="15" max="256" width="9" style="1"/>
    <col min="257" max="257" width="1.85546875" style="1" customWidth="1"/>
    <col min="258" max="258" width="3.85546875" style="1" customWidth="1"/>
    <col min="259" max="259" width="65.5703125" style="1" customWidth="1"/>
    <col min="260" max="260" width="14.5703125" style="1" customWidth="1"/>
    <col min="261" max="261" width="10.140625" style="1" bestFit="1" customWidth="1"/>
    <col min="262" max="268" width="9" style="1"/>
    <col min="269" max="269" width="8.5703125" style="1" customWidth="1"/>
    <col min="270" max="270" width="9" style="1" customWidth="1"/>
    <col min="271" max="512" width="9" style="1"/>
    <col min="513" max="513" width="1.85546875" style="1" customWidth="1"/>
    <col min="514" max="514" width="3.85546875" style="1" customWidth="1"/>
    <col min="515" max="515" width="65.5703125" style="1" customWidth="1"/>
    <col min="516" max="516" width="14.5703125" style="1" customWidth="1"/>
    <col min="517" max="517" width="10.140625" style="1" bestFit="1" customWidth="1"/>
    <col min="518" max="524" width="9" style="1"/>
    <col min="525" max="525" width="8.5703125" style="1" customWidth="1"/>
    <col min="526" max="526" width="9" style="1" customWidth="1"/>
    <col min="527" max="768" width="9" style="1"/>
    <col min="769" max="769" width="1.85546875" style="1" customWidth="1"/>
    <col min="770" max="770" width="3.85546875" style="1" customWidth="1"/>
    <col min="771" max="771" width="65.5703125" style="1" customWidth="1"/>
    <col min="772" max="772" width="14.5703125" style="1" customWidth="1"/>
    <col min="773" max="773" width="10.140625" style="1" bestFit="1" customWidth="1"/>
    <col min="774" max="780" width="9" style="1"/>
    <col min="781" max="781" width="8.5703125" style="1" customWidth="1"/>
    <col min="782" max="782" width="9" style="1" customWidth="1"/>
    <col min="783" max="1024" width="9" style="1"/>
    <col min="1025" max="1025" width="1.85546875" style="1" customWidth="1"/>
    <col min="1026" max="1026" width="3.85546875" style="1" customWidth="1"/>
    <col min="1027" max="1027" width="65.5703125" style="1" customWidth="1"/>
    <col min="1028" max="1028" width="14.5703125" style="1" customWidth="1"/>
    <col min="1029" max="1029" width="10.140625" style="1" bestFit="1" customWidth="1"/>
    <col min="1030" max="1036" width="9" style="1"/>
    <col min="1037" max="1037" width="8.5703125" style="1" customWidth="1"/>
    <col min="1038" max="1038" width="9" style="1" customWidth="1"/>
    <col min="1039" max="1280" width="9" style="1"/>
    <col min="1281" max="1281" width="1.85546875" style="1" customWidth="1"/>
    <col min="1282" max="1282" width="3.85546875" style="1" customWidth="1"/>
    <col min="1283" max="1283" width="65.5703125" style="1" customWidth="1"/>
    <col min="1284" max="1284" width="14.5703125" style="1" customWidth="1"/>
    <col min="1285" max="1285" width="10.140625" style="1" bestFit="1" customWidth="1"/>
    <col min="1286" max="1292" width="9" style="1"/>
    <col min="1293" max="1293" width="8.5703125" style="1" customWidth="1"/>
    <col min="1294" max="1294" width="9" style="1" customWidth="1"/>
    <col min="1295" max="1536" width="9" style="1"/>
    <col min="1537" max="1537" width="1.85546875" style="1" customWidth="1"/>
    <col min="1538" max="1538" width="3.85546875" style="1" customWidth="1"/>
    <col min="1539" max="1539" width="65.5703125" style="1" customWidth="1"/>
    <col min="1540" max="1540" width="14.5703125" style="1" customWidth="1"/>
    <col min="1541" max="1541" width="10.140625" style="1" bestFit="1" customWidth="1"/>
    <col min="1542" max="1548" width="9" style="1"/>
    <col min="1549" max="1549" width="8.5703125" style="1" customWidth="1"/>
    <col min="1550" max="1550" width="9" style="1" customWidth="1"/>
    <col min="1551" max="1792" width="9" style="1"/>
    <col min="1793" max="1793" width="1.85546875" style="1" customWidth="1"/>
    <col min="1794" max="1794" width="3.85546875" style="1" customWidth="1"/>
    <col min="1795" max="1795" width="65.5703125" style="1" customWidth="1"/>
    <col min="1796" max="1796" width="14.5703125" style="1" customWidth="1"/>
    <col min="1797" max="1797" width="10.140625" style="1" bestFit="1" customWidth="1"/>
    <col min="1798" max="1804" width="9" style="1"/>
    <col min="1805" max="1805" width="8.5703125" style="1" customWidth="1"/>
    <col min="1806" max="1806" width="9" style="1" customWidth="1"/>
    <col min="1807" max="2048" width="9" style="1"/>
    <col min="2049" max="2049" width="1.85546875" style="1" customWidth="1"/>
    <col min="2050" max="2050" width="3.85546875" style="1" customWidth="1"/>
    <col min="2051" max="2051" width="65.5703125" style="1" customWidth="1"/>
    <col min="2052" max="2052" width="14.5703125" style="1" customWidth="1"/>
    <col min="2053" max="2053" width="10.140625" style="1" bestFit="1" customWidth="1"/>
    <col min="2054" max="2060" width="9" style="1"/>
    <col min="2061" max="2061" width="8.5703125" style="1" customWidth="1"/>
    <col min="2062" max="2062" width="9" style="1" customWidth="1"/>
    <col min="2063" max="2304" width="9" style="1"/>
    <col min="2305" max="2305" width="1.85546875" style="1" customWidth="1"/>
    <col min="2306" max="2306" width="3.85546875" style="1" customWidth="1"/>
    <col min="2307" max="2307" width="65.5703125" style="1" customWidth="1"/>
    <col min="2308" max="2308" width="14.5703125" style="1" customWidth="1"/>
    <col min="2309" max="2309" width="10.140625" style="1" bestFit="1" customWidth="1"/>
    <col min="2310" max="2316" width="9" style="1"/>
    <col min="2317" max="2317" width="8.5703125" style="1" customWidth="1"/>
    <col min="2318" max="2318" width="9" style="1" customWidth="1"/>
    <col min="2319" max="2560" width="9" style="1"/>
    <col min="2561" max="2561" width="1.85546875" style="1" customWidth="1"/>
    <col min="2562" max="2562" width="3.85546875" style="1" customWidth="1"/>
    <col min="2563" max="2563" width="65.5703125" style="1" customWidth="1"/>
    <col min="2564" max="2564" width="14.5703125" style="1" customWidth="1"/>
    <col min="2565" max="2565" width="10.140625" style="1" bestFit="1" customWidth="1"/>
    <col min="2566" max="2572" width="9" style="1"/>
    <col min="2573" max="2573" width="8.5703125" style="1" customWidth="1"/>
    <col min="2574" max="2574" width="9" style="1" customWidth="1"/>
    <col min="2575" max="2816" width="9" style="1"/>
    <col min="2817" max="2817" width="1.85546875" style="1" customWidth="1"/>
    <col min="2818" max="2818" width="3.85546875" style="1" customWidth="1"/>
    <col min="2819" max="2819" width="65.5703125" style="1" customWidth="1"/>
    <col min="2820" max="2820" width="14.5703125" style="1" customWidth="1"/>
    <col min="2821" max="2821" width="10.140625" style="1" bestFit="1" customWidth="1"/>
    <col min="2822" max="2828" width="9" style="1"/>
    <col min="2829" max="2829" width="8.5703125" style="1" customWidth="1"/>
    <col min="2830" max="2830" width="9" style="1" customWidth="1"/>
    <col min="2831" max="3072" width="9" style="1"/>
    <col min="3073" max="3073" width="1.85546875" style="1" customWidth="1"/>
    <col min="3074" max="3074" width="3.85546875" style="1" customWidth="1"/>
    <col min="3075" max="3075" width="65.5703125" style="1" customWidth="1"/>
    <col min="3076" max="3076" width="14.5703125" style="1" customWidth="1"/>
    <col min="3077" max="3077" width="10.140625" style="1" bestFit="1" customWidth="1"/>
    <col min="3078" max="3084" width="9" style="1"/>
    <col min="3085" max="3085" width="8.5703125" style="1" customWidth="1"/>
    <col min="3086" max="3086" width="9" style="1" customWidth="1"/>
    <col min="3087" max="3328" width="9" style="1"/>
    <col min="3329" max="3329" width="1.85546875" style="1" customWidth="1"/>
    <col min="3330" max="3330" width="3.85546875" style="1" customWidth="1"/>
    <col min="3331" max="3331" width="65.5703125" style="1" customWidth="1"/>
    <col min="3332" max="3332" width="14.5703125" style="1" customWidth="1"/>
    <col min="3333" max="3333" width="10.140625" style="1" bestFit="1" customWidth="1"/>
    <col min="3334" max="3340" width="9" style="1"/>
    <col min="3341" max="3341" width="8.5703125" style="1" customWidth="1"/>
    <col min="3342" max="3342" width="9" style="1" customWidth="1"/>
    <col min="3343" max="3584" width="9" style="1"/>
    <col min="3585" max="3585" width="1.85546875" style="1" customWidth="1"/>
    <col min="3586" max="3586" width="3.85546875" style="1" customWidth="1"/>
    <col min="3587" max="3587" width="65.5703125" style="1" customWidth="1"/>
    <col min="3588" max="3588" width="14.5703125" style="1" customWidth="1"/>
    <col min="3589" max="3589" width="10.140625" style="1" bestFit="1" customWidth="1"/>
    <col min="3590" max="3596" width="9" style="1"/>
    <col min="3597" max="3597" width="8.5703125" style="1" customWidth="1"/>
    <col min="3598" max="3598" width="9" style="1" customWidth="1"/>
    <col min="3599" max="3840" width="9" style="1"/>
    <col min="3841" max="3841" width="1.85546875" style="1" customWidth="1"/>
    <col min="3842" max="3842" width="3.85546875" style="1" customWidth="1"/>
    <col min="3843" max="3843" width="65.5703125" style="1" customWidth="1"/>
    <col min="3844" max="3844" width="14.5703125" style="1" customWidth="1"/>
    <col min="3845" max="3845" width="10.140625" style="1" bestFit="1" customWidth="1"/>
    <col min="3846" max="3852" width="9" style="1"/>
    <col min="3853" max="3853" width="8.5703125" style="1" customWidth="1"/>
    <col min="3854" max="3854" width="9" style="1" customWidth="1"/>
    <col min="3855" max="4096" width="9" style="1"/>
    <col min="4097" max="4097" width="1.85546875" style="1" customWidth="1"/>
    <col min="4098" max="4098" width="3.85546875" style="1" customWidth="1"/>
    <col min="4099" max="4099" width="65.5703125" style="1" customWidth="1"/>
    <col min="4100" max="4100" width="14.5703125" style="1" customWidth="1"/>
    <col min="4101" max="4101" width="10.140625" style="1" bestFit="1" customWidth="1"/>
    <col min="4102" max="4108" width="9" style="1"/>
    <col min="4109" max="4109" width="8.5703125" style="1" customWidth="1"/>
    <col min="4110" max="4110" width="9" style="1" customWidth="1"/>
    <col min="4111" max="4352" width="9" style="1"/>
    <col min="4353" max="4353" width="1.85546875" style="1" customWidth="1"/>
    <col min="4354" max="4354" width="3.85546875" style="1" customWidth="1"/>
    <col min="4355" max="4355" width="65.5703125" style="1" customWidth="1"/>
    <col min="4356" max="4356" width="14.5703125" style="1" customWidth="1"/>
    <col min="4357" max="4357" width="10.140625" style="1" bestFit="1" customWidth="1"/>
    <col min="4358" max="4364" width="9" style="1"/>
    <col min="4365" max="4365" width="8.5703125" style="1" customWidth="1"/>
    <col min="4366" max="4366" width="9" style="1" customWidth="1"/>
    <col min="4367" max="4608" width="9" style="1"/>
    <col min="4609" max="4609" width="1.85546875" style="1" customWidth="1"/>
    <col min="4610" max="4610" width="3.85546875" style="1" customWidth="1"/>
    <col min="4611" max="4611" width="65.5703125" style="1" customWidth="1"/>
    <col min="4612" max="4612" width="14.5703125" style="1" customWidth="1"/>
    <col min="4613" max="4613" width="10.140625" style="1" bestFit="1" customWidth="1"/>
    <col min="4614" max="4620" width="9" style="1"/>
    <col min="4621" max="4621" width="8.5703125" style="1" customWidth="1"/>
    <col min="4622" max="4622" width="9" style="1" customWidth="1"/>
    <col min="4623" max="4864" width="9" style="1"/>
    <col min="4865" max="4865" width="1.85546875" style="1" customWidth="1"/>
    <col min="4866" max="4866" width="3.85546875" style="1" customWidth="1"/>
    <col min="4867" max="4867" width="65.5703125" style="1" customWidth="1"/>
    <col min="4868" max="4868" width="14.5703125" style="1" customWidth="1"/>
    <col min="4869" max="4869" width="10.140625" style="1" bestFit="1" customWidth="1"/>
    <col min="4870" max="4876" width="9" style="1"/>
    <col min="4877" max="4877" width="8.5703125" style="1" customWidth="1"/>
    <col min="4878" max="4878" width="9" style="1" customWidth="1"/>
    <col min="4879" max="5120" width="9" style="1"/>
    <col min="5121" max="5121" width="1.85546875" style="1" customWidth="1"/>
    <col min="5122" max="5122" width="3.85546875" style="1" customWidth="1"/>
    <col min="5123" max="5123" width="65.5703125" style="1" customWidth="1"/>
    <col min="5124" max="5124" width="14.5703125" style="1" customWidth="1"/>
    <col min="5125" max="5125" width="10.140625" style="1" bestFit="1" customWidth="1"/>
    <col min="5126" max="5132" width="9" style="1"/>
    <col min="5133" max="5133" width="8.5703125" style="1" customWidth="1"/>
    <col min="5134" max="5134" width="9" style="1" customWidth="1"/>
    <col min="5135" max="5376" width="9" style="1"/>
    <col min="5377" max="5377" width="1.85546875" style="1" customWidth="1"/>
    <col min="5378" max="5378" width="3.85546875" style="1" customWidth="1"/>
    <col min="5379" max="5379" width="65.5703125" style="1" customWidth="1"/>
    <col min="5380" max="5380" width="14.5703125" style="1" customWidth="1"/>
    <col min="5381" max="5381" width="10.140625" style="1" bestFit="1" customWidth="1"/>
    <col min="5382" max="5388" width="9" style="1"/>
    <col min="5389" max="5389" width="8.5703125" style="1" customWidth="1"/>
    <col min="5390" max="5390" width="9" style="1" customWidth="1"/>
    <col min="5391" max="5632" width="9" style="1"/>
    <col min="5633" max="5633" width="1.85546875" style="1" customWidth="1"/>
    <col min="5634" max="5634" width="3.85546875" style="1" customWidth="1"/>
    <col min="5635" max="5635" width="65.5703125" style="1" customWidth="1"/>
    <col min="5636" max="5636" width="14.5703125" style="1" customWidth="1"/>
    <col min="5637" max="5637" width="10.140625" style="1" bestFit="1" customWidth="1"/>
    <col min="5638" max="5644" width="9" style="1"/>
    <col min="5645" max="5645" width="8.5703125" style="1" customWidth="1"/>
    <col min="5646" max="5646" width="9" style="1" customWidth="1"/>
    <col min="5647" max="5888" width="9" style="1"/>
    <col min="5889" max="5889" width="1.85546875" style="1" customWidth="1"/>
    <col min="5890" max="5890" width="3.85546875" style="1" customWidth="1"/>
    <col min="5891" max="5891" width="65.5703125" style="1" customWidth="1"/>
    <col min="5892" max="5892" width="14.5703125" style="1" customWidth="1"/>
    <col min="5893" max="5893" width="10.140625" style="1" bestFit="1" customWidth="1"/>
    <col min="5894" max="5900" width="9" style="1"/>
    <col min="5901" max="5901" width="8.5703125" style="1" customWidth="1"/>
    <col min="5902" max="5902" width="9" style="1" customWidth="1"/>
    <col min="5903" max="6144" width="9" style="1"/>
    <col min="6145" max="6145" width="1.85546875" style="1" customWidth="1"/>
    <col min="6146" max="6146" width="3.85546875" style="1" customWidth="1"/>
    <col min="6147" max="6147" width="65.5703125" style="1" customWidth="1"/>
    <col min="6148" max="6148" width="14.5703125" style="1" customWidth="1"/>
    <col min="6149" max="6149" width="10.140625" style="1" bestFit="1" customWidth="1"/>
    <col min="6150" max="6156" width="9" style="1"/>
    <col min="6157" max="6157" width="8.5703125" style="1" customWidth="1"/>
    <col min="6158" max="6158" width="9" style="1" customWidth="1"/>
    <col min="6159" max="6400" width="9" style="1"/>
    <col min="6401" max="6401" width="1.85546875" style="1" customWidth="1"/>
    <col min="6402" max="6402" width="3.85546875" style="1" customWidth="1"/>
    <col min="6403" max="6403" width="65.5703125" style="1" customWidth="1"/>
    <col min="6404" max="6404" width="14.5703125" style="1" customWidth="1"/>
    <col min="6405" max="6405" width="10.140625" style="1" bestFit="1" customWidth="1"/>
    <col min="6406" max="6412" width="9" style="1"/>
    <col min="6413" max="6413" width="8.5703125" style="1" customWidth="1"/>
    <col min="6414" max="6414" width="9" style="1" customWidth="1"/>
    <col min="6415" max="6656" width="9" style="1"/>
    <col min="6657" max="6657" width="1.85546875" style="1" customWidth="1"/>
    <col min="6658" max="6658" width="3.85546875" style="1" customWidth="1"/>
    <col min="6659" max="6659" width="65.5703125" style="1" customWidth="1"/>
    <col min="6660" max="6660" width="14.5703125" style="1" customWidth="1"/>
    <col min="6661" max="6661" width="10.140625" style="1" bestFit="1" customWidth="1"/>
    <col min="6662" max="6668" width="9" style="1"/>
    <col min="6669" max="6669" width="8.5703125" style="1" customWidth="1"/>
    <col min="6670" max="6670" width="9" style="1" customWidth="1"/>
    <col min="6671" max="6912" width="9" style="1"/>
    <col min="6913" max="6913" width="1.85546875" style="1" customWidth="1"/>
    <col min="6914" max="6914" width="3.85546875" style="1" customWidth="1"/>
    <col min="6915" max="6915" width="65.5703125" style="1" customWidth="1"/>
    <col min="6916" max="6916" width="14.5703125" style="1" customWidth="1"/>
    <col min="6917" max="6917" width="10.140625" style="1" bestFit="1" customWidth="1"/>
    <col min="6918" max="6924" width="9" style="1"/>
    <col min="6925" max="6925" width="8.5703125" style="1" customWidth="1"/>
    <col min="6926" max="6926" width="9" style="1" customWidth="1"/>
    <col min="6927" max="7168" width="9" style="1"/>
    <col min="7169" max="7169" width="1.85546875" style="1" customWidth="1"/>
    <col min="7170" max="7170" width="3.85546875" style="1" customWidth="1"/>
    <col min="7171" max="7171" width="65.5703125" style="1" customWidth="1"/>
    <col min="7172" max="7172" width="14.5703125" style="1" customWidth="1"/>
    <col min="7173" max="7173" width="10.140625" style="1" bestFit="1" customWidth="1"/>
    <col min="7174" max="7180" width="9" style="1"/>
    <col min="7181" max="7181" width="8.5703125" style="1" customWidth="1"/>
    <col min="7182" max="7182" width="9" style="1" customWidth="1"/>
    <col min="7183" max="7424" width="9" style="1"/>
    <col min="7425" max="7425" width="1.85546875" style="1" customWidth="1"/>
    <col min="7426" max="7426" width="3.85546875" style="1" customWidth="1"/>
    <col min="7427" max="7427" width="65.5703125" style="1" customWidth="1"/>
    <col min="7428" max="7428" width="14.5703125" style="1" customWidth="1"/>
    <col min="7429" max="7429" width="10.140625" style="1" bestFit="1" customWidth="1"/>
    <col min="7430" max="7436" width="9" style="1"/>
    <col min="7437" max="7437" width="8.5703125" style="1" customWidth="1"/>
    <col min="7438" max="7438" width="9" style="1" customWidth="1"/>
    <col min="7439" max="7680" width="9" style="1"/>
    <col min="7681" max="7681" width="1.85546875" style="1" customWidth="1"/>
    <col min="7682" max="7682" width="3.85546875" style="1" customWidth="1"/>
    <col min="7683" max="7683" width="65.5703125" style="1" customWidth="1"/>
    <col min="7684" max="7684" width="14.5703125" style="1" customWidth="1"/>
    <col min="7685" max="7685" width="10.140625" style="1" bestFit="1" customWidth="1"/>
    <col min="7686" max="7692" width="9" style="1"/>
    <col min="7693" max="7693" width="8.5703125" style="1" customWidth="1"/>
    <col min="7694" max="7694" width="9" style="1" customWidth="1"/>
    <col min="7695" max="7936" width="9" style="1"/>
    <col min="7937" max="7937" width="1.85546875" style="1" customWidth="1"/>
    <col min="7938" max="7938" width="3.85546875" style="1" customWidth="1"/>
    <col min="7939" max="7939" width="65.5703125" style="1" customWidth="1"/>
    <col min="7940" max="7940" width="14.5703125" style="1" customWidth="1"/>
    <col min="7941" max="7941" width="10.140625" style="1" bestFit="1" customWidth="1"/>
    <col min="7942" max="7948" width="9" style="1"/>
    <col min="7949" max="7949" width="8.5703125" style="1" customWidth="1"/>
    <col min="7950" max="7950" width="9" style="1" customWidth="1"/>
    <col min="7951" max="8192" width="9" style="1"/>
    <col min="8193" max="8193" width="1.85546875" style="1" customWidth="1"/>
    <col min="8194" max="8194" width="3.85546875" style="1" customWidth="1"/>
    <col min="8195" max="8195" width="65.5703125" style="1" customWidth="1"/>
    <col min="8196" max="8196" width="14.5703125" style="1" customWidth="1"/>
    <col min="8197" max="8197" width="10.140625" style="1" bestFit="1" customWidth="1"/>
    <col min="8198" max="8204" width="9" style="1"/>
    <col min="8205" max="8205" width="8.5703125" style="1" customWidth="1"/>
    <col min="8206" max="8206" width="9" style="1" customWidth="1"/>
    <col min="8207" max="8448" width="9" style="1"/>
    <col min="8449" max="8449" width="1.85546875" style="1" customWidth="1"/>
    <col min="8450" max="8450" width="3.85546875" style="1" customWidth="1"/>
    <col min="8451" max="8451" width="65.5703125" style="1" customWidth="1"/>
    <col min="8452" max="8452" width="14.5703125" style="1" customWidth="1"/>
    <col min="8453" max="8453" width="10.140625" style="1" bestFit="1" customWidth="1"/>
    <col min="8454" max="8460" width="9" style="1"/>
    <col min="8461" max="8461" width="8.5703125" style="1" customWidth="1"/>
    <col min="8462" max="8462" width="9" style="1" customWidth="1"/>
    <col min="8463" max="8704" width="9" style="1"/>
    <col min="8705" max="8705" width="1.85546875" style="1" customWidth="1"/>
    <col min="8706" max="8706" width="3.85546875" style="1" customWidth="1"/>
    <col min="8707" max="8707" width="65.5703125" style="1" customWidth="1"/>
    <col min="8708" max="8708" width="14.5703125" style="1" customWidth="1"/>
    <col min="8709" max="8709" width="10.140625" style="1" bestFit="1" customWidth="1"/>
    <col min="8710" max="8716" width="9" style="1"/>
    <col min="8717" max="8717" width="8.5703125" style="1" customWidth="1"/>
    <col min="8718" max="8718" width="9" style="1" customWidth="1"/>
    <col min="8719" max="8960" width="9" style="1"/>
    <col min="8961" max="8961" width="1.85546875" style="1" customWidth="1"/>
    <col min="8962" max="8962" width="3.85546875" style="1" customWidth="1"/>
    <col min="8963" max="8963" width="65.5703125" style="1" customWidth="1"/>
    <col min="8964" max="8964" width="14.5703125" style="1" customWidth="1"/>
    <col min="8965" max="8965" width="10.140625" style="1" bestFit="1" customWidth="1"/>
    <col min="8966" max="8972" width="9" style="1"/>
    <col min="8973" max="8973" width="8.5703125" style="1" customWidth="1"/>
    <col min="8974" max="8974" width="9" style="1" customWidth="1"/>
    <col min="8975" max="9216" width="9" style="1"/>
    <col min="9217" max="9217" width="1.85546875" style="1" customWidth="1"/>
    <col min="9218" max="9218" width="3.85546875" style="1" customWidth="1"/>
    <col min="9219" max="9219" width="65.5703125" style="1" customWidth="1"/>
    <col min="9220" max="9220" width="14.5703125" style="1" customWidth="1"/>
    <col min="9221" max="9221" width="10.140625" style="1" bestFit="1" customWidth="1"/>
    <col min="9222" max="9228" width="9" style="1"/>
    <col min="9229" max="9229" width="8.5703125" style="1" customWidth="1"/>
    <col min="9230" max="9230" width="9" style="1" customWidth="1"/>
    <col min="9231" max="9472" width="9" style="1"/>
    <col min="9473" max="9473" width="1.85546875" style="1" customWidth="1"/>
    <col min="9474" max="9474" width="3.85546875" style="1" customWidth="1"/>
    <col min="9475" max="9475" width="65.5703125" style="1" customWidth="1"/>
    <col min="9476" max="9476" width="14.5703125" style="1" customWidth="1"/>
    <col min="9477" max="9477" width="10.140625" style="1" bestFit="1" customWidth="1"/>
    <col min="9478" max="9484" width="9" style="1"/>
    <col min="9485" max="9485" width="8.5703125" style="1" customWidth="1"/>
    <col min="9486" max="9486" width="9" style="1" customWidth="1"/>
    <col min="9487" max="9728" width="9" style="1"/>
    <col min="9729" max="9729" width="1.85546875" style="1" customWidth="1"/>
    <col min="9730" max="9730" width="3.85546875" style="1" customWidth="1"/>
    <col min="9731" max="9731" width="65.5703125" style="1" customWidth="1"/>
    <col min="9732" max="9732" width="14.5703125" style="1" customWidth="1"/>
    <col min="9733" max="9733" width="10.140625" style="1" bestFit="1" customWidth="1"/>
    <col min="9734" max="9740" width="9" style="1"/>
    <col min="9741" max="9741" width="8.5703125" style="1" customWidth="1"/>
    <col min="9742" max="9742" width="9" style="1" customWidth="1"/>
    <col min="9743" max="9984" width="9" style="1"/>
    <col min="9985" max="9985" width="1.85546875" style="1" customWidth="1"/>
    <col min="9986" max="9986" width="3.85546875" style="1" customWidth="1"/>
    <col min="9987" max="9987" width="65.5703125" style="1" customWidth="1"/>
    <col min="9988" max="9988" width="14.5703125" style="1" customWidth="1"/>
    <col min="9989" max="9989" width="10.140625" style="1" bestFit="1" customWidth="1"/>
    <col min="9990" max="9996" width="9" style="1"/>
    <col min="9997" max="9997" width="8.5703125" style="1" customWidth="1"/>
    <col min="9998" max="9998" width="9" style="1" customWidth="1"/>
    <col min="9999" max="10240" width="9" style="1"/>
    <col min="10241" max="10241" width="1.85546875" style="1" customWidth="1"/>
    <col min="10242" max="10242" width="3.85546875" style="1" customWidth="1"/>
    <col min="10243" max="10243" width="65.5703125" style="1" customWidth="1"/>
    <col min="10244" max="10244" width="14.5703125" style="1" customWidth="1"/>
    <col min="10245" max="10245" width="10.140625" style="1" bestFit="1" customWidth="1"/>
    <col min="10246" max="10252" width="9" style="1"/>
    <col min="10253" max="10253" width="8.5703125" style="1" customWidth="1"/>
    <col min="10254" max="10254" width="9" style="1" customWidth="1"/>
    <col min="10255" max="10496" width="9" style="1"/>
    <col min="10497" max="10497" width="1.85546875" style="1" customWidth="1"/>
    <col min="10498" max="10498" width="3.85546875" style="1" customWidth="1"/>
    <col min="10499" max="10499" width="65.5703125" style="1" customWidth="1"/>
    <col min="10500" max="10500" width="14.5703125" style="1" customWidth="1"/>
    <col min="10501" max="10501" width="10.140625" style="1" bestFit="1" customWidth="1"/>
    <col min="10502" max="10508" width="9" style="1"/>
    <col min="10509" max="10509" width="8.5703125" style="1" customWidth="1"/>
    <col min="10510" max="10510" width="9" style="1" customWidth="1"/>
    <col min="10511" max="10752" width="9" style="1"/>
    <col min="10753" max="10753" width="1.85546875" style="1" customWidth="1"/>
    <col min="10754" max="10754" width="3.85546875" style="1" customWidth="1"/>
    <col min="10755" max="10755" width="65.5703125" style="1" customWidth="1"/>
    <col min="10756" max="10756" width="14.5703125" style="1" customWidth="1"/>
    <col min="10757" max="10757" width="10.140625" style="1" bestFit="1" customWidth="1"/>
    <col min="10758" max="10764" width="9" style="1"/>
    <col min="10765" max="10765" width="8.5703125" style="1" customWidth="1"/>
    <col min="10766" max="10766" width="9" style="1" customWidth="1"/>
    <col min="10767" max="11008" width="9" style="1"/>
    <col min="11009" max="11009" width="1.85546875" style="1" customWidth="1"/>
    <col min="11010" max="11010" width="3.85546875" style="1" customWidth="1"/>
    <col min="11011" max="11011" width="65.5703125" style="1" customWidth="1"/>
    <col min="11012" max="11012" width="14.5703125" style="1" customWidth="1"/>
    <col min="11013" max="11013" width="10.140625" style="1" bestFit="1" customWidth="1"/>
    <col min="11014" max="11020" width="9" style="1"/>
    <col min="11021" max="11021" width="8.5703125" style="1" customWidth="1"/>
    <col min="11022" max="11022" width="9" style="1" customWidth="1"/>
    <col min="11023" max="11264" width="9" style="1"/>
    <col min="11265" max="11265" width="1.85546875" style="1" customWidth="1"/>
    <col min="11266" max="11266" width="3.85546875" style="1" customWidth="1"/>
    <col min="11267" max="11267" width="65.5703125" style="1" customWidth="1"/>
    <col min="11268" max="11268" width="14.5703125" style="1" customWidth="1"/>
    <col min="11269" max="11269" width="10.140625" style="1" bestFit="1" customWidth="1"/>
    <col min="11270" max="11276" width="9" style="1"/>
    <col min="11277" max="11277" width="8.5703125" style="1" customWidth="1"/>
    <col min="11278" max="11278" width="9" style="1" customWidth="1"/>
    <col min="11279" max="11520" width="9" style="1"/>
    <col min="11521" max="11521" width="1.85546875" style="1" customWidth="1"/>
    <col min="11522" max="11522" width="3.85546875" style="1" customWidth="1"/>
    <col min="11523" max="11523" width="65.5703125" style="1" customWidth="1"/>
    <col min="11524" max="11524" width="14.5703125" style="1" customWidth="1"/>
    <col min="11525" max="11525" width="10.140625" style="1" bestFit="1" customWidth="1"/>
    <col min="11526" max="11532" width="9" style="1"/>
    <col min="11533" max="11533" width="8.5703125" style="1" customWidth="1"/>
    <col min="11534" max="11534" width="9" style="1" customWidth="1"/>
    <col min="11535" max="11776" width="9" style="1"/>
    <col min="11777" max="11777" width="1.85546875" style="1" customWidth="1"/>
    <col min="11778" max="11778" width="3.85546875" style="1" customWidth="1"/>
    <col min="11779" max="11779" width="65.5703125" style="1" customWidth="1"/>
    <col min="11780" max="11780" width="14.5703125" style="1" customWidth="1"/>
    <col min="11781" max="11781" width="10.140625" style="1" bestFit="1" customWidth="1"/>
    <col min="11782" max="11788" width="9" style="1"/>
    <col min="11789" max="11789" width="8.5703125" style="1" customWidth="1"/>
    <col min="11790" max="11790" width="9" style="1" customWidth="1"/>
    <col min="11791" max="12032" width="9" style="1"/>
    <col min="12033" max="12033" width="1.85546875" style="1" customWidth="1"/>
    <col min="12034" max="12034" width="3.85546875" style="1" customWidth="1"/>
    <col min="12035" max="12035" width="65.5703125" style="1" customWidth="1"/>
    <col min="12036" max="12036" width="14.5703125" style="1" customWidth="1"/>
    <col min="12037" max="12037" width="10.140625" style="1" bestFit="1" customWidth="1"/>
    <col min="12038" max="12044" width="9" style="1"/>
    <col min="12045" max="12045" width="8.5703125" style="1" customWidth="1"/>
    <col min="12046" max="12046" width="9" style="1" customWidth="1"/>
    <col min="12047" max="12288" width="9" style="1"/>
    <col min="12289" max="12289" width="1.85546875" style="1" customWidth="1"/>
    <col min="12290" max="12290" width="3.85546875" style="1" customWidth="1"/>
    <col min="12291" max="12291" width="65.5703125" style="1" customWidth="1"/>
    <col min="12292" max="12292" width="14.5703125" style="1" customWidth="1"/>
    <col min="12293" max="12293" width="10.140625" style="1" bestFit="1" customWidth="1"/>
    <col min="12294" max="12300" width="9" style="1"/>
    <col min="12301" max="12301" width="8.5703125" style="1" customWidth="1"/>
    <col min="12302" max="12302" width="9" style="1" customWidth="1"/>
    <col min="12303" max="12544" width="9" style="1"/>
    <col min="12545" max="12545" width="1.85546875" style="1" customWidth="1"/>
    <col min="12546" max="12546" width="3.85546875" style="1" customWidth="1"/>
    <col min="12547" max="12547" width="65.5703125" style="1" customWidth="1"/>
    <col min="12548" max="12548" width="14.5703125" style="1" customWidth="1"/>
    <col min="12549" max="12549" width="10.140625" style="1" bestFit="1" customWidth="1"/>
    <col min="12550" max="12556" width="9" style="1"/>
    <col min="12557" max="12557" width="8.5703125" style="1" customWidth="1"/>
    <col min="12558" max="12558" width="9" style="1" customWidth="1"/>
    <col min="12559" max="12800" width="9" style="1"/>
    <col min="12801" max="12801" width="1.85546875" style="1" customWidth="1"/>
    <col min="12802" max="12802" width="3.85546875" style="1" customWidth="1"/>
    <col min="12803" max="12803" width="65.5703125" style="1" customWidth="1"/>
    <col min="12804" max="12804" width="14.5703125" style="1" customWidth="1"/>
    <col min="12805" max="12805" width="10.140625" style="1" bestFit="1" customWidth="1"/>
    <col min="12806" max="12812" width="9" style="1"/>
    <col min="12813" max="12813" width="8.5703125" style="1" customWidth="1"/>
    <col min="12814" max="12814" width="9" style="1" customWidth="1"/>
    <col min="12815" max="13056" width="9" style="1"/>
    <col min="13057" max="13057" width="1.85546875" style="1" customWidth="1"/>
    <col min="13058" max="13058" width="3.85546875" style="1" customWidth="1"/>
    <col min="13059" max="13059" width="65.5703125" style="1" customWidth="1"/>
    <col min="13060" max="13060" width="14.5703125" style="1" customWidth="1"/>
    <col min="13061" max="13061" width="10.140625" style="1" bestFit="1" customWidth="1"/>
    <col min="13062" max="13068" width="9" style="1"/>
    <col min="13069" max="13069" width="8.5703125" style="1" customWidth="1"/>
    <col min="13070" max="13070" width="9" style="1" customWidth="1"/>
    <col min="13071" max="13312" width="9" style="1"/>
    <col min="13313" max="13313" width="1.85546875" style="1" customWidth="1"/>
    <col min="13314" max="13314" width="3.85546875" style="1" customWidth="1"/>
    <col min="13315" max="13315" width="65.5703125" style="1" customWidth="1"/>
    <col min="13316" max="13316" width="14.5703125" style="1" customWidth="1"/>
    <col min="13317" max="13317" width="10.140625" style="1" bestFit="1" customWidth="1"/>
    <col min="13318" max="13324" width="9" style="1"/>
    <col min="13325" max="13325" width="8.5703125" style="1" customWidth="1"/>
    <col min="13326" max="13326" width="9" style="1" customWidth="1"/>
    <col min="13327" max="13568" width="9" style="1"/>
    <col min="13569" max="13569" width="1.85546875" style="1" customWidth="1"/>
    <col min="13570" max="13570" width="3.85546875" style="1" customWidth="1"/>
    <col min="13571" max="13571" width="65.5703125" style="1" customWidth="1"/>
    <col min="13572" max="13572" width="14.5703125" style="1" customWidth="1"/>
    <col min="13573" max="13573" width="10.140625" style="1" bestFit="1" customWidth="1"/>
    <col min="13574" max="13580" width="9" style="1"/>
    <col min="13581" max="13581" width="8.5703125" style="1" customWidth="1"/>
    <col min="13582" max="13582" width="9" style="1" customWidth="1"/>
    <col min="13583" max="13824" width="9" style="1"/>
    <col min="13825" max="13825" width="1.85546875" style="1" customWidth="1"/>
    <col min="13826" max="13826" width="3.85546875" style="1" customWidth="1"/>
    <col min="13827" max="13827" width="65.5703125" style="1" customWidth="1"/>
    <col min="13828" max="13828" width="14.5703125" style="1" customWidth="1"/>
    <col min="13829" max="13829" width="10.140625" style="1" bestFit="1" customWidth="1"/>
    <col min="13830" max="13836" width="9" style="1"/>
    <col min="13837" max="13837" width="8.5703125" style="1" customWidth="1"/>
    <col min="13838" max="13838" width="9" style="1" customWidth="1"/>
    <col min="13839" max="14080" width="9" style="1"/>
    <col min="14081" max="14081" width="1.85546875" style="1" customWidth="1"/>
    <col min="14082" max="14082" width="3.85546875" style="1" customWidth="1"/>
    <col min="14083" max="14083" width="65.5703125" style="1" customWidth="1"/>
    <col min="14084" max="14084" width="14.5703125" style="1" customWidth="1"/>
    <col min="14085" max="14085" width="10.140625" style="1" bestFit="1" customWidth="1"/>
    <col min="14086" max="14092" width="9" style="1"/>
    <col min="14093" max="14093" width="8.5703125" style="1" customWidth="1"/>
    <col min="14094" max="14094" width="9" style="1" customWidth="1"/>
    <col min="14095" max="14336" width="9" style="1"/>
    <col min="14337" max="14337" width="1.85546875" style="1" customWidth="1"/>
    <col min="14338" max="14338" width="3.85546875" style="1" customWidth="1"/>
    <col min="14339" max="14339" width="65.5703125" style="1" customWidth="1"/>
    <col min="14340" max="14340" width="14.5703125" style="1" customWidth="1"/>
    <col min="14341" max="14341" width="10.140625" style="1" bestFit="1" customWidth="1"/>
    <col min="14342" max="14348" width="9" style="1"/>
    <col min="14349" max="14349" width="8.5703125" style="1" customWidth="1"/>
    <col min="14350" max="14350" width="9" style="1" customWidth="1"/>
    <col min="14351" max="14592" width="9" style="1"/>
    <col min="14593" max="14593" width="1.85546875" style="1" customWidth="1"/>
    <col min="14594" max="14594" width="3.85546875" style="1" customWidth="1"/>
    <col min="14595" max="14595" width="65.5703125" style="1" customWidth="1"/>
    <col min="14596" max="14596" width="14.5703125" style="1" customWidth="1"/>
    <col min="14597" max="14597" width="10.140625" style="1" bestFit="1" customWidth="1"/>
    <col min="14598" max="14604" width="9" style="1"/>
    <col min="14605" max="14605" width="8.5703125" style="1" customWidth="1"/>
    <col min="14606" max="14606" width="9" style="1" customWidth="1"/>
    <col min="14607" max="14848" width="9" style="1"/>
    <col min="14849" max="14849" width="1.85546875" style="1" customWidth="1"/>
    <col min="14850" max="14850" width="3.85546875" style="1" customWidth="1"/>
    <col min="14851" max="14851" width="65.5703125" style="1" customWidth="1"/>
    <col min="14852" max="14852" width="14.5703125" style="1" customWidth="1"/>
    <col min="14853" max="14853" width="10.140625" style="1" bestFit="1" customWidth="1"/>
    <col min="14854" max="14860" width="9" style="1"/>
    <col min="14861" max="14861" width="8.5703125" style="1" customWidth="1"/>
    <col min="14862" max="14862" width="9" style="1" customWidth="1"/>
    <col min="14863" max="15104" width="9" style="1"/>
    <col min="15105" max="15105" width="1.85546875" style="1" customWidth="1"/>
    <col min="15106" max="15106" width="3.85546875" style="1" customWidth="1"/>
    <col min="15107" max="15107" width="65.5703125" style="1" customWidth="1"/>
    <col min="15108" max="15108" width="14.5703125" style="1" customWidth="1"/>
    <col min="15109" max="15109" width="10.140625" style="1" bestFit="1" customWidth="1"/>
    <col min="15110" max="15116" width="9" style="1"/>
    <col min="15117" max="15117" width="8.5703125" style="1" customWidth="1"/>
    <col min="15118" max="15118" width="9" style="1" customWidth="1"/>
    <col min="15119" max="15360" width="9" style="1"/>
    <col min="15361" max="15361" width="1.85546875" style="1" customWidth="1"/>
    <col min="15362" max="15362" width="3.85546875" style="1" customWidth="1"/>
    <col min="15363" max="15363" width="65.5703125" style="1" customWidth="1"/>
    <col min="15364" max="15364" width="14.5703125" style="1" customWidth="1"/>
    <col min="15365" max="15365" width="10.140625" style="1" bestFit="1" customWidth="1"/>
    <col min="15366" max="15372" width="9" style="1"/>
    <col min="15373" max="15373" width="8.5703125" style="1" customWidth="1"/>
    <col min="15374" max="15374" width="9" style="1" customWidth="1"/>
    <col min="15375" max="15616" width="9" style="1"/>
    <col min="15617" max="15617" width="1.85546875" style="1" customWidth="1"/>
    <col min="15618" max="15618" width="3.85546875" style="1" customWidth="1"/>
    <col min="15619" max="15619" width="65.5703125" style="1" customWidth="1"/>
    <col min="15620" max="15620" width="14.5703125" style="1" customWidth="1"/>
    <col min="15621" max="15621" width="10.140625" style="1" bestFit="1" customWidth="1"/>
    <col min="15622" max="15628" width="9" style="1"/>
    <col min="15629" max="15629" width="8.5703125" style="1" customWidth="1"/>
    <col min="15630" max="15630" width="9" style="1" customWidth="1"/>
    <col min="15631" max="15872" width="9" style="1"/>
    <col min="15873" max="15873" width="1.85546875" style="1" customWidth="1"/>
    <col min="15874" max="15874" width="3.85546875" style="1" customWidth="1"/>
    <col min="15875" max="15875" width="65.5703125" style="1" customWidth="1"/>
    <col min="15876" max="15876" width="14.5703125" style="1" customWidth="1"/>
    <col min="15877" max="15877" width="10.140625" style="1" bestFit="1" customWidth="1"/>
    <col min="15878" max="15884" width="9" style="1"/>
    <col min="15885" max="15885" width="8.5703125" style="1" customWidth="1"/>
    <col min="15886" max="15886" width="9" style="1" customWidth="1"/>
    <col min="15887" max="16128" width="9" style="1"/>
    <col min="16129" max="16129" width="1.85546875" style="1" customWidth="1"/>
    <col min="16130" max="16130" width="3.85546875" style="1" customWidth="1"/>
    <col min="16131" max="16131" width="65.5703125" style="1" customWidth="1"/>
    <col min="16132" max="16132" width="14.5703125" style="1" customWidth="1"/>
    <col min="16133" max="16133" width="10.140625" style="1" bestFit="1" customWidth="1"/>
    <col min="16134" max="16140" width="9" style="1"/>
    <col min="16141" max="16141" width="8.5703125" style="1" customWidth="1"/>
    <col min="16142" max="16142" width="9" style="1" customWidth="1"/>
    <col min="16143" max="16384" width="9" style="1"/>
  </cols>
  <sheetData>
    <row r="2" spans="2:13" ht="30.75" customHeight="1">
      <c r="B2" s="136" t="s">
        <v>255</v>
      </c>
      <c r="C2" s="137"/>
      <c r="D2" s="138"/>
      <c r="E2" s="9">
        <v>44075</v>
      </c>
      <c r="F2" s="9">
        <v>44105</v>
      </c>
      <c r="G2" s="9">
        <v>44136</v>
      </c>
      <c r="H2" s="9">
        <v>44166</v>
      </c>
      <c r="I2" s="9">
        <v>44197</v>
      </c>
      <c r="J2" s="9">
        <v>44228</v>
      </c>
      <c r="K2" s="9">
        <v>44256</v>
      </c>
      <c r="L2" s="9">
        <v>44287</v>
      </c>
      <c r="M2" s="9">
        <v>44317</v>
      </c>
    </row>
    <row r="3" spans="2:13" ht="32.25" customHeight="1">
      <c r="B3" s="120" t="s">
        <v>3</v>
      </c>
      <c r="C3" s="121" t="s">
        <v>4</v>
      </c>
      <c r="D3" s="117" t="s">
        <v>256</v>
      </c>
      <c r="E3" s="8"/>
      <c r="F3" s="8"/>
      <c r="G3" s="8"/>
      <c r="H3" s="8"/>
      <c r="I3" s="8"/>
      <c r="J3" s="8"/>
    </row>
    <row r="4" spans="2:13" ht="27" customHeight="1">
      <c r="B4" s="12">
        <v>1</v>
      </c>
      <c r="C4" s="15" t="s">
        <v>116</v>
      </c>
      <c r="D4" s="16"/>
      <c r="E4" s="110"/>
      <c r="F4" s="110"/>
      <c r="G4" s="110"/>
      <c r="H4" s="110"/>
      <c r="I4" s="110"/>
      <c r="J4" s="110"/>
      <c r="K4" s="8"/>
      <c r="L4" s="8"/>
      <c r="M4" s="8"/>
    </row>
    <row r="5" spans="2:13" ht="15" customHeight="1">
      <c r="B5" s="13" t="s">
        <v>7</v>
      </c>
      <c r="C5" s="17" t="s">
        <v>257</v>
      </c>
      <c r="D5" s="16"/>
      <c r="E5" s="10"/>
      <c r="F5" s="10"/>
      <c r="G5" s="10"/>
      <c r="H5" s="10"/>
      <c r="I5" s="10"/>
      <c r="J5" s="10"/>
      <c r="K5" s="8"/>
      <c r="L5" s="8"/>
      <c r="M5" s="8"/>
    </row>
    <row r="6" spans="2:13" ht="15" customHeight="1">
      <c r="B6" s="13"/>
      <c r="C6" s="18" t="s">
        <v>13</v>
      </c>
      <c r="D6" s="122">
        <v>44134</v>
      </c>
      <c r="E6" s="11"/>
      <c r="F6" s="11"/>
      <c r="G6" s="8"/>
      <c r="H6" s="8"/>
      <c r="I6" s="8"/>
      <c r="J6" s="8"/>
      <c r="K6" s="8"/>
      <c r="L6" s="8"/>
      <c r="M6" s="8"/>
    </row>
    <row r="7" spans="2:13" ht="15" customHeight="1">
      <c r="B7" s="13"/>
      <c r="C7" s="18" t="s">
        <v>12</v>
      </c>
      <c r="D7" s="122">
        <v>44176</v>
      </c>
      <c r="E7" s="8"/>
      <c r="F7" s="8"/>
      <c r="G7" s="11"/>
      <c r="H7" s="11"/>
      <c r="I7" s="8"/>
      <c r="J7" s="8"/>
      <c r="K7" s="8"/>
      <c r="L7" s="8"/>
      <c r="M7" s="8"/>
    </row>
    <row r="8" spans="2:13" ht="15" customHeight="1">
      <c r="B8" s="13"/>
      <c r="C8" s="18" t="s">
        <v>11</v>
      </c>
      <c r="D8" s="122">
        <v>44253</v>
      </c>
      <c r="E8" s="8"/>
      <c r="F8" s="8"/>
      <c r="G8" s="8"/>
      <c r="H8" s="11"/>
      <c r="I8" s="11"/>
      <c r="J8" s="11"/>
      <c r="K8" s="8"/>
      <c r="L8" s="8"/>
      <c r="M8" s="8"/>
    </row>
    <row r="9" spans="2:13" ht="15" customHeight="1">
      <c r="B9" s="13" t="s">
        <v>8</v>
      </c>
      <c r="C9" s="17" t="s">
        <v>258</v>
      </c>
      <c r="D9" s="16"/>
      <c r="E9" s="10"/>
      <c r="F9" s="10"/>
      <c r="G9" s="10"/>
      <c r="H9" s="10"/>
      <c r="I9" s="10"/>
      <c r="J9" s="10"/>
      <c r="K9" s="8"/>
      <c r="L9" s="8"/>
      <c r="M9" s="8"/>
    </row>
    <row r="10" spans="2:13" ht="15" customHeight="1">
      <c r="B10" s="13"/>
      <c r="C10" s="18" t="s">
        <v>13</v>
      </c>
      <c r="D10" s="122">
        <v>44134</v>
      </c>
      <c r="E10" s="11"/>
      <c r="F10" s="11"/>
      <c r="G10" s="8"/>
      <c r="H10" s="8"/>
      <c r="I10" s="8"/>
      <c r="J10" s="8"/>
      <c r="K10" s="8"/>
      <c r="L10" s="8"/>
      <c r="M10" s="8"/>
    </row>
    <row r="11" spans="2:13" ht="15" customHeight="1">
      <c r="B11" s="13"/>
      <c r="C11" s="18" t="s">
        <v>12</v>
      </c>
      <c r="D11" s="122">
        <v>44176</v>
      </c>
      <c r="E11" s="8"/>
      <c r="F11" s="8"/>
      <c r="G11" s="11"/>
      <c r="H11" s="11"/>
      <c r="I11" s="8"/>
      <c r="J11" s="8"/>
      <c r="K11" s="8"/>
      <c r="L11" s="8"/>
      <c r="M11" s="8"/>
    </row>
    <row r="12" spans="2:13" ht="15" customHeight="1">
      <c r="B12" s="13"/>
      <c r="C12" s="18" t="s">
        <v>11</v>
      </c>
      <c r="D12" s="122">
        <v>44253</v>
      </c>
      <c r="E12" s="8"/>
      <c r="F12" s="8"/>
      <c r="G12" s="8"/>
      <c r="H12" s="11"/>
      <c r="I12" s="11"/>
      <c r="J12" s="11"/>
      <c r="K12" s="8"/>
      <c r="L12" s="8"/>
      <c r="M12" s="8"/>
    </row>
    <row r="13" spans="2:13" ht="15" customHeight="1">
      <c r="B13" s="13" t="s">
        <v>9</v>
      </c>
      <c r="C13" s="17" t="s">
        <v>259</v>
      </c>
      <c r="D13" s="16"/>
      <c r="E13" s="10"/>
      <c r="F13" s="10"/>
      <c r="G13" s="10"/>
      <c r="H13" s="10"/>
      <c r="I13" s="10"/>
      <c r="J13" s="10"/>
      <c r="K13" s="8"/>
      <c r="L13" s="8"/>
      <c r="M13" s="8"/>
    </row>
    <row r="14" spans="2:13" ht="15" customHeight="1">
      <c r="B14" s="13"/>
      <c r="C14" s="18" t="s">
        <v>13</v>
      </c>
      <c r="D14" s="122">
        <v>44134</v>
      </c>
      <c r="E14" s="11"/>
      <c r="F14" s="11"/>
      <c r="G14" s="8"/>
      <c r="H14" s="8"/>
      <c r="I14" s="8"/>
      <c r="J14" s="8"/>
      <c r="K14" s="8"/>
      <c r="L14" s="8"/>
      <c r="M14" s="8"/>
    </row>
    <row r="15" spans="2:13" ht="15" customHeight="1">
      <c r="B15" s="13"/>
      <c r="C15" s="18" t="s">
        <v>12</v>
      </c>
      <c r="D15" s="122">
        <v>44176</v>
      </c>
      <c r="E15" s="8"/>
      <c r="F15" s="8"/>
      <c r="G15" s="11"/>
      <c r="H15" s="11"/>
      <c r="I15" s="8"/>
      <c r="J15" s="8"/>
      <c r="K15" s="8"/>
      <c r="L15" s="8"/>
      <c r="M15" s="8"/>
    </row>
    <row r="16" spans="2:13" ht="15" customHeight="1">
      <c r="B16" s="13"/>
      <c r="C16" s="18" t="s">
        <v>11</v>
      </c>
      <c r="D16" s="122">
        <v>44253</v>
      </c>
      <c r="E16" s="8"/>
      <c r="F16" s="8"/>
      <c r="G16" s="8"/>
      <c r="H16" s="11"/>
      <c r="I16" s="11"/>
      <c r="J16" s="11"/>
      <c r="K16" s="8"/>
      <c r="L16" s="8"/>
      <c r="M16" s="8"/>
    </row>
    <row r="17" spans="2:13" ht="15" customHeight="1">
      <c r="B17" s="13" t="s">
        <v>10</v>
      </c>
      <c r="C17" s="17" t="s">
        <v>260</v>
      </c>
      <c r="D17" s="16"/>
      <c r="E17" s="10"/>
      <c r="F17" s="10"/>
      <c r="G17" s="10"/>
      <c r="H17" s="10"/>
      <c r="I17" s="10"/>
      <c r="J17" s="10"/>
      <c r="K17" s="8"/>
      <c r="L17" s="8"/>
      <c r="M17" s="8"/>
    </row>
    <row r="18" spans="2:13" ht="15" customHeight="1">
      <c r="B18" s="13"/>
      <c r="C18" s="18" t="s">
        <v>13</v>
      </c>
      <c r="D18" s="122">
        <v>44134</v>
      </c>
      <c r="E18" s="11"/>
      <c r="F18" s="11"/>
      <c r="G18" s="8"/>
      <c r="H18" s="8"/>
      <c r="I18" s="8"/>
      <c r="J18" s="8"/>
      <c r="K18" s="8"/>
      <c r="L18" s="8"/>
      <c r="M18" s="8"/>
    </row>
    <row r="19" spans="2:13" ht="15" customHeight="1">
      <c r="B19" s="13"/>
      <c r="C19" s="18" t="s">
        <v>12</v>
      </c>
      <c r="D19" s="122">
        <v>44176</v>
      </c>
      <c r="E19" s="8"/>
      <c r="F19" s="8"/>
      <c r="G19" s="11"/>
      <c r="H19" s="11"/>
      <c r="I19" s="8"/>
      <c r="J19" s="8"/>
      <c r="K19" s="8"/>
      <c r="L19" s="8"/>
      <c r="M19" s="8"/>
    </row>
    <row r="20" spans="2:13" ht="15" customHeight="1">
      <c r="B20" s="13"/>
      <c r="C20" s="18" t="s">
        <v>11</v>
      </c>
      <c r="D20" s="122">
        <v>44253</v>
      </c>
      <c r="E20" s="8"/>
      <c r="F20" s="8"/>
      <c r="G20" s="8"/>
      <c r="H20" s="11"/>
      <c r="I20" s="11"/>
      <c r="J20" s="11"/>
      <c r="K20" s="8"/>
      <c r="L20" s="8"/>
      <c r="M20" s="8"/>
    </row>
    <row r="21" spans="2:13">
      <c r="B21" s="13" t="s">
        <v>161</v>
      </c>
      <c r="C21" s="17" t="s">
        <v>261</v>
      </c>
      <c r="D21" s="16"/>
      <c r="E21" s="10"/>
      <c r="F21" s="10"/>
      <c r="G21" s="10"/>
      <c r="H21" s="10"/>
      <c r="I21" s="10"/>
      <c r="J21" s="10"/>
      <c r="K21" s="8"/>
      <c r="L21" s="8"/>
      <c r="M21" s="8"/>
    </row>
    <row r="22" spans="2:13">
      <c r="B22" s="13"/>
      <c r="C22" s="18" t="s">
        <v>13</v>
      </c>
      <c r="D22" s="122">
        <v>44134</v>
      </c>
      <c r="E22" s="11"/>
      <c r="F22" s="11"/>
      <c r="G22" s="8"/>
      <c r="H22" s="8"/>
      <c r="I22" s="8"/>
      <c r="J22" s="8"/>
      <c r="K22" s="8"/>
      <c r="L22" s="8"/>
      <c r="M22" s="8"/>
    </row>
    <row r="23" spans="2:13">
      <c r="B23" s="13"/>
      <c r="C23" s="18" t="s">
        <v>12</v>
      </c>
      <c r="D23" s="122">
        <v>44176</v>
      </c>
      <c r="E23" s="8"/>
      <c r="F23" s="8"/>
      <c r="G23" s="11"/>
      <c r="H23" s="11"/>
      <c r="I23" s="8"/>
      <c r="J23" s="8"/>
      <c r="K23" s="8"/>
      <c r="L23" s="8"/>
      <c r="M23" s="8"/>
    </row>
    <row r="24" spans="2:13">
      <c r="B24" s="13"/>
      <c r="C24" s="18" t="s">
        <v>11</v>
      </c>
      <c r="D24" s="122">
        <v>44253</v>
      </c>
      <c r="E24" s="8"/>
      <c r="F24" s="8"/>
      <c r="G24" s="8"/>
      <c r="H24" s="11"/>
      <c r="I24" s="11"/>
      <c r="J24" s="11"/>
      <c r="K24" s="8"/>
      <c r="L24" s="8"/>
      <c r="M24" s="8"/>
    </row>
    <row r="25" spans="2:13">
      <c r="B25" s="13" t="s">
        <v>163</v>
      </c>
      <c r="C25" s="17" t="s">
        <v>172</v>
      </c>
      <c r="D25" s="16"/>
      <c r="E25" s="10"/>
      <c r="F25" s="10"/>
      <c r="G25" s="10"/>
      <c r="H25" s="10"/>
      <c r="I25" s="10"/>
      <c r="J25" s="10"/>
      <c r="K25" s="8"/>
      <c r="L25" s="8"/>
      <c r="M25" s="8"/>
    </row>
    <row r="26" spans="2:13">
      <c r="B26" s="13"/>
      <c r="C26" s="18" t="s">
        <v>13</v>
      </c>
      <c r="D26" s="122">
        <v>44134</v>
      </c>
      <c r="E26" s="11"/>
      <c r="F26" s="11"/>
      <c r="G26" s="8"/>
      <c r="H26" s="8"/>
      <c r="I26" s="8"/>
      <c r="J26" s="8"/>
      <c r="K26" s="8"/>
      <c r="L26" s="8"/>
      <c r="M26" s="8"/>
    </row>
    <row r="27" spans="2:13">
      <c r="B27" s="13"/>
      <c r="C27" s="18" t="s">
        <v>12</v>
      </c>
      <c r="D27" s="122">
        <v>44176</v>
      </c>
      <c r="E27" s="8"/>
      <c r="F27" s="8"/>
      <c r="G27" s="11"/>
      <c r="H27" s="11"/>
      <c r="I27" s="8"/>
      <c r="J27" s="8"/>
      <c r="K27" s="8"/>
      <c r="L27" s="8"/>
      <c r="M27" s="8"/>
    </row>
    <row r="28" spans="2:13">
      <c r="B28" s="13"/>
      <c r="C28" s="18" t="s">
        <v>11</v>
      </c>
      <c r="D28" s="122">
        <v>44253</v>
      </c>
      <c r="E28" s="8"/>
      <c r="F28" s="8"/>
      <c r="G28" s="8"/>
      <c r="H28" s="11"/>
      <c r="I28" s="11"/>
      <c r="J28" s="11"/>
      <c r="K28" s="8"/>
      <c r="L28" s="8"/>
      <c r="M28" s="8"/>
    </row>
    <row r="30" spans="2:13" ht="25.5">
      <c r="B30" s="12">
        <v>2</v>
      </c>
      <c r="C30" s="15" t="s">
        <v>116</v>
      </c>
      <c r="D30" s="16"/>
      <c r="E30" s="110"/>
      <c r="F30" s="110"/>
      <c r="G30" s="110"/>
      <c r="H30" s="110"/>
      <c r="I30" s="110"/>
      <c r="J30" s="110"/>
      <c r="K30" s="110"/>
      <c r="L30" s="110"/>
      <c r="M30" s="110"/>
    </row>
    <row r="31" spans="2:13">
      <c r="B31" s="13" t="s">
        <v>262</v>
      </c>
      <c r="C31" s="17" t="s">
        <v>263</v>
      </c>
      <c r="D31" s="16"/>
      <c r="E31" s="8"/>
      <c r="F31" s="8"/>
      <c r="G31" s="8"/>
      <c r="H31" s="8"/>
      <c r="I31" s="8"/>
      <c r="J31" s="8"/>
      <c r="K31" s="10"/>
      <c r="L31" s="10"/>
      <c r="M31" s="10"/>
    </row>
    <row r="32" spans="2:13">
      <c r="B32" s="13"/>
      <c r="C32" s="18" t="s">
        <v>13</v>
      </c>
      <c r="D32" s="122">
        <v>44286</v>
      </c>
      <c r="E32" s="8"/>
      <c r="F32" s="8"/>
      <c r="G32" s="8"/>
      <c r="H32" s="8"/>
      <c r="I32" s="8"/>
      <c r="J32" s="8"/>
      <c r="K32" s="11"/>
      <c r="L32" s="8"/>
      <c r="M32" s="8"/>
    </row>
    <row r="33" spans="2:13">
      <c r="B33" s="13"/>
      <c r="C33" s="18" t="s">
        <v>12</v>
      </c>
      <c r="D33" s="122">
        <v>44316</v>
      </c>
      <c r="E33" s="8"/>
      <c r="F33" s="8"/>
      <c r="G33" s="8"/>
      <c r="H33" s="8"/>
      <c r="I33" s="8"/>
      <c r="J33" s="8"/>
      <c r="K33" s="8"/>
      <c r="L33" s="11"/>
      <c r="M33" s="8"/>
    </row>
    <row r="34" spans="2:13">
      <c r="B34" s="13"/>
      <c r="C34" s="18" t="s">
        <v>11</v>
      </c>
      <c r="D34" s="122">
        <v>44347</v>
      </c>
      <c r="E34" s="8"/>
      <c r="F34" s="8"/>
      <c r="G34" s="8"/>
      <c r="H34" s="8"/>
      <c r="I34" s="8"/>
      <c r="J34" s="8"/>
      <c r="K34" s="8"/>
      <c r="L34" s="8"/>
      <c r="M34" s="11"/>
    </row>
    <row r="35" spans="2:13">
      <c r="B35" s="13" t="s">
        <v>264</v>
      </c>
      <c r="C35" s="17" t="s">
        <v>258</v>
      </c>
      <c r="D35" s="16"/>
      <c r="E35" s="8"/>
      <c r="F35" s="8"/>
      <c r="G35" s="8"/>
      <c r="H35" s="8"/>
      <c r="I35" s="8"/>
      <c r="J35" s="8"/>
      <c r="K35" s="10"/>
      <c r="L35" s="10"/>
      <c r="M35" s="10"/>
    </row>
    <row r="36" spans="2:13">
      <c r="B36" s="13"/>
      <c r="C36" s="18" t="s">
        <v>13</v>
      </c>
      <c r="D36" s="122">
        <v>44286</v>
      </c>
      <c r="E36" s="8"/>
      <c r="F36" s="8"/>
      <c r="G36" s="8"/>
      <c r="H36" s="8"/>
      <c r="I36" s="8"/>
      <c r="J36" s="8"/>
      <c r="K36" s="11"/>
      <c r="L36" s="8"/>
      <c r="M36" s="8"/>
    </row>
    <row r="37" spans="2:13">
      <c r="B37" s="13"/>
      <c r="C37" s="18" t="s">
        <v>12</v>
      </c>
      <c r="D37" s="122">
        <v>44316</v>
      </c>
      <c r="E37" s="8"/>
      <c r="F37" s="8"/>
      <c r="G37" s="8"/>
      <c r="H37" s="8"/>
      <c r="I37" s="8"/>
      <c r="J37" s="8"/>
      <c r="K37" s="8"/>
      <c r="L37" s="11"/>
      <c r="M37" s="8"/>
    </row>
    <row r="38" spans="2:13" ht="12.75" customHeight="1">
      <c r="B38" s="13"/>
      <c r="C38" s="18" t="s">
        <v>11</v>
      </c>
      <c r="D38" s="122">
        <v>44347</v>
      </c>
      <c r="E38" s="8"/>
      <c r="F38" s="8"/>
      <c r="G38" s="8"/>
      <c r="H38" s="8"/>
      <c r="I38" s="8"/>
      <c r="J38" s="8"/>
      <c r="K38" s="8"/>
      <c r="L38" s="8"/>
      <c r="M38" s="11"/>
    </row>
    <row r="39" spans="2:13" ht="13.5" customHeight="1">
      <c r="B39" s="13" t="s">
        <v>265</v>
      </c>
      <c r="C39" s="17" t="s">
        <v>259</v>
      </c>
      <c r="D39" s="16"/>
      <c r="E39" s="8"/>
      <c r="F39" s="8"/>
      <c r="G39" s="8"/>
      <c r="H39" s="8"/>
      <c r="I39" s="8"/>
      <c r="J39" s="8"/>
      <c r="K39" s="10"/>
      <c r="L39" s="10"/>
      <c r="M39" s="10"/>
    </row>
    <row r="40" spans="2:13" ht="11.25" customHeight="1">
      <c r="B40" s="13"/>
      <c r="C40" s="18" t="s">
        <v>13</v>
      </c>
      <c r="D40" s="122">
        <v>44286</v>
      </c>
      <c r="E40" s="8"/>
      <c r="F40" s="8"/>
      <c r="G40" s="8"/>
      <c r="H40" s="8"/>
      <c r="I40" s="8"/>
      <c r="J40" s="8"/>
      <c r="K40" s="11"/>
      <c r="L40" s="8"/>
      <c r="M40" s="8"/>
    </row>
    <row r="41" spans="2:13" ht="13.5" customHeight="1">
      <c r="B41" s="13"/>
      <c r="C41" s="18" t="s">
        <v>12</v>
      </c>
      <c r="D41" s="122">
        <v>44316</v>
      </c>
      <c r="E41" s="8"/>
      <c r="F41" s="8"/>
      <c r="G41" s="8"/>
      <c r="H41" s="8"/>
      <c r="I41" s="8"/>
      <c r="J41" s="8"/>
      <c r="K41" s="8"/>
      <c r="L41" s="11"/>
      <c r="M41" s="8"/>
    </row>
    <row r="42" spans="2:13" ht="16.5" customHeight="1">
      <c r="B42" s="13"/>
      <c r="C42" s="18" t="s">
        <v>11</v>
      </c>
      <c r="D42" s="122">
        <v>44347</v>
      </c>
      <c r="E42" s="8"/>
      <c r="F42" s="8"/>
      <c r="G42" s="8"/>
      <c r="H42" s="8"/>
      <c r="I42" s="8"/>
      <c r="J42" s="8"/>
      <c r="K42" s="8"/>
      <c r="L42" s="8"/>
      <c r="M42" s="11"/>
    </row>
    <row r="43" spans="2:13" ht="13.5" customHeight="1">
      <c r="B43" s="13" t="s">
        <v>266</v>
      </c>
      <c r="C43" s="17" t="s">
        <v>267</v>
      </c>
      <c r="D43" s="16"/>
      <c r="E43" s="8"/>
      <c r="F43" s="8"/>
      <c r="G43" s="8"/>
      <c r="H43" s="8"/>
      <c r="I43" s="8"/>
      <c r="J43" s="8"/>
      <c r="K43" s="10"/>
      <c r="L43" s="10"/>
      <c r="M43" s="10"/>
    </row>
    <row r="44" spans="2:13">
      <c r="B44" s="13"/>
      <c r="C44" s="18" t="s">
        <v>13</v>
      </c>
      <c r="D44" s="122">
        <v>44286</v>
      </c>
      <c r="E44" s="8"/>
      <c r="F44" s="8"/>
      <c r="G44" s="8"/>
      <c r="H44" s="8"/>
      <c r="I44" s="8"/>
      <c r="J44" s="8"/>
      <c r="K44" s="11"/>
      <c r="L44" s="8"/>
      <c r="M44" s="8"/>
    </row>
    <row r="45" spans="2:13">
      <c r="B45" s="13"/>
      <c r="C45" s="18" t="s">
        <v>12</v>
      </c>
      <c r="D45" s="122">
        <v>44316</v>
      </c>
      <c r="E45" s="8"/>
      <c r="F45" s="8"/>
      <c r="G45" s="8"/>
      <c r="H45" s="8"/>
      <c r="I45" s="8"/>
      <c r="J45" s="8"/>
      <c r="K45" s="8"/>
      <c r="L45" s="11"/>
      <c r="M45" s="8"/>
    </row>
    <row r="46" spans="2:13">
      <c r="B46" s="13"/>
      <c r="C46" s="18" t="s">
        <v>11</v>
      </c>
      <c r="D46" s="122">
        <v>44347</v>
      </c>
      <c r="E46" s="8"/>
      <c r="F46" s="8"/>
      <c r="G46" s="8"/>
      <c r="H46" s="8"/>
      <c r="I46" s="8"/>
      <c r="J46" s="8"/>
      <c r="K46" s="8"/>
      <c r="L46" s="8"/>
      <c r="M46" s="11"/>
    </row>
    <row r="47" spans="2:13">
      <c r="B47" s="13" t="s">
        <v>268</v>
      </c>
      <c r="C47" s="17" t="s">
        <v>269</v>
      </c>
      <c r="D47" s="16"/>
      <c r="E47" s="8"/>
      <c r="F47" s="8"/>
      <c r="G47" s="8"/>
      <c r="H47" s="8"/>
      <c r="I47" s="8"/>
      <c r="J47" s="8"/>
      <c r="K47" s="10"/>
      <c r="L47" s="10"/>
      <c r="M47" s="10"/>
    </row>
    <row r="48" spans="2:13">
      <c r="B48" s="13"/>
      <c r="C48" s="18" t="s">
        <v>13</v>
      </c>
      <c r="D48" s="122">
        <v>44286</v>
      </c>
      <c r="E48" s="8"/>
      <c r="F48" s="8"/>
      <c r="G48" s="8"/>
      <c r="H48" s="8"/>
      <c r="I48" s="8"/>
      <c r="J48" s="8"/>
      <c r="K48" s="11"/>
      <c r="L48" s="8"/>
      <c r="M48" s="8"/>
    </row>
    <row r="49" spans="2:13">
      <c r="B49" s="13"/>
      <c r="C49" s="18" t="s">
        <v>12</v>
      </c>
      <c r="D49" s="122">
        <v>44316</v>
      </c>
      <c r="E49" s="8"/>
      <c r="F49" s="8"/>
      <c r="G49" s="8"/>
      <c r="H49" s="8"/>
      <c r="I49" s="8"/>
      <c r="J49" s="8"/>
      <c r="K49" s="8"/>
      <c r="L49" s="11"/>
      <c r="M49" s="8"/>
    </row>
    <row r="50" spans="2:13">
      <c r="B50" s="13"/>
      <c r="C50" s="18" t="s">
        <v>11</v>
      </c>
      <c r="D50" s="122">
        <v>44347</v>
      </c>
      <c r="E50" s="8"/>
      <c r="F50" s="8"/>
      <c r="G50" s="8"/>
      <c r="H50" s="8"/>
      <c r="I50" s="8"/>
      <c r="J50" s="8"/>
      <c r="K50" s="8"/>
      <c r="L50" s="8"/>
      <c r="M50" s="11"/>
    </row>
    <row r="51" spans="2:13">
      <c r="B51" s="13" t="s">
        <v>270</v>
      </c>
      <c r="C51" s="17" t="s">
        <v>172</v>
      </c>
      <c r="D51" s="16"/>
      <c r="E51" s="8"/>
      <c r="F51" s="8"/>
      <c r="G51" s="8"/>
      <c r="H51" s="8"/>
      <c r="I51" s="8"/>
      <c r="J51" s="8"/>
      <c r="K51" s="10"/>
      <c r="L51" s="10"/>
      <c r="M51" s="10"/>
    </row>
    <row r="52" spans="2:13">
      <c r="B52" s="13"/>
      <c r="C52" s="18" t="s">
        <v>13</v>
      </c>
      <c r="D52" s="122">
        <v>44286</v>
      </c>
      <c r="E52" s="8"/>
      <c r="F52" s="8"/>
      <c r="G52" s="8"/>
      <c r="H52" s="8"/>
      <c r="I52" s="8"/>
      <c r="J52" s="8"/>
      <c r="K52" s="11"/>
      <c r="L52" s="8"/>
      <c r="M52" s="8"/>
    </row>
    <row r="53" spans="2:13">
      <c r="B53" s="13"/>
      <c r="C53" s="18" t="s">
        <v>12</v>
      </c>
      <c r="D53" s="122">
        <v>44316</v>
      </c>
      <c r="E53" s="8"/>
      <c r="F53" s="8"/>
      <c r="G53" s="8"/>
      <c r="H53" s="8"/>
      <c r="I53" s="8"/>
      <c r="J53" s="8"/>
      <c r="K53" s="8"/>
      <c r="L53" s="11"/>
      <c r="M53" s="8"/>
    </row>
    <row r="54" spans="2:13">
      <c r="B54" s="13"/>
      <c r="C54" s="18" t="s">
        <v>11</v>
      </c>
      <c r="D54" s="122">
        <v>44347</v>
      </c>
      <c r="E54" s="8"/>
      <c r="F54" s="8"/>
      <c r="G54" s="8"/>
      <c r="H54" s="8"/>
      <c r="I54" s="8"/>
      <c r="J54" s="8"/>
      <c r="K54" s="8"/>
      <c r="L54" s="8"/>
      <c r="M54" s="11"/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StatusReport</vt:lpstr>
      <vt:lpstr>CGRH</vt:lpstr>
      <vt:lpstr>CGLI</vt:lpstr>
      <vt:lpstr>CGOF</vt:lpstr>
      <vt:lpstr>PCT</vt:lpstr>
      <vt:lpstr>DIRMA</vt:lpstr>
      <vt:lpstr>CGTI</vt:lpstr>
      <vt:lpstr>CGDI</vt:lpstr>
      <vt:lpstr>DIPTO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Natália Pacheco Ribeiro</cp:lastModifiedBy>
  <dcterms:created xsi:type="dcterms:W3CDTF">2020-03-31T17:23:06Z</dcterms:created>
  <dcterms:modified xsi:type="dcterms:W3CDTF">2020-09-15T19:36:03Z</dcterms:modified>
</cp:coreProperties>
</file>