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"/>
    </mc:Choice>
  </mc:AlternateContent>
  <xr:revisionPtr revIDLastSave="0" documentId="13_ncr:1_{FEC2C1AB-F627-4C88-9C3E-EA841F9C2FF7}" xr6:coauthVersionLast="45" xr6:coauthVersionMax="45" xr10:uidLastSave="{00000000-0000-0000-0000-000000000000}"/>
  <bookViews>
    <workbookView xWindow="2295" yWindow="2295" windowWidth="21600" windowHeight="11385" xr2:uid="{2D5C0891-63AB-4B41-9453-AB19EFC2D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A10" i="1" a="1"/>
  <c r="C12" i="1" s="1"/>
  <c r="H9" i="1"/>
  <c r="C8" i="1"/>
  <c r="B8" i="1"/>
  <c r="A8" i="1"/>
  <c r="C6" i="1"/>
  <c r="B6" i="1"/>
  <c r="A6" i="1"/>
  <c r="A11" i="1" l="1"/>
  <c r="B11" i="1"/>
  <c r="B10" i="1"/>
  <c r="C11" i="1"/>
  <c r="A10" i="1"/>
  <c r="F9" i="1" s="1" a="1"/>
  <c r="B12" i="1"/>
  <c r="C10" i="1"/>
  <c r="A12" i="1"/>
  <c r="F11" i="1" l="1"/>
  <c r="F9" i="1"/>
  <c r="F10" i="1"/>
  <c r="B16" i="1" l="1"/>
  <c r="F21" i="1" s="1"/>
  <c r="B22" i="1" s="1"/>
  <c r="C22" i="1" s="1"/>
  <c r="B18" i="1"/>
  <c r="F23" i="1" s="1"/>
  <c r="B28" i="1" s="1"/>
  <c r="C28" i="1" s="1"/>
  <c r="B17" i="1"/>
  <c r="F22" i="1" s="1"/>
  <c r="B25" i="1" s="1"/>
  <c r="C25" i="1" s="1"/>
  <c r="A18" i="1"/>
  <c r="E23" i="1" s="1"/>
  <c r="B27" i="1" s="1"/>
  <c r="C27" i="1" s="1"/>
  <c r="A17" i="1"/>
  <c r="E22" i="1" s="1"/>
  <c r="B24" i="1" s="1"/>
  <c r="C24" i="1" s="1"/>
  <c r="A16" i="1"/>
  <c r="E21" i="1" s="1"/>
  <c r="C17" i="1"/>
  <c r="G22" i="1" s="1"/>
  <c r="B26" i="1" s="1"/>
  <c r="C26" i="1" s="1"/>
  <c r="C16" i="1"/>
  <c r="G21" i="1" s="1"/>
  <c r="B23" i="1" s="1"/>
  <c r="C23" i="1" s="1"/>
  <c r="C18" i="1"/>
  <c r="G23" i="1" s="1"/>
  <c r="B29" i="1" s="1"/>
  <c r="C29" i="1" s="1"/>
  <c r="E25" i="1" l="1" a="1"/>
  <c r="B21" i="1"/>
  <c r="C21" i="1" s="1"/>
  <c r="G25" i="1" l="1"/>
  <c r="B33" i="1" s="1"/>
  <c r="C33" i="1" s="1"/>
  <c r="F25" i="1"/>
  <c r="B32" i="1" s="1"/>
  <c r="C32" i="1" s="1"/>
  <c r="G26" i="1"/>
  <c r="B36" i="1" s="1"/>
  <c r="C36" i="1" s="1"/>
  <c r="E25" i="1"/>
  <c r="B31" i="1" s="1"/>
  <c r="C31" i="1" s="1"/>
  <c r="E27" i="1"/>
  <c r="B37" i="1" s="1"/>
  <c r="C37" i="1" s="1"/>
  <c r="G27" i="1"/>
  <c r="B39" i="1" s="1"/>
  <c r="C39" i="1" s="1"/>
  <c r="F27" i="1"/>
  <c r="B38" i="1" s="1"/>
  <c r="C38" i="1" s="1"/>
  <c r="F26" i="1"/>
  <c r="B35" i="1" s="1"/>
  <c r="C35" i="1" s="1"/>
  <c r="E26" i="1"/>
  <c r="B34" i="1" s="1"/>
  <c r="C34" i="1" s="1"/>
</calcChain>
</file>

<file path=xl/sharedStrings.xml><?xml version="1.0" encoding="utf-8"?>
<sst xmlns="http://schemas.openxmlformats.org/spreadsheetml/2006/main" count="14" uniqueCount="14">
  <si>
    <t>xR</t>
  </si>
  <si>
    <t>yR</t>
  </si>
  <si>
    <t>xG</t>
  </si>
  <si>
    <t>yG</t>
  </si>
  <si>
    <t>xB</t>
  </si>
  <si>
    <t>yB</t>
  </si>
  <si>
    <t>xWP</t>
  </si>
  <si>
    <t>yWP</t>
  </si>
  <si>
    <t>XYZ Matrix</t>
  </si>
  <si>
    <t>S</t>
  </si>
  <si>
    <t>XYZ White Point</t>
  </si>
  <si>
    <t>^(-1)</t>
  </si>
  <si>
    <t>M</t>
  </si>
  <si>
    <t>M^(-1)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</si>
</sst>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0" fontId="0" fillId="0" borderId="0" xfId="0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D888-5DD5-4A79-8C28-D973E982A280}">
  <dimension ref="A1:J39"/>
  <sheetViews>
    <sheetView tabSelected="1" workbookViewId="0">
      <selection activeCell="I23" sqref="I23"/>
    </sheetView>
  </sheetViews>
  <sheetFormatPr defaultRowHeight="15" outlineLevelRow="1" x14ac:dyDescent="0.25"/>
  <cols>
    <col min="1" max="1" width="18.5703125" bestFit="1" customWidth="1"/>
    <col min="2" max="3" width="18.7109375" customWidth="1"/>
    <col min="4" max="4" width="25" bestFit="1" customWidth="1"/>
    <col min="5" max="6" width="18.7109375" customWidth="1"/>
    <col min="7" max="7" width="19.5703125" bestFit="1" customWidth="1"/>
    <col min="8" max="10" width="18.7109375" customWidth="1"/>
    <col min="11" max="11" width="17.855468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H1" s="2" t="s">
        <v>6</v>
      </c>
      <c r="I1" s="2" t="s">
        <v>7</v>
      </c>
    </row>
    <row r="2" spans="1:9" x14ac:dyDescent="0.25">
      <c r="A2" s="1">
        <v>0.67</v>
      </c>
      <c r="B2" s="1">
        <v>0.33</v>
      </c>
      <c r="C2" s="2">
        <v>0.21</v>
      </c>
      <c r="D2" s="2">
        <v>0.71</v>
      </c>
      <c r="E2" s="3">
        <v>0.14000000000000001</v>
      </c>
      <c r="F2" s="3">
        <v>0.08</v>
      </c>
      <c r="H2" s="2">
        <v>0.3127265916222417</v>
      </c>
      <c r="I2" s="2">
        <v>0.32902312704564823</v>
      </c>
    </row>
    <row r="3" spans="1:9" x14ac:dyDescent="0.25">
      <c r="A3" s="1"/>
      <c r="B3" s="1"/>
      <c r="C3" s="2"/>
      <c r="D3" s="2"/>
      <c r="E3" s="3"/>
      <c r="F3" s="3"/>
    </row>
    <row r="4" spans="1:9" ht="15.75" thickBot="1" x14ac:dyDescent="0.3"/>
    <row r="5" spans="1:9" ht="15.75" hidden="1" outlineLevel="1" thickBot="1" x14ac:dyDescent="0.3">
      <c r="A5" s="16" t="s">
        <v>8</v>
      </c>
      <c r="B5" s="17"/>
      <c r="C5" s="18"/>
    </row>
    <row r="6" spans="1:9" ht="15.75" hidden="1" outlineLevel="1" thickBot="1" x14ac:dyDescent="0.3">
      <c r="A6" s="4">
        <f>A2/B2</f>
        <v>2.0303030303030303</v>
      </c>
      <c r="B6" s="5">
        <f>C2/D2</f>
        <v>0.29577464788732394</v>
      </c>
      <c r="C6" s="6">
        <f>E2/F2</f>
        <v>1.7500000000000002</v>
      </c>
    </row>
    <row r="7" spans="1:9" ht="15.75" hidden="1" outlineLevel="1" thickBot="1" x14ac:dyDescent="0.3">
      <c r="A7" s="7">
        <v>1</v>
      </c>
      <c r="B7" s="8">
        <v>1</v>
      </c>
      <c r="C7" s="9">
        <v>1</v>
      </c>
    </row>
    <row r="8" spans="1:9" ht="15.75" hidden="1" outlineLevel="1" thickBot="1" x14ac:dyDescent="0.3">
      <c r="A8" s="10">
        <f>(1-A2-B2)/B2</f>
        <v>-1.6821560979169038E-16</v>
      </c>
      <c r="B8" s="11">
        <f>(1-C2-D2)/D2</f>
        <v>0.11267605633802827</v>
      </c>
      <c r="C8" s="12">
        <f>(1-E2-F2)/F2</f>
        <v>9.75</v>
      </c>
      <c r="F8" t="s">
        <v>9</v>
      </c>
      <c r="H8" t="s">
        <v>10</v>
      </c>
    </row>
    <row r="9" spans="1:9" ht="15.75" hidden="1" outlineLevel="1" thickBot="1" x14ac:dyDescent="0.3">
      <c r="F9" s="13">
        <f t="array" ref="F9:F11">MMULT(A10:C12,H9:H11)</f>
        <v>0.28968855933626525</v>
      </c>
      <c r="H9">
        <f>(1/I2)*H2</f>
        <v>0.95046993939381785</v>
      </c>
    </row>
    <row r="10" spans="1:9" ht="15.75" hidden="1" outlineLevel="1" thickBot="1" x14ac:dyDescent="0.3">
      <c r="A10" s="4">
        <f t="array" ref="A10:C12">MINVERSE(A6:C8)</f>
        <v>0.57092920353982302</v>
      </c>
      <c r="B10" s="5">
        <v>-0.15915929203539822</v>
      </c>
      <c r="C10" s="6">
        <v>-8.6150442477876121E-2</v>
      </c>
      <c r="D10" s="14" t="s">
        <v>11</v>
      </c>
      <c r="F10" s="13">
        <v>0.60563559860426341</v>
      </c>
      <c r="H10">
        <v>1</v>
      </c>
    </row>
    <row r="11" spans="1:9" ht="15.75" hidden="1" outlineLevel="1" thickBot="1" x14ac:dyDescent="0.3">
      <c r="A11" s="7">
        <v>-0.57760429835651084</v>
      </c>
      <c r="B11" s="8">
        <v>1.1727117572692793</v>
      </c>
      <c r="C11" s="9">
        <v>-1.6605562579013879E-2</v>
      </c>
      <c r="F11" s="13">
        <v>0.10467584205947121</v>
      </c>
      <c r="H11">
        <f>(1/I2)*(1-H2-I2)</f>
        <v>1.0888300909084938</v>
      </c>
    </row>
    <row r="12" spans="1:9" ht="15.75" hidden="1" outlineLevel="1" thickBot="1" x14ac:dyDescent="0.3">
      <c r="A12" s="10">
        <v>6.6750948166877534E-3</v>
      </c>
      <c r="B12" s="11">
        <v>-1.3552465233881178E-2</v>
      </c>
      <c r="C12" s="12">
        <v>0.10275600505689</v>
      </c>
    </row>
    <row r="13" spans="1:9" ht="15.75" hidden="1" outlineLevel="1" thickBot="1" x14ac:dyDescent="0.3"/>
    <row r="14" spans="1:9" ht="15.75" hidden="1" outlineLevel="1" thickBot="1" x14ac:dyDescent="0.3"/>
    <row r="15" spans="1:9" ht="15.75" hidden="1" outlineLevel="1" thickBot="1" x14ac:dyDescent="0.3"/>
    <row r="16" spans="1:9" ht="15.75" hidden="1" outlineLevel="1" thickBot="1" x14ac:dyDescent="0.3">
      <c r="A16" s="13">
        <f>F$9</f>
        <v>0.28968855933626525</v>
      </c>
      <c r="B16" s="13">
        <f>F$10</f>
        <v>0.60563559860426341</v>
      </c>
      <c r="C16" s="13">
        <f>F$11</f>
        <v>0.10467584205947121</v>
      </c>
    </row>
    <row r="17" spans="1:10" ht="15.75" hidden="1" outlineLevel="1" thickBot="1" x14ac:dyDescent="0.3">
      <c r="A17" s="13">
        <f>F$9</f>
        <v>0.28968855933626525</v>
      </c>
      <c r="B17" s="13">
        <f>F$10</f>
        <v>0.60563559860426341</v>
      </c>
      <c r="C17" s="13">
        <f>F$11</f>
        <v>0.10467584205947121</v>
      </c>
    </row>
    <row r="18" spans="1:10" ht="15.75" hidden="1" outlineLevel="1" thickBot="1" x14ac:dyDescent="0.3">
      <c r="A18" s="13">
        <f>F$9</f>
        <v>0.28968855933626525</v>
      </c>
      <c r="B18" s="13">
        <f>F$10</f>
        <v>0.60563559860426341</v>
      </c>
      <c r="C18" s="13">
        <f>F$11</f>
        <v>0.10467584205947121</v>
      </c>
    </row>
    <row r="19" spans="1:10" ht="15.75" hidden="1" outlineLevel="1" thickBot="1" x14ac:dyDescent="0.3">
      <c r="A19" s="13"/>
      <c r="B19" s="13"/>
      <c r="C19" s="13"/>
    </row>
    <row r="20" spans="1:10" ht="15.75" collapsed="1" thickBot="1" x14ac:dyDescent="0.3">
      <c r="A20" s="1"/>
      <c r="B20">
        <v>7</v>
      </c>
      <c r="E20" s="16" t="s">
        <v>12</v>
      </c>
      <c r="F20" s="17"/>
      <c r="G20" s="18"/>
      <c r="H20" s="2"/>
      <c r="I20" s="2"/>
      <c r="J20" s="2"/>
    </row>
    <row r="21" spans="1:10" x14ac:dyDescent="0.25">
      <c r="B21" s="13">
        <f>ROUND(E21,$B$20)</f>
        <v>0.5881556</v>
      </c>
      <c r="C21" t="str">
        <f>"v1[0]="&amp;B21&amp;";"</f>
        <v>v1[0]=0.5881556;</v>
      </c>
      <c r="E21" s="4">
        <f t="shared" ref="E21:G23" si="0">A16*A6</f>
        <v>0.58815555986453849</v>
      </c>
      <c r="F21" s="5">
        <f t="shared" si="0"/>
        <v>0.17913165592520466</v>
      </c>
      <c r="G21" s="6">
        <f t="shared" si="0"/>
        <v>0.18318272360407464</v>
      </c>
      <c r="I21" s="13"/>
      <c r="J21" s="13"/>
    </row>
    <row r="22" spans="1:10" x14ac:dyDescent="0.25">
      <c r="B22" s="13">
        <f>ROUND(F21,$B$20)</f>
        <v>0.1791317</v>
      </c>
      <c r="C22" t="str">
        <f>"v1[1]="&amp;B22&amp;";"</f>
        <v>v1[1]=0.1791317;</v>
      </c>
      <c r="E22" s="7">
        <f t="shared" si="0"/>
        <v>0.28968855933626525</v>
      </c>
      <c r="F22" s="8">
        <f>B17*B7</f>
        <v>0.60563559860426341</v>
      </c>
      <c r="G22" s="9">
        <f t="shared" si="0"/>
        <v>0.10467584205947121</v>
      </c>
      <c r="H22" s="13"/>
      <c r="I22" s="13"/>
      <c r="J22" s="13"/>
    </row>
    <row r="23" spans="1:10" ht="15.75" thickBot="1" x14ac:dyDescent="0.3">
      <c r="B23" s="13">
        <f>ROUND(G21,$B$20)</f>
        <v>0.1831827</v>
      </c>
      <c r="C23" t="str">
        <f>"v1[2]="&amp;B23&amp;";"</f>
        <v>v1[2]=0.1831827;</v>
      </c>
      <c r="E23" s="10">
        <f t="shared" si="0"/>
        <v>-4.8730137658426139E-17</v>
      </c>
      <c r="F23" s="11">
        <f t="shared" si="0"/>
        <v>6.8240630828649465E-2</v>
      </c>
      <c r="G23" s="12">
        <f t="shared" si="0"/>
        <v>1.0205894600798444</v>
      </c>
      <c r="H23" s="13"/>
      <c r="I23" s="13"/>
      <c r="J23" s="13"/>
    </row>
    <row r="24" spans="1:10" ht="15.75" thickBot="1" x14ac:dyDescent="0.3">
      <c r="B24" s="13">
        <f>ROUND(E22,$B$20)</f>
        <v>0.28968860000000002</v>
      </c>
      <c r="C24" t="str">
        <f>"v2[0]="&amp;B24&amp;";"</f>
        <v>v2[0]=0.2896886;</v>
      </c>
      <c r="E24" s="13"/>
      <c r="F24" s="13"/>
      <c r="G24" s="13"/>
    </row>
    <row r="25" spans="1:10" ht="15.75" thickBot="1" x14ac:dyDescent="0.3">
      <c r="B25" s="13">
        <f>ROUND(F22,$B$20)</f>
        <v>0.60563560000000005</v>
      </c>
      <c r="C25" t="str">
        <f>"v2[1]="&amp;B25&amp;";"</f>
        <v>v2[1]=0.6056356;</v>
      </c>
      <c r="E25" s="4">
        <f t="array" ref="E25:G27">MINVERSE(E21:G23)</f>
        <v>1.970837940055129</v>
      </c>
      <c r="F25" s="5">
        <v>-0.54941518021997193</v>
      </c>
      <c r="G25" s="6">
        <v>-0.29738986819246199</v>
      </c>
      <c r="H25" s="15" t="s">
        <v>13</v>
      </c>
      <c r="I25" s="13"/>
      <c r="J25" s="13"/>
    </row>
    <row r="26" spans="1:10" x14ac:dyDescent="0.25">
      <c r="B26" s="13">
        <f>ROUND(G22,$B$20)</f>
        <v>0.1046758</v>
      </c>
      <c r="C26" t="str">
        <f>"v2[2]="&amp;B26&amp;";"</f>
        <v>v2[2]=0.1046758;</v>
      </c>
      <c r="E26" s="7">
        <v>-0.95371589729475448</v>
      </c>
      <c r="F26" s="8">
        <v>1.9363322763257134</v>
      </c>
      <c r="G26" s="9">
        <v>-2.7418405749732599E-2</v>
      </c>
      <c r="H26" s="13"/>
      <c r="I26" s="13"/>
      <c r="J26" s="13"/>
    </row>
    <row r="27" spans="1:10" ht="15.75" thickBot="1" x14ac:dyDescent="0.3">
      <c r="B27" s="13">
        <f>ROUND(E23,$B$20)</f>
        <v>0</v>
      </c>
      <c r="C27" t="str">
        <f>"v3[0]="&amp;B27&amp;";"</f>
        <v>v3[0]=0;</v>
      </c>
      <c r="E27" s="10">
        <v>6.3769201043496954E-2</v>
      </c>
      <c r="F27" s="11">
        <v>-0.12947080211861484</v>
      </c>
      <c r="G27" s="12">
        <v>0.98165921606352635</v>
      </c>
      <c r="H27" s="13"/>
      <c r="I27" s="13"/>
      <c r="J27" s="13"/>
    </row>
    <row r="28" spans="1:10" x14ac:dyDescent="0.25">
      <c r="B28" s="13">
        <f>ROUND(F23,$B$20)</f>
        <v>6.8240599999999998E-2</v>
      </c>
      <c r="C28" t="str">
        <f>"v3[1]="&amp;B28&amp;";"</f>
        <v>v3[1]=0.0682406;</v>
      </c>
    </row>
    <row r="29" spans="1:10" x14ac:dyDescent="0.25">
      <c r="B29" s="13">
        <f>ROUND(G23,$B$20)</f>
        <v>1.0205895</v>
      </c>
      <c r="C29" t="str">
        <f>"v3[2]="&amp;B29&amp;";"</f>
        <v>v3[2]=1.0205895;</v>
      </c>
    </row>
    <row r="31" spans="1:10" x14ac:dyDescent="0.25">
      <c r="B31" s="13">
        <f>ROUND(E25,$B$20)</f>
        <v>1.9708379</v>
      </c>
      <c r="C31" t="str">
        <f>"v1[0]="&amp;B31&amp;";"</f>
        <v>v1[0]=1.9708379;</v>
      </c>
    </row>
    <row r="32" spans="1:10" x14ac:dyDescent="0.25">
      <c r="B32" s="13">
        <f>ROUND(F25,$B$20)</f>
        <v>-0.54941519999999999</v>
      </c>
      <c r="C32" t="str">
        <f>"v1[1]="&amp;B32&amp;";"</f>
        <v>v1[1]=-0.5494152;</v>
      </c>
    </row>
    <row r="33" spans="2:3" x14ac:dyDescent="0.25">
      <c r="B33" s="13">
        <f>ROUND(G25,$B$20)</f>
        <v>-0.29738989999999998</v>
      </c>
      <c r="C33" t="str">
        <f>"v1[2]="&amp;B33&amp;";"</f>
        <v>v1[2]=-0.2973899;</v>
      </c>
    </row>
    <row r="34" spans="2:3" x14ac:dyDescent="0.25">
      <c r="B34" s="13">
        <f>ROUND(E26,$B$20)</f>
        <v>-0.95371589999999995</v>
      </c>
      <c r="C34" t="str">
        <f>"v2[0]="&amp;B34&amp;";"</f>
        <v>v2[0]=-0.9537159;</v>
      </c>
    </row>
    <row r="35" spans="2:3" x14ac:dyDescent="0.25">
      <c r="B35" s="13">
        <f>ROUND(F26,$B$20)</f>
        <v>1.9363322999999999</v>
      </c>
      <c r="C35" t="str">
        <f>"v2[1]="&amp;B35&amp;";"</f>
        <v>v2[1]=1.9363323;</v>
      </c>
    </row>
    <row r="36" spans="2:3" x14ac:dyDescent="0.25">
      <c r="B36" s="13">
        <f>ROUND(G26,$B$20)</f>
        <v>-2.7418399999999999E-2</v>
      </c>
      <c r="C36" t="str">
        <f>"v2[2]="&amp;B36&amp;";"</f>
        <v>v2[2]=-0.0274184;</v>
      </c>
    </row>
    <row r="37" spans="2:3" x14ac:dyDescent="0.25">
      <c r="B37" s="13">
        <f>ROUND(E27,$B$20)</f>
        <v>6.3769199999999998E-2</v>
      </c>
      <c r="C37" t="str">
        <f>"v3[0]="&amp;B37&amp;";"</f>
        <v>v3[0]=0.0637692;</v>
      </c>
    </row>
    <row r="38" spans="2:3" x14ac:dyDescent="0.25">
      <c r="B38" s="13">
        <f>ROUND(F27,$B$20)</f>
        <v>-0.1294708</v>
      </c>
      <c r="C38" t="str">
        <f>"v3[1]="&amp;B38&amp;";"</f>
        <v>v3[1]=-0.1294708;</v>
      </c>
    </row>
    <row r="39" spans="2:3" x14ac:dyDescent="0.25">
      <c r="B39" s="13">
        <f>ROUND(G27,$B$20)</f>
        <v>0.98165919999999995</v>
      </c>
      <c r="C39" t="str">
        <f>"v3[2]="&amp;B39&amp;";"</f>
        <v>v3[2]=0.9816592;</v>
      </c>
    </row>
  </sheetData>
  <mergeCells count="2">
    <mergeCell ref="A5:C5"/>
    <mergeCell ref="E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Gelasius</dc:creator>
  <cp:lastModifiedBy>Gelasius</cp:lastModifiedBy>
  <dcterms:created xsi:type="dcterms:W3CDTF">2022-01-24T18:51:02Z</dcterms:created>
  <dcterms:modified xsi:type="dcterms:W3CDTF">2022-01-24T19:04:30Z</dcterms:modified>
</cp:coreProperties>
</file>