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276" documentId="13_ncr:1_{D55E264E-0B67-4331-8D44-EF0228762D23}" xr6:coauthVersionLast="47" xr6:coauthVersionMax="47" xr10:uidLastSave="{78E4C121-04F7-49DD-852A-8E6496AC8D0C}"/>
  <bookViews>
    <workbookView xWindow="435" yWindow="225" windowWidth="23655" windowHeight="21420" tabRatio="792" firstSheet="1" activeTab="5"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7" i="101" l="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21" i="99"/>
  <c r="D21" i="100" s="1"/>
  <c r="C21" i="99"/>
  <c r="D20" i="99"/>
  <c r="D20" i="100" s="1"/>
  <c r="C20" i="99"/>
  <c r="C20" i="100" s="1"/>
  <c r="D19" i="99"/>
  <c r="C19" i="99"/>
  <c r="C19" i="100" s="1"/>
  <c r="D18" i="99"/>
  <c r="D18" i="100" s="1"/>
  <c r="C18" i="99"/>
  <c r="D17" i="99"/>
  <c r="D17" i="100" s="1"/>
  <c r="C17" i="99"/>
  <c r="E17" i="99" s="1"/>
  <c r="E17" i="100" s="1"/>
  <c r="D16" i="99"/>
  <c r="D16" i="100" s="1"/>
  <c r="C16" i="99"/>
  <c r="D15" i="99"/>
  <c r="D15" i="100" s="1"/>
  <c r="C15" i="99"/>
  <c r="C15" i="100" s="1"/>
  <c r="D14" i="99"/>
  <c r="D14" i="100" s="1"/>
  <c r="C14" i="99"/>
  <c r="C14" i="100" s="1"/>
  <c r="D13" i="99"/>
  <c r="D13" i="100" s="1"/>
  <c r="C13" i="99"/>
  <c r="C13" i="100" s="1"/>
  <c r="D12" i="99"/>
  <c r="D12" i="100" s="1"/>
  <c r="C12" i="99"/>
  <c r="C12" i="100" s="1"/>
  <c r="D11" i="99"/>
  <c r="D11" i="100" s="1"/>
  <c r="C11" i="99"/>
  <c r="D10" i="99"/>
  <c r="D10" i="100" s="1"/>
  <c r="C10" i="99"/>
  <c r="D9" i="99"/>
  <c r="D9" i="100" s="1"/>
  <c r="C9" i="99"/>
  <c r="C9" i="100" s="1"/>
  <c r="D75" i="1"/>
  <c r="D70" i="1"/>
  <c r="D69" i="1"/>
  <c r="D68"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E21" i="1"/>
  <c r="D21" i="1"/>
  <c r="C21" i="1"/>
  <c r="D20" i="1"/>
  <c r="C20" i="1"/>
  <c r="E20" i="1" s="1"/>
  <c r="D19" i="1"/>
  <c r="C19" i="1"/>
  <c r="E19" i="1" s="1"/>
  <c r="D18" i="1"/>
  <c r="C18" i="1"/>
  <c r="E18" i="1" s="1"/>
  <c r="D17" i="1"/>
  <c r="C17" i="1"/>
  <c r="E17" i="1" s="1"/>
  <c r="D16" i="1"/>
  <c r="E16" i="1" s="1"/>
  <c r="C16" i="1"/>
  <c r="D15" i="1"/>
  <c r="C15" i="1"/>
  <c r="E15" i="1" s="1"/>
  <c r="D14" i="1"/>
  <c r="C14" i="1"/>
  <c r="E14" i="1" s="1"/>
  <c r="E13" i="1"/>
  <c r="D13" i="1"/>
  <c r="C13" i="1"/>
  <c r="D12" i="1"/>
  <c r="C12" i="1"/>
  <c r="E12" i="1" s="1"/>
  <c r="D11" i="1"/>
  <c r="C11" i="1"/>
  <c r="E11" i="1" s="1"/>
  <c r="E10" i="1"/>
  <c r="D10" i="1"/>
  <c r="C10" i="1"/>
  <c r="E9" i="1"/>
  <c r="D9" i="1"/>
  <c r="C9" i="1"/>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21" i="95"/>
  <c r="C21" i="95"/>
  <c r="E21" i="95" s="1"/>
  <c r="D20" i="95"/>
  <c r="C20" i="95"/>
  <c r="E20" i="95" s="1"/>
  <c r="D19" i="95"/>
  <c r="C19" i="95"/>
  <c r="E19" i="95" s="1"/>
  <c r="D18" i="95"/>
  <c r="C18" i="95"/>
  <c r="E18" i="95" s="1"/>
  <c r="D17" i="95"/>
  <c r="C17" i="95"/>
  <c r="E17" i="95" s="1"/>
  <c r="D16" i="95"/>
  <c r="C16" i="95"/>
  <c r="E16" i="95" s="1"/>
  <c r="E15" i="95"/>
  <c r="D15" i="95"/>
  <c r="C15" i="95"/>
  <c r="D14" i="95"/>
  <c r="C14" i="95"/>
  <c r="E14" i="95" s="1"/>
  <c r="D13" i="95"/>
  <c r="C13" i="95"/>
  <c r="E13" i="95" s="1"/>
  <c r="E12" i="95"/>
  <c r="D12" i="95"/>
  <c r="C12" i="95"/>
  <c r="E11" i="95"/>
  <c r="D11" i="95"/>
  <c r="C11" i="95"/>
  <c r="E10" i="95"/>
  <c r="D10" i="95"/>
  <c r="C10" i="95"/>
  <c r="D9" i="95"/>
  <c r="E9" i="95" s="1"/>
  <c r="C9" i="95"/>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21" i="102"/>
  <c r="C21" i="102"/>
  <c r="E21" i="102" s="1"/>
  <c r="D20" i="102"/>
  <c r="C20" i="102"/>
  <c r="E20" i="102" s="1"/>
  <c r="D19" i="102"/>
  <c r="C19" i="102"/>
  <c r="E19" i="102" s="1"/>
  <c r="D18" i="102"/>
  <c r="C18" i="102"/>
  <c r="E18" i="102" s="1"/>
  <c r="D17" i="102"/>
  <c r="C17" i="102"/>
  <c r="E17" i="102" s="1"/>
  <c r="D16" i="102"/>
  <c r="C16" i="102"/>
  <c r="E16" i="102" s="1"/>
  <c r="D15" i="102"/>
  <c r="C15" i="102"/>
  <c r="E15" i="102" s="1"/>
  <c r="D14" i="102"/>
  <c r="C14" i="102"/>
  <c r="E14" i="102" s="1"/>
  <c r="D13" i="102"/>
  <c r="E13" i="102" s="1"/>
  <c r="C13" i="102"/>
  <c r="E12" i="102"/>
  <c r="D12" i="102"/>
  <c r="C12" i="102"/>
  <c r="D11" i="102"/>
  <c r="C11" i="102"/>
  <c r="E11" i="102" s="1"/>
  <c r="E10" i="102"/>
  <c r="D10" i="102"/>
  <c r="C10" i="102"/>
  <c r="E9" i="102"/>
  <c r="D9" i="102"/>
  <c r="C9" i="102"/>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21" i="103"/>
  <c r="C21" i="103"/>
  <c r="E21" i="103" s="1"/>
  <c r="D20" i="103"/>
  <c r="C20" i="103"/>
  <c r="E20" i="103" s="1"/>
  <c r="E19" i="103"/>
  <c r="D19" i="103"/>
  <c r="C19" i="103"/>
  <c r="D18" i="103"/>
  <c r="C18" i="103"/>
  <c r="E18" i="103" s="1"/>
  <c r="D17" i="103"/>
  <c r="C17" i="103"/>
  <c r="E17" i="103" s="1"/>
  <c r="D16" i="103"/>
  <c r="C16" i="103"/>
  <c r="E16" i="103" s="1"/>
  <c r="D15" i="103"/>
  <c r="C15" i="103"/>
  <c r="E15" i="103" s="1"/>
  <c r="D14" i="103"/>
  <c r="E14" i="103" s="1"/>
  <c r="C14" i="103"/>
  <c r="D13" i="103"/>
  <c r="C13" i="103"/>
  <c r="E13" i="103" s="1"/>
  <c r="D12" i="103"/>
  <c r="E12" i="103" s="1"/>
  <c r="C12" i="103"/>
  <c r="D11" i="103"/>
  <c r="E11" i="103" s="1"/>
  <c r="C11" i="103"/>
  <c r="E10" i="103"/>
  <c r="D10" i="103"/>
  <c r="C10" i="103"/>
  <c r="D9" i="103"/>
  <c r="C9" i="103"/>
  <c r="E9" i="103" s="1"/>
  <c r="D45" i="101"/>
  <c r="D40" i="101"/>
  <c r="B1" i="31"/>
  <c r="D21" i="101"/>
  <c r="C21" i="101"/>
  <c r="C20" i="101"/>
  <c r="D20" i="101"/>
  <c r="C19" i="101"/>
  <c r="D19" i="101"/>
  <c r="D18" i="101"/>
  <c r="C18" i="101"/>
  <c r="D17" i="101"/>
  <c r="C17" i="101"/>
  <c r="D16" i="101"/>
  <c r="C16" i="101"/>
  <c r="D15" i="101"/>
  <c r="C15" i="101"/>
  <c r="D14" i="101"/>
  <c r="C14" i="101"/>
  <c r="D13" i="101"/>
  <c r="C13" i="101"/>
  <c r="C12" i="101"/>
  <c r="D12" i="101"/>
  <c r="D11" i="101"/>
  <c r="C11" i="101"/>
  <c r="D10" i="101"/>
  <c r="C10" i="101"/>
  <c r="D9" i="101"/>
  <c r="C9" i="10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4" i="97"/>
  <c r="I53" i="97"/>
  <c r="D68" i="101"/>
  <c r="D69" i="101"/>
  <c r="I52" i="97"/>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C5" i="99"/>
  <c r="B1" i="103"/>
  <c r="B1" i="102"/>
  <c r="D75" i="101"/>
  <c r="D70" i="101"/>
  <c r="D66" i="101"/>
  <c r="D65" i="101"/>
  <c r="D64" i="101"/>
  <c r="D63" i="101"/>
  <c r="D62" i="101"/>
  <c r="D61" i="101"/>
  <c r="D60" i="101"/>
  <c r="D59" i="101"/>
  <c r="D58" i="101"/>
  <c r="D57" i="101"/>
  <c r="D56" i="101"/>
  <c r="D55" i="101"/>
  <c r="D54" i="101"/>
  <c r="D53" i="101"/>
  <c r="D52" i="101"/>
  <c r="D51" i="101"/>
  <c r="D50" i="101"/>
  <c r="D49" i="101"/>
  <c r="D48" i="101"/>
  <c r="D47" i="101"/>
  <c r="D46" i="101"/>
  <c r="D44" i="101"/>
  <c r="D43" i="101"/>
  <c r="D42" i="101"/>
  <c r="D41"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6" i="97"/>
  <c r="B15" i="97"/>
  <c r="B14" i="97"/>
  <c r="B13" i="97"/>
  <c r="B12" i="97"/>
  <c r="B11" i="97"/>
  <c r="B10" i="97"/>
  <c r="B9" i="97"/>
  <c r="B8" i="97"/>
  <c r="B7" i="97"/>
  <c r="E19" i="99" l="1"/>
  <c r="E19" i="100" s="1"/>
  <c r="E16" i="99"/>
  <c r="E16" i="100" s="1"/>
  <c r="E10" i="99"/>
  <c r="E10" i="100" s="1"/>
  <c r="E18" i="99"/>
  <c r="E18" i="100" s="1"/>
  <c r="E11" i="99"/>
  <c r="E11" i="100" s="1"/>
  <c r="E12" i="99"/>
  <c r="E12" i="100" s="1"/>
  <c r="E14" i="99"/>
  <c r="E14" i="100" s="1"/>
  <c r="D19" i="100"/>
  <c r="E13" i="99"/>
  <c r="E13" i="100" s="1"/>
  <c r="E21" i="99"/>
  <c r="E21" i="100" s="1"/>
  <c r="E20" i="99"/>
  <c r="E20" i="100" s="1"/>
  <c r="E15" i="99"/>
  <c r="E15" i="100" s="1"/>
  <c r="C10" i="100"/>
  <c r="E9" i="99"/>
  <c r="E9" i="100" s="1"/>
  <c r="C21" i="100"/>
  <c r="C16" i="100"/>
  <c r="C11" i="100"/>
  <c r="C17" i="100"/>
  <c r="C18" i="100"/>
  <c r="E14" i="101"/>
  <c r="E17" i="101"/>
  <c r="E21" i="101"/>
  <c r="E15" i="101"/>
  <c r="E16" i="101"/>
  <c r="E20" i="101"/>
  <c r="E19" i="101"/>
  <c r="E18" i="101"/>
  <c r="E11" i="101"/>
  <c r="E12" i="101"/>
  <c r="E10" i="101"/>
  <c r="E9" i="101"/>
  <c r="E13" i="101"/>
  <c r="B6"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<sst xmlns="http://schemas.openxmlformats.org/spreadsheetml/2006/main" count="3580" uniqueCount="500">
  <si>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</si>
  <si>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</si>
  <si>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</si>
  <si>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</si>
  <si>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</si>
  <si>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</si>
  <si>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</si>
  <si>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</si>
  <si>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</si>
  <si>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</si>
  <si>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</si>
  <si>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</si>
  <si>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</si>
  <si>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</si>
  <si>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</si>
  <si>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</si>
  <si>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</si>
  <si>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</si>
  <si>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</si>
  <si>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</si>
  <si>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</si>
  <si>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</si>
  <si>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</si>
  <si>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</si>
  <si>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</si>
  <si>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</si>
  <si>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</si>
  <si>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</si>
  <si>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</si>
  <si>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</si>
  <si>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</si>
  <si>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</si>
  <si>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</si>
  <si>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</si>
  <si>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</si>
  <si>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</si>
  <si>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</si>
  <si>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</si>
  <si>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</si>
  <si>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</si>
  <si>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</si>
  <si>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</si>
  <si>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</si>
  <si>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</si>
  <si>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</si>
  <si>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</si>
  <si>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</si>
  <si>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</si>
  <si>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</si>
  <si>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</si>
  <si>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</si>
  <si>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</si>
  <si>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</si>
  <si>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</si>
  <si>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</si>
  <si>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</si>
  <si>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</si>
  <si>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</si>
  <si>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</si>
  <si>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</si>
  <si>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</si>
  <si>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</si>
  <si>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</si>
  <si>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</si>
  <si>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</si>
  <si>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</si>
  <si>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</si>
  <si>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</si>
  <si>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</si>
  <si>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</si>
  <si>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</si>
  <si>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</si>
  <si>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</si>
  <si>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</si>
  <si>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</si>
  <si>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</si>
  <si>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</si>
  <si>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</si>
  <si>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</si>
  <si>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</si>
  <si>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</si>
  <si>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</si>
  <si>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</si>
  <si>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</si>
  <si>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</si>
  <si>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</si>
  <si>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</si>
  <si>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</si>
  <si>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</si>
  <si>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</si>
  <si>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</si>
  <si>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</si>
  <si>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</si>
  <si>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</si>
  <si>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</si>
  <si>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</si>
  <si>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</si>
  <si>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</si>
  <si>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</si>
  <si>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</si>
  <si>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</si>
  <si>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</si>
  <si>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</si>
  <si>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</si>
  <si>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</si>
  <si>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</si>
  <si>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</si>
  <si>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</si>
  <si>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</si>
  <si>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</si>
  <si>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</si>
  <si>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</si>
  <si>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</si>
  <si>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</si>
  <si>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</si>
  <si>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</si>
  <si>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</si>
  <si>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</si>
  <si>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</si>
  <si>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</si>
  <si>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</si>
  <si>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</si>
  <si>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</si>
  <si>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</si>
  <si>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</si>
  <si>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</si>
  <si>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</si>
  <si>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</si>
  <si>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</si>
  <si>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</si>
  <si>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</si>
  <si>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</si>
  <si>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</si>
  <si>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</si>
  <si>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</si>
  <si>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</si>
  <si>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</si>
  <si>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</si>
  <si>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</si>
  <si>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</si>
  <si>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</si>
  <si>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</si>
  <si>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</si>
  <si>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</si>
  <si>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</si>
  <si>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</si>
  <si>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</si>
  <si>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</si>
  <si>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</si>
  <si>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</si>
  <si>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</si>
  <si>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</si>
  <si>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</si>
  <si>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</si>
  <si>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</si>
  <si>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</si>
  <si>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</si>
  <si>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</si>
  <si>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</si>
  <si>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</si>
  <si>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</si>
  <si>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</si>
  <si>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</si>
  <si>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</si>
  <si>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</si>
  <si>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</si>
  <si>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</si>
  <si>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</si>
  <si>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</si>
  <si>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</si>
  <si>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</si>
  <si>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</si>
  <si>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</si>
  <si>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</si>
  <si>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</si>
  <si>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</si>
  <si>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</si>
  <si>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</si>
  <si>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</si>
  <si>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</si>
  <si>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</si>
  <si>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</si>
  <si>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</si>
  <si>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</si>
  <si>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</si>
  <si>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</si>
  <si>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</si>
  <si>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</si>
  <si>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</si>
  <si>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</si>
  <si>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</si>
  <si>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</si>
  <si>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</si>
  <si>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</si>
  <si>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</si>
  <si>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</si>
  <si>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</si>
  <si>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</si>
  <si>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</si>
  <si>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</si>
  <si>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</si>
  <si>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</si>
  <si>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</si>
  <si>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</si>
  <si>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</si>
  <si>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</si>
  <si>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</si>
  <si>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</si>
  <si>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</si>
  <si>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</si>
  <si>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</si>
  <si>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</si>
  <si>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</si>
  <si>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</si>
  <si>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</si>
  <si>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</si>
  <si>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</si>
  <si>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</si>
  <si>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</si>
  <si>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</si>
  <si>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</si>
  <si>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</si>
  <si>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</si>
  <si>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</si>
  <si>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</si>
  <si>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</si>
  <si>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</si>
  <si>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</si>
  <si>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</si>
  <si>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</si>
  <si>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</si>
  <si>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</si>
  <si>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</si>
  <si>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</si>
  <si>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</si>
  <si>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</si>
  <si>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</si>
  <si>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</si>
  <si>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</si>
  <si>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</si>
  <si>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</si>
  <si>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</si>
  <si>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</si>
  <si>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</si>
  <si>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</si>
  <si>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</si>
  <si>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</si>
  <si>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</si>
  <si>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</si>
  <si>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</si>
  <si>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</si>
  <si>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</si>
  <si>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</si>
  <si>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</si>
  <si>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</si>
  <si>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</si>
  <si>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</si>
  <si>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</si>
  <si>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</si>
  <si>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</si>
  <si>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</si>
  <si>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</si>
  <si>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</si>
  <si>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</si>
  <si>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</si>
  <si>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</si>
  <si>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</si>
  <si>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</si>
  <si>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</si>
  <si>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</si>
  <si>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</si>
  <si>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</si>
  <si>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</si>
  <si>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</si>
  <si>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</si>
  <si>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</si>
  <si>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</si>
  <si>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</si>
  <si>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</si>
  <si>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</si>
  <si>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</si>
  <si>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</si>
  <si>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</si>
  <si>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</si>
  <si>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</si>
  <si>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</si>
  <si>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</si>
  <si>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</si>
  <si>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</si>
  <si>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</si>
  <si>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</si>
  <si>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</si>
  <si>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</si>
  <si>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</si>
  <si>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</si>
  <si>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</si>
  <si>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</si>
  <si>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</si>
  <si>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</si>
  <si>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</si>
  <si>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</si>
  <si>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</si>
  <si>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</si>
  <si>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</si>
  <si>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</si>
  <si>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</si>
  <si>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</si>
  <si>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</si>
  <si>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</si>
  <si>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</si>
  <si>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</si>
  <si>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</si>
  <si>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</si>
  <si>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</si>
  <si>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</si>
  <si>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</si>
  <si>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</si>
  <si>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</si>
  <si>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</si>
  <si>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</si>
  <si>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</si>
  <si>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</si>
  <si>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</si>
  <si>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</si>
  <si>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</si>
  <si>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</si>
  <si>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</si>
  <si>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</si>
  <si>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</si>
  <si>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</si>
  <si>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</si>
  <si>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</si>
  <si>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</si>
  <si>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</si>
  <si>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</si>
  <si>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</si>
  <si>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</si>
  <si>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</si>
  <si>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</si>
  <si>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</si>
  <si>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</si>
  <si>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</si>
  <si>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</si>
  <si>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</si>
  <si>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</si>
  <si>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</si>
  <si>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</si>
  <si>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</si>
  <si>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</si>
  <si>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</si>
  <si>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</si>
  <si>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</si>
  <si>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</si>
  <si>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</si>
  <si>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</si>
  <si>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</si>
  <si>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</si>
  <si>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</si>
  <si>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</si>
  <si>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</si>
  <si>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</si>
  <si>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</si>
  <si>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</si>
  <si>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</si>
  <si>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</si>
  <si>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</si>
  <si>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</si>
  <si>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</si>
  <si>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</si>
  <si>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</si>
  <si>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</si>
  <si>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</si>
  <si>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</si>
  <si>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</si>
  <si>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</si>
  <si>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</si>
  <si>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</si>
  <si>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</si>
  <si>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</si>
  <si>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</si>
  <si>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</si>
  <si>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</si>
  <si>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</si>
  <si>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</si>
  <si>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</si>
  <si>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</si>
  <si>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</si>
  <si>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</si>
  <si>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</si>
  <si>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</si>
  <si>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</si>
  <si>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</si>
  <si>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</si>
  <si>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</si>
  <si>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</si>
  <si>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</si>
  <si>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</si>
  <si>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</si>
  <si>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</si>
  <si>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</si>
  <si>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</si>
  <si>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</si>
  <si>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</si>
  <si>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</si>
  <si>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</si>
  <si>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</si>
  <si>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</si>
  <si>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</si>
  <si>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</si>
  <si>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</si>
  <si>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</si>
  <si>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</si>
  <si>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</si>
  <si>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</si>
  <si>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</si>
  <si>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</si>
  <si>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</si>
  <si>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</si>
  <si>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</si>
  <si>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</si>
  <si>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</si>
  <si>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</si>
  <si>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</si>
  <si>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</si>
  <si>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</si>
  <si>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</si>
  <si>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</si>
  <si>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</si>
  <si>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</si>
  <si>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</si>
  <si>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</si>
  <si>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</si>
  <si>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</si>
  <si>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</si>
  <si>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</si>
  <si>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</si>
  <si>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</si>
  <si>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</si>
  <si>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</si>
  <si>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</si>
  <si>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</si>
  <si>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</si>
  <si>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</si>
  <si>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</si>
  <si>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</si>
  <si>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</si>
  <si>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</si>
  <si>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</si>
  <si>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</si>
  <si>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</si>
  <si>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</si>
  <si>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</si>
  <si>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</si>
  <si>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</si>
  <si>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</si>
  <si>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</si>
  <si>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</si>
  <si>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</si>
  <si>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</si>
  <si>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</si>
  <si>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</si>
  <si>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</si>
  <si>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</si>
  <si>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</si>
  <si>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</si>
  <si>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</si>
  <si>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</si>
  <si>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</si>
  <si>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</si>
  <si>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</si>
  <si>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</si>
  <si>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</si>
  <si>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</si>
  <si>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</si>
  <si>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</si>
  <si>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</si>
  <si>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</si>
  <si>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</si>
  <si>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</si>
  <si>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Patients with incidental findings - Consolidation - J181</t>
  </si>
  <si>
    <t>Patients with incidental findings - Tuberculosis - A15-A19</t>
  </si>
  <si>
    <t>Patients with incidental findings - Mediastinal mass - C38.1-C38.3</t>
  </si>
  <si>
    <t>Patients with incidental findings - Coronary calcification - I258</t>
  </si>
  <si>
    <t>Patients with incidental findings - Aortic value calcification  - I35.0, I06.0, Q23.0</t>
  </si>
  <si>
    <t>Patients with incidental findings - Thoracic Aortic aneurysm - I71.1, I71.2</t>
  </si>
  <si>
    <t>Patients with incidental findings - Pleural effusions/thickening - J91X; J92; J920; J929</t>
  </si>
  <si>
    <t>Patients with incidental findings - Suspicious Breast Legion - N63X</t>
  </si>
  <si>
    <t xml:space="preserve">Patients with incidental findings - Thyroid lesion - E07.9 </t>
  </si>
  <si>
    <t>Patients with incidental findings - Liver or Spleen lesions - K768, D739</t>
  </si>
  <si>
    <t>Patients with incidental findings - Renal lesions - N28; N281; N288; N289</t>
  </si>
  <si>
    <t>Patients with incidental findings - Adrenal lesions - A187; C74; C740; C741; C749; C797; D350; D441; E27; E278; E279; E351</t>
  </si>
  <si>
    <t>Patients with incidental findings - Abdominal Aortic Aneurysm - I17.3, I17.4</t>
  </si>
  <si>
    <t>Patients with incidental findings - Bone abnormalities - M89x</t>
  </si>
  <si>
    <t>Patients with incidental findings - Osteoporosis - M80.0; M80.1; M80.2; M80.3; M80.4; M80.5; M80.8; M80.9; M81.0;M81.1; M81.2; M81.3; M81.4; M81.5; M81.6; M81.8; M81.9; M82.0*; M82.1*; M82.8*</t>
  </si>
  <si>
    <t>Patients with incidental findings - Fractures with no trauma history - M84.4</t>
  </si>
  <si>
    <t>Patients with incidental findings - Bronchiectasis - J47</t>
  </si>
  <si>
    <t>Patients with incidental findings - Respiratory Bronchiolitis - J84.115</t>
  </si>
  <si>
    <t>Patients with incidental findings - Interstitial Lung abnormalities (ILAs) - J70.2, J70.3, J84.848</t>
  </si>
  <si>
    <t>Patients with incidental findings - Other Cancers - C00-D48 excluding C35</t>
  </si>
  <si>
    <t>Patients with incidental findings - Emphysema - J43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</si>
</sst>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9" fontId="6" fillId="0" borderId="39" xfId="1" applyFont="1" applyFill="1" applyBorder="1" applyAlignment="1">
      <alignment horizontal="center" vertical="center" wrapText="1"/>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6" fillId="0" borderId="39" xfId="0" applyNumberFormat="1" applyFont="1" applyBorder="1" applyAlignment="1">
      <alignment horizontal="center" vertical="center" wrapText="1"/>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wrapText="1"/>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17" fontId="3" fillId="0" borderId="0" xfId="0" applyNumberFormat="1" applyFont="1" applyAlignment="1">
      <alignment horizontal="center" vertical="center"/>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0" fontId="2" fillId="10" borderId="45" xfId="0" applyFont="1" applyFill="1" applyBorder="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4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8"/>
  <sheetViews>
    <sheetView showGridLines="0" workbookViewId="0">
      <selection activeCell="C3" sqref="C3"/>
    </sheetView>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8" customWidth="1"/>
    <col min="9" max="9" width="15.7109375" style="296" customWidth="1"/>
    <col min="10" max="11" width="15.7109375" style="328" customWidth="1"/>
    <col min="12" max="12" width="15.7109375" customWidth="1"/>
  </cols>
  <sheetData>
    <row r="1" spans="2:12" ht="18.75" x14ac:dyDescent="0.25">
      <c r="B1" s="291" t="s">
        <v>397</v>
      </c>
    </row>
    <row r="2" spans="2:12" ht="36" x14ac:dyDescent="0.25">
      <c r="B2" s="292" t="s">
        <v>398</v>
      </c>
    </row>
    <row r="5" spans="2:12" ht="30" customHeight="1" x14ac:dyDescent="0.25">
      <c r="B5" s="293" t="s">
        <v>399</v>
      </c>
      <c r="C5" s="294"/>
      <c r="D5" s="298"/>
      <c r="E5" s="298"/>
      <c r="F5" s="329"/>
      <c r="G5" s="329"/>
      <c r="H5" s="329"/>
      <c r="I5" s="297"/>
      <c r="J5" s="329"/>
      <c r="K5" s="329"/>
      <c r="L5" s="294"/>
    </row>
    <row r="6" spans="2:12" x14ac:dyDescent="0.25">
      <c r="B6" s="300" t="str">
        <f>HYPERLINK("#'Title sheet'!B1", "Title sheet")</f>
        <v>Title sheet</v>
      </c>
    </row>
    <row r="7" spans="2:12" x14ac:dyDescent="0.25">
      <c r="B7" s="300" t="str">
        <f>HYPERLINK("#'National summary'!B1", "National summary")</f>
        <v>National summary</v>
      </c>
    </row>
    <row r="8" spans="2:12" x14ac:dyDescent="0.25">
      <c r="B8" s="300" t="str">
        <f>HYPERLINK("#'National summary monthly change'!B1", "National summary monthly change")</f>
        <v>National summary monthly change</v>
      </c>
    </row>
    <row r="9" spans="2:12" x14ac:dyDescent="0.25">
      <c r="B9" s="300" t="str">
        <f>HYPERLINK("#'Summary by project'!B1", "Summary by project")</f>
        <v>Summary by project</v>
      </c>
    </row>
    <row r="10" spans="2:12" x14ac:dyDescent="0.25">
      <c r="B10" s="300" t="str">
        <f>HYPERLINK("#'Data receipt'!B1", "Data receipt")</f>
        <v>Data receipt</v>
      </c>
    </row>
    <row r="11" spans="2:12" x14ac:dyDescent="0.25">
      <c r="B11" s="300" t="str">
        <f>HYPERLINK("#'National summary'!B1", "National summary")</f>
        <v>National summary</v>
      </c>
    </row>
    <row r="12" spans="2:12" x14ac:dyDescent="0.25">
      <c r="B12" s="300" t="str">
        <f>HYPERLINK("#'Cancer diagnosis'!B1", "Cancer diagnosis")</f>
        <v>Cancer diagnosis</v>
      </c>
    </row>
    <row r="13" spans="2:12" x14ac:dyDescent="0.25">
      <c r="B13" s="300" t="str">
        <f>HYPERLINK("#'Demographics'!B1", "Demographics")</f>
        <v>Demographics</v>
      </c>
    </row>
    <row r="14" spans="2:12" x14ac:dyDescent="0.25">
      <c r="B14" s="300" t="str">
        <f>HYPERLINK("#'Original'!B1", "Original")</f>
        <v>Original</v>
      </c>
    </row>
    <row r="15" spans="2:12" x14ac:dyDescent="0.25">
      <c r="B15" s="300" t="str">
        <f>HYPERLINK("#'Onboarded'!B1", "Onboarded")</f>
        <v>Onboarded</v>
      </c>
    </row>
    <row r="16" spans="2:12" x14ac:dyDescent="0.25">
      <c r="B16" s="300" t="str">
        <f>HYPERLINK("#'Phase 3'!B1", "Phase 3")</f>
        <v>Phase 3</v>
      </c>
    </row>
    <row r="18" spans="2:12" ht="60" x14ac:dyDescent="0.25">
      <c r="B18" s="295" t="s">
        <v>407</v>
      </c>
      <c r="C18" s="295" t="s">
        <v>197</v>
      </c>
      <c r="D18" s="295" t="s">
        <v>408</v>
      </c>
      <c r="E18" s="295" t="s">
        <v>400</v>
      </c>
      <c r="F18" s="330" t="s">
        <v>401</v>
      </c>
      <c r="G18" s="330" t="s">
        <v>402</v>
      </c>
      <c r="H18" s="330" t="s">
        <v>403</v>
      </c>
      <c r="I18" s="299" t="s">
        <v>409</v>
      </c>
      <c r="J18" s="330" t="s">
        <v>404</v>
      </c>
      <c r="K18" s="330" t="s">
        <v>405</v>
      </c>
      <c r="L18" s="295" t="s">
        <v>406</v>
      </c>
    </row>
    <row r="19" spans="2:12" ht="18" customHeight="1" x14ac:dyDescent="0.25">
      <c r="B19" t="s">
        <v>435</v>
      </c>
      <c r="C19" s="301" t="s">
        <v>434</v>
      </c>
      <c r="D19" s="106" t="s">
        <v>436</v>
      </c>
      <c r="E19" s="346">
        <v>43556</v>
      </c>
      <c r="F19" s="328">
        <v>10000</v>
      </c>
      <c r="G19" s="328">
        <v>9000</v>
      </c>
      <c r="H19" s="328">
        <v>8000</v>
      </c>
      <c r="I19" s="296">
        <f>H19/G19</f>
        <v>0.88888888888888884</v>
      </c>
      <c r="J19" s="328">
        <v>7000</v>
      </c>
      <c r="K19" s="328">
        <v>100</v>
      </c>
      <c r="L19" t="b">
        <v>1</v>
      </c>
    </row>
    <row r="20" spans="2:12" ht="18" customHeight="1" x14ac:dyDescent="0.25">
      <c r="B20" t="s">
        <v>435</v>
      </c>
      <c r="C20" s="301" t="s">
        <v>434</v>
      </c>
      <c r="D20" s="106" t="s">
        <v>436</v>
      </c>
      <c r="E20" s="346">
        <v>43556</v>
      </c>
      <c r="F20" s="328">
        <v>10000</v>
      </c>
      <c r="G20" s="328">
        <v>9000</v>
      </c>
      <c r="H20" s="328">
        <v>8000</v>
      </c>
      <c r="I20" s="296">
        <f t="shared" ref="I20:I51" si="0">H20/G20</f>
        <v>0.88888888888888884</v>
      </c>
      <c r="J20" s="328">
        <v>7000</v>
      </c>
      <c r="K20" s="328">
        <v>100</v>
      </c>
      <c r="L20" t="b">
        <v>1</v>
      </c>
    </row>
    <row r="21" spans="2:12" ht="18" customHeight="1" x14ac:dyDescent="0.25">
      <c r="B21" t="s">
        <v>435</v>
      </c>
      <c r="C21" s="301" t="s">
        <v>434</v>
      </c>
      <c r="D21" s="106" t="s">
        <v>436</v>
      </c>
      <c r="E21" s="346">
        <v>43556</v>
      </c>
      <c r="F21" s="328">
        <v>10000</v>
      </c>
      <c r="G21" s="328">
        <v>9000</v>
      </c>
      <c r="H21" s="328">
        <v>8000</v>
      </c>
      <c r="I21" s="296">
        <f t="shared" si="0"/>
        <v>0.88888888888888884</v>
      </c>
      <c r="J21" s="328">
        <v>7000</v>
      </c>
      <c r="K21" s="328">
        <v>100</v>
      </c>
      <c r="L21" t="b">
        <v>1</v>
      </c>
    </row>
    <row r="22" spans="2:12" ht="18" customHeight="1" x14ac:dyDescent="0.25">
      <c r="B22" t="s">
        <v>435</v>
      </c>
      <c r="C22" s="301" t="s">
        <v>434</v>
      </c>
      <c r="D22" s="106" t="s">
        <v>436</v>
      </c>
      <c r="E22" s="346">
        <v>43556</v>
      </c>
      <c r="F22" s="328">
        <v>10000</v>
      </c>
      <c r="G22" s="328">
        <v>9000</v>
      </c>
      <c r="H22" s="328">
        <v>8000</v>
      </c>
      <c r="I22" s="296">
        <f t="shared" si="0"/>
        <v>0.88888888888888884</v>
      </c>
      <c r="J22" s="328">
        <v>7000</v>
      </c>
      <c r="K22" s="328">
        <v>100</v>
      </c>
      <c r="L22" t="b">
        <v>1</v>
      </c>
    </row>
    <row r="23" spans="2:12" ht="18" customHeight="1" x14ac:dyDescent="0.25">
      <c r="B23" t="s">
        <v>435</v>
      </c>
      <c r="C23" s="301" t="s">
        <v>434</v>
      </c>
      <c r="D23" s="106" t="s">
        <v>436</v>
      </c>
      <c r="E23" s="346">
        <v>43556</v>
      </c>
      <c r="F23" s="328">
        <v>10000</v>
      </c>
      <c r="G23" s="328">
        <v>9000</v>
      </c>
      <c r="H23" s="328">
        <v>8000</v>
      </c>
      <c r="I23" s="296">
        <f t="shared" si="0"/>
        <v>0.88888888888888884</v>
      </c>
      <c r="J23" s="328">
        <v>7000</v>
      </c>
      <c r="K23" s="328">
        <v>100</v>
      </c>
      <c r="L23" t="b">
        <v>1</v>
      </c>
    </row>
    <row r="24" spans="2:12" ht="18" customHeight="1" x14ac:dyDescent="0.25">
      <c r="B24" t="s">
        <v>435</v>
      </c>
      <c r="C24" s="301" t="s">
        <v>434</v>
      </c>
      <c r="D24" s="106" t="s">
        <v>436</v>
      </c>
      <c r="E24" s="346">
        <v>43556</v>
      </c>
      <c r="F24" s="328">
        <v>10000</v>
      </c>
      <c r="G24" s="328">
        <v>9000</v>
      </c>
      <c r="H24" s="328">
        <v>8000</v>
      </c>
      <c r="I24" s="296">
        <f t="shared" si="0"/>
        <v>0.88888888888888884</v>
      </c>
      <c r="J24" s="328">
        <v>7000</v>
      </c>
      <c r="K24" s="328">
        <v>100</v>
      </c>
      <c r="L24" t="b">
        <v>1</v>
      </c>
    </row>
    <row r="25" spans="2:12" ht="18" customHeight="1" x14ac:dyDescent="0.25">
      <c r="B25" t="s">
        <v>435</v>
      </c>
      <c r="C25" s="301" t="s">
        <v>434</v>
      </c>
      <c r="D25" s="106" t="s">
        <v>436</v>
      </c>
      <c r="E25" s="346">
        <v>43556</v>
      </c>
      <c r="F25" s="328">
        <v>10000</v>
      </c>
      <c r="G25" s="328">
        <v>9000</v>
      </c>
      <c r="H25" s="328">
        <v>8000</v>
      </c>
      <c r="I25" s="296">
        <f t="shared" si="0"/>
        <v>0.88888888888888884</v>
      </c>
      <c r="J25" s="328">
        <v>7000</v>
      </c>
      <c r="K25" s="328">
        <v>100</v>
      </c>
      <c r="L25" t="b">
        <v>1</v>
      </c>
    </row>
    <row r="26" spans="2:12" ht="18" customHeight="1" x14ac:dyDescent="0.25">
      <c r="B26" t="s">
        <v>435</v>
      </c>
      <c r="C26" s="301" t="s">
        <v>434</v>
      </c>
      <c r="D26" s="106" t="s">
        <v>436</v>
      </c>
      <c r="E26" s="346">
        <v>43556</v>
      </c>
      <c r="F26" s="328">
        <v>10000</v>
      </c>
      <c r="G26" s="328">
        <v>9000</v>
      </c>
      <c r="H26" s="328">
        <v>8000</v>
      </c>
      <c r="I26" s="296">
        <f t="shared" si="0"/>
        <v>0.88888888888888884</v>
      </c>
      <c r="J26" s="328">
        <v>7000</v>
      </c>
      <c r="K26" s="328">
        <v>100</v>
      </c>
      <c r="L26" t="b">
        <v>1</v>
      </c>
    </row>
    <row r="27" spans="2:12" ht="18" customHeight="1" x14ac:dyDescent="0.25">
      <c r="B27" t="s">
        <v>435</v>
      </c>
      <c r="C27" s="301" t="s">
        <v>434</v>
      </c>
      <c r="D27" s="106" t="s">
        <v>436</v>
      </c>
      <c r="E27" s="346">
        <v>43556</v>
      </c>
      <c r="F27" s="328">
        <v>10000</v>
      </c>
      <c r="G27" s="328">
        <v>9000</v>
      </c>
      <c r="H27" s="328">
        <v>8000</v>
      </c>
      <c r="I27" s="296">
        <f t="shared" si="0"/>
        <v>0.88888888888888884</v>
      </c>
      <c r="J27" s="328">
        <v>7000</v>
      </c>
      <c r="K27" s="328">
        <v>100</v>
      </c>
      <c r="L27" t="b">
        <v>1</v>
      </c>
    </row>
    <row r="28" spans="2:12" ht="18" customHeight="1" x14ac:dyDescent="0.25">
      <c r="B28" t="s">
        <v>435</v>
      </c>
      <c r="C28" s="301" t="s">
        <v>434</v>
      </c>
      <c r="D28" s="106" t="s">
        <v>436</v>
      </c>
      <c r="E28" s="346">
        <v>43556</v>
      </c>
      <c r="F28" s="328">
        <v>10000</v>
      </c>
      <c r="G28" s="328">
        <v>9000</v>
      </c>
      <c r="H28" s="328">
        <v>8000</v>
      </c>
      <c r="I28" s="296">
        <f t="shared" si="0"/>
        <v>0.88888888888888884</v>
      </c>
      <c r="J28" s="328">
        <v>7000</v>
      </c>
      <c r="K28" s="328">
        <v>100</v>
      </c>
      <c r="L28" t="b">
        <v>1</v>
      </c>
    </row>
    <row r="29" spans="2:12" ht="18" customHeight="1" x14ac:dyDescent="0.25">
      <c r="B29" t="s">
        <v>435</v>
      </c>
      <c r="C29" s="301" t="s">
        <v>434</v>
      </c>
      <c r="D29" s="106" t="s">
        <v>436</v>
      </c>
      <c r="E29" s="346">
        <v>43556</v>
      </c>
      <c r="F29" s="328">
        <v>10000</v>
      </c>
      <c r="G29" s="328">
        <v>9000</v>
      </c>
      <c r="H29" s="328">
        <v>8000</v>
      </c>
      <c r="I29" s="296">
        <f t="shared" si="0"/>
        <v>0.88888888888888884</v>
      </c>
      <c r="J29" s="328">
        <v>7000</v>
      </c>
      <c r="K29" s="328">
        <v>100</v>
      </c>
      <c r="L29" t="b">
        <v>1</v>
      </c>
    </row>
    <row r="30" spans="2:12" ht="18" customHeight="1" x14ac:dyDescent="0.25">
      <c r="B30" t="s">
        <v>435</v>
      </c>
      <c r="C30" s="301" t="s">
        <v>434</v>
      </c>
      <c r="D30" s="106" t="s">
        <v>436</v>
      </c>
      <c r="E30" s="346">
        <v>43556</v>
      </c>
      <c r="F30" s="328">
        <v>10000</v>
      </c>
      <c r="G30" s="328">
        <v>9000</v>
      </c>
      <c r="H30" s="328">
        <v>8000</v>
      </c>
      <c r="I30" s="296">
        <f t="shared" si="0"/>
        <v>0.88888888888888884</v>
      </c>
      <c r="J30" s="328">
        <v>7000</v>
      </c>
      <c r="K30" s="328">
        <v>100</v>
      </c>
      <c r="L30" t="b">
        <v>1</v>
      </c>
    </row>
    <row r="31" spans="2:12" ht="18" customHeight="1" x14ac:dyDescent="0.25">
      <c r="B31" t="s">
        <v>435</v>
      </c>
      <c r="C31" s="301" t="s">
        <v>434</v>
      </c>
      <c r="D31" s="106" t="s">
        <v>436</v>
      </c>
      <c r="E31" s="346">
        <v>43556</v>
      </c>
      <c r="F31" s="328">
        <v>10000</v>
      </c>
      <c r="G31" s="328">
        <v>9000</v>
      </c>
      <c r="H31" s="328">
        <v>8000</v>
      </c>
      <c r="I31" s="296">
        <f t="shared" si="0"/>
        <v>0.88888888888888884</v>
      </c>
      <c r="J31" s="328">
        <v>7000</v>
      </c>
      <c r="K31" s="328">
        <v>100</v>
      </c>
      <c r="L31" t="b">
        <v>1</v>
      </c>
    </row>
    <row r="32" spans="2:12" ht="18" customHeight="1" x14ac:dyDescent="0.25">
      <c r="B32" t="s">
        <v>435</v>
      </c>
      <c r="C32" s="301" t="s">
        <v>434</v>
      </c>
      <c r="D32" s="106" t="s">
        <v>436</v>
      </c>
      <c r="E32" s="346">
        <v>43556</v>
      </c>
      <c r="F32" s="328">
        <v>10000</v>
      </c>
      <c r="G32" s="328">
        <v>9000</v>
      </c>
      <c r="H32" s="328">
        <v>8000</v>
      </c>
      <c r="I32" s="296">
        <f t="shared" si="0"/>
        <v>0.88888888888888884</v>
      </c>
      <c r="J32" s="328">
        <v>7000</v>
      </c>
      <c r="K32" s="328">
        <v>100</v>
      </c>
      <c r="L32" t="b">
        <v>1</v>
      </c>
    </row>
    <row r="33" spans="2:12" ht="18" customHeight="1" x14ac:dyDescent="0.25">
      <c r="B33" t="s">
        <v>435</v>
      </c>
      <c r="C33" s="301" t="s">
        <v>434</v>
      </c>
      <c r="D33" s="106" t="s">
        <v>436</v>
      </c>
      <c r="E33" s="346">
        <v>43556</v>
      </c>
      <c r="F33" s="328">
        <v>10000</v>
      </c>
      <c r="G33" s="328">
        <v>9000</v>
      </c>
      <c r="H33" s="328">
        <v>8000</v>
      </c>
      <c r="I33" s="296">
        <f t="shared" si="0"/>
        <v>0.88888888888888884</v>
      </c>
      <c r="J33" s="328">
        <v>7000</v>
      </c>
      <c r="K33" s="328">
        <v>100</v>
      </c>
      <c r="L33" t="b">
        <v>1</v>
      </c>
    </row>
    <row r="34" spans="2:12" ht="18" customHeight="1" x14ac:dyDescent="0.25">
      <c r="B34" t="s">
        <v>435</v>
      </c>
      <c r="C34" s="301" t="s">
        <v>434</v>
      </c>
      <c r="D34" s="106" t="s">
        <v>436</v>
      </c>
      <c r="E34" s="346">
        <v>43556</v>
      </c>
      <c r="F34" s="328">
        <v>10000</v>
      </c>
      <c r="G34" s="328">
        <v>9000</v>
      </c>
      <c r="H34" s="328">
        <v>8000</v>
      </c>
      <c r="I34" s="296">
        <f t="shared" si="0"/>
        <v>0.88888888888888884</v>
      </c>
      <c r="J34" s="328">
        <v>7000</v>
      </c>
      <c r="K34" s="328">
        <v>100</v>
      </c>
      <c r="L34" t="b">
        <v>1</v>
      </c>
    </row>
    <row r="35" spans="2:12" ht="18" customHeight="1" x14ac:dyDescent="0.25">
      <c r="B35" t="s">
        <v>435</v>
      </c>
      <c r="C35" s="301" t="s">
        <v>434</v>
      </c>
      <c r="D35" s="106" t="s">
        <v>436</v>
      </c>
      <c r="E35" s="346">
        <v>43556</v>
      </c>
      <c r="F35" s="328">
        <v>10000</v>
      </c>
      <c r="G35" s="328">
        <v>9000</v>
      </c>
      <c r="H35" s="328">
        <v>8000</v>
      </c>
      <c r="I35" s="296">
        <f t="shared" si="0"/>
        <v>0.88888888888888884</v>
      </c>
      <c r="J35" s="328">
        <v>7000</v>
      </c>
      <c r="K35" s="328">
        <v>100</v>
      </c>
      <c r="L35" t="b">
        <v>1</v>
      </c>
    </row>
    <row r="36" spans="2:12" ht="18" customHeight="1" x14ac:dyDescent="0.25">
      <c r="B36" t="s">
        <v>435</v>
      </c>
      <c r="C36" s="301" t="s">
        <v>434</v>
      </c>
      <c r="D36" s="106" t="s">
        <v>436</v>
      </c>
      <c r="E36" s="346">
        <v>43556</v>
      </c>
      <c r="F36" s="328">
        <v>10000</v>
      </c>
      <c r="G36" s="328">
        <v>9000</v>
      </c>
      <c r="H36" s="328">
        <v>8000</v>
      </c>
      <c r="I36" s="296">
        <f t="shared" si="0"/>
        <v>0.88888888888888884</v>
      </c>
      <c r="J36" s="328">
        <v>7000</v>
      </c>
      <c r="K36" s="328">
        <v>100</v>
      </c>
      <c r="L36" t="b">
        <v>1</v>
      </c>
    </row>
    <row r="37" spans="2:12" ht="18" customHeight="1" x14ac:dyDescent="0.25">
      <c r="B37" t="s">
        <v>435</v>
      </c>
      <c r="C37" s="301" t="s">
        <v>434</v>
      </c>
      <c r="D37" s="106" t="s">
        <v>436</v>
      </c>
      <c r="E37" s="346">
        <v>43556</v>
      </c>
      <c r="F37" s="328">
        <v>10000</v>
      </c>
      <c r="G37" s="328">
        <v>9000</v>
      </c>
      <c r="H37" s="328">
        <v>8000</v>
      </c>
      <c r="I37" s="296">
        <f t="shared" si="0"/>
        <v>0.88888888888888884</v>
      </c>
      <c r="J37" s="328">
        <v>7000</v>
      </c>
      <c r="K37" s="328">
        <v>100</v>
      </c>
      <c r="L37" t="b">
        <v>1</v>
      </c>
    </row>
    <row r="38" spans="2:12" ht="18" customHeight="1" x14ac:dyDescent="0.25">
      <c r="B38" t="s">
        <v>435</v>
      </c>
      <c r="C38" s="301" t="s">
        <v>434</v>
      </c>
      <c r="D38" s="106" t="s">
        <v>436</v>
      </c>
      <c r="E38" s="346">
        <v>43556</v>
      </c>
      <c r="F38" s="328">
        <v>10000</v>
      </c>
      <c r="G38" s="328">
        <v>9000</v>
      </c>
      <c r="H38" s="328">
        <v>8000</v>
      </c>
      <c r="I38" s="296">
        <f t="shared" si="0"/>
        <v>0.88888888888888884</v>
      </c>
      <c r="J38" s="328">
        <v>7000</v>
      </c>
      <c r="K38" s="328">
        <v>100</v>
      </c>
      <c r="L38" t="b">
        <v>0</v>
      </c>
    </row>
    <row r="39" spans="2:12" ht="18" customHeight="1" x14ac:dyDescent="0.25">
      <c r="B39" t="s">
        <v>435</v>
      </c>
      <c r="C39" s="301" t="s">
        <v>434</v>
      </c>
      <c r="D39" s="106" t="s">
        <v>436</v>
      </c>
      <c r="E39" s="346">
        <v>43556</v>
      </c>
      <c r="F39" s="328">
        <v>10000</v>
      </c>
      <c r="G39" s="328">
        <v>9000</v>
      </c>
      <c r="H39" s="328">
        <v>8000</v>
      </c>
      <c r="I39" s="296">
        <f t="shared" si="0"/>
        <v>0.88888888888888884</v>
      </c>
      <c r="J39" s="328">
        <v>7000</v>
      </c>
      <c r="K39" s="328">
        <v>100</v>
      </c>
      <c r="L39" t="b">
        <v>1</v>
      </c>
    </row>
    <row r="40" spans="2:12" ht="18" customHeight="1" x14ac:dyDescent="0.25">
      <c r="B40" t="s">
        <v>435</v>
      </c>
      <c r="C40" s="301" t="s">
        <v>434</v>
      </c>
      <c r="D40" s="106" t="s">
        <v>436</v>
      </c>
      <c r="E40" s="346">
        <v>43556</v>
      </c>
      <c r="F40" s="328">
        <v>10000</v>
      </c>
      <c r="G40" s="328">
        <v>9000</v>
      </c>
      <c r="H40" s="328">
        <v>8000</v>
      </c>
      <c r="I40" s="296">
        <f t="shared" si="0"/>
        <v>0.88888888888888884</v>
      </c>
      <c r="J40" s="328">
        <v>7000</v>
      </c>
      <c r="K40" s="328">
        <v>100</v>
      </c>
      <c r="L40" t="b">
        <v>1</v>
      </c>
    </row>
    <row r="41" spans="2:12" ht="18" customHeight="1" x14ac:dyDescent="0.25">
      <c r="B41" t="s">
        <v>435</v>
      </c>
      <c r="C41" s="301" t="s">
        <v>434</v>
      </c>
      <c r="D41" s="106" t="s">
        <v>436</v>
      </c>
      <c r="E41" s="346">
        <v>43556</v>
      </c>
      <c r="F41" s="328">
        <v>10000</v>
      </c>
      <c r="G41" s="328">
        <v>9000</v>
      </c>
      <c r="H41" s="328">
        <v>8000</v>
      </c>
      <c r="I41" s="296">
        <f t="shared" si="0"/>
        <v>0.88888888888888884</v>
      </c>
      <c r="J41" s="328">
        <v>7000</v>
      </c>
      <c r="K41" s="328">
        <v>100</v>
      </c>
      <c r="L41" t="b">
        <v>1</v>
      </c>
    </row>
    <row r="42" spans="2:12" ht="18" customHeight="1" x14ac:dyDescent="0.25">
      <c r="B42" t="s">
        <v>435</v>
      </c>
      <c r="C42" s="301" t="s">
        <v>434</v>
      </c>
      <c r="D42" s="106" t="s">
        <v>436</v>
      </c>
      <c r="E42" s="346">
        <v>43556</v>
      </c>
      <c r="F42" s="328">
        <v>10000</v>
      </c>
      <c r="G42" s="328">
        <v>9000</v>
      </c>
      <c r="H42" s="328">
        <v>8000</v>
      </c>
      <c r="I42" s="296">
        <f t="shared" si="0"/>
        <v>0.88888888888888884</v>
      </c>
      <c r="J42" s="328">
        <v>7000</v>
      </c>
      <c r="K42" s="328">
        <v>100</v>
      </c>
      <c r="L42" t="b">
        <v>1</v>
      </c>
    </row>
    <row r="43" spans="2:12" ht="18" customHeight="1" x14ac:dyDescent="0.25">
      <c r="B43" t="s">
        <v>435</v>
      </c>
      <c r="C43" s="301" t="s">
        <v>434</v>
      </c>
      <c r="D43" s="106" t="s">
        <v>436</v>
      </c>
      <c r="E43" s="346">
        <v>43556</v>
      </c>
      <c r="F43" s="328">
        <v>10000</v>
      </c>
      <c r="G43" s="328">
        <v>9000</v>
      </c>
      <c r="H43" s="328">
        <v>8000</v>
      </c>
      <c r="I43" s="296">
        <f t="shared" si="0"/>
        <v>0.88888888888888884</v>
      </c>
      <c r="J43" s="328">
        <v>7000</v>
      </c>
      <c r="K43" s="328">
        <v>100</v>
      </c>
      <c r="L43" t="b">
        <v>1</v>
      </c>
    </row>
    <row r="44" spans="2:12" ht="18" customHeight="1" x14ac:dyDescent="0.25">
      <c r="B44" t="s">
        <v>435</v>
      </c>
      <c r="C44" s="301" t="s">
        <v>434</v>
      </c>
      <c r="D44" s="106" t="s">
        <v>436</v>
      </c>
      <c r="E44" s="346">
        <v>43556</v>
      </c>
      <c r="F44" s="328">
        <v>10000</v>
      </c>
      <c r="G44" s="328">
        <v>9000</v>
      </c>
      <c r="H44" s="328">
        <v>8000</v>
      </c>
      <c r="I44" s="296">
        <f t="shared" si="0"/>
        <v>0.88888888888888884</v>
      </c>
      <c r="J44" s="328">
        <v>7000</v>
      </c>
      <c r="K44" s="328">
        <v>100</v>
      </c>
      <c r="L44" t="b">
        <v>1</v>
      </c>
    </row>
    <row r="45" spans="2:12" ht="18" customHeight="1" x14ac:dyDescent="0.25">
      <c r="B45" t="s">
        <v>435</v>
      </c>
      <c r="C45" s="301" t="s">
        <v>434</v>
      </c>
      <c r="D45" s="106" t="s">
        <v>436</v>
      </c>
      <c r="E45" s="346">
        <v>43556</v>
      </c>
      <c r="F45" s="328">
        <v>10000</v>
      </c>
      <c r="G45" s="328">
        <v>9000</v>
      </c>
      <c r="H45" s="328">
        <v>8000</v>
      </c>
      <c r="I45" s="296">
        <f t="shared" si="0"/>
        <v>0.88888888888888884</v>
      </c>
      <c r="J45" s="328">
        <v>7000</v>
      </c>
      <c r="K45" s="328">
        <v>100</v>
      </c>
      <c r="L45" t="b">
        <v>1</v>
      </c>
    </row>
    <row r="46" spans="2:12" ht="18" customHeight="1" x14ac:dyDescent="0.25">
      <c r="B46" t="s">
        <v>435</v>
      </c>
      <c r="C46" s="301" t="s">
        <v>434</v>
      </c>
      <c r="D46" s="106" t="s">
        <v>436</v>
      </c>
      <c r="E46" s="346">
        <v>43556</v>
      </c>
      <c r="F46" s="328">
        <v>10000</v>
      </c>
      <c r="G46" s="328">
        <v>9000</v>
      </c>
      <c r="H46" s="328">
        <v>8000</v>
      </c>
      <c r="I46" s="296">
        <f t="shared" si="0"/>
        <v>0.88888888888888884</v>
      </c>
      <c r="J46" s="328">
        <v>7000</v>
      </c>
      <c r="K46" s="328">
        <v>100</v>
      </c>
      <c r="L46" t="b">
        <v>1</v>
      </c>
    </row>
    <row r="47" spans="2:12" ht="18" customHeight="1" x14ac:dyDescent="0.25">
      <c r="B47" t="s">
        <v>435</v>
      </c>
      <c r="C47" s="301" t="s">
        <v>434</v>
      </c>
      <c r="D47" s="106" t="s">
        <v>436</v>
      </c>
      <c r="E47" s="346">
        <v>43556</v>
      </c>
      <c r="F47" s="328">
        <v>10000</v>
      </c>
      <c r="G47" s="328">
        <v>9000</v>
      </c>
      <c r="H47" s="328">
        <v>8000</v>
      </c>
      <c r="I47" s="296">
        <f t="shared" si="0"/>
        <v>0.88888888888888884</v>
      </c>
      <c r="J47" s="328">
        <v>7000</v>
      </c>
      <c r="K47" s="328">
        <v>100</v>
      </c>
      <c r="L47" t="b">
        <v>1</v>
      </c>
    </row>
    <row r="48" spans="2:12" ht="18" customHeight="1" x14ac:dyDescent="0.25">
      <c r="B48" t="s">
        <v>435</v>
      </c>
      <c r="C48" s="301" t="s">
        <v>434</v>
      </c>
      <c r="D48" s="106" t="s">
        <v>436</v>
      </c>
      <c r="E48" s="346">
        <v>43556</v>
      </c>
      <c r="F48" s="328">
        <v>10000</v>
      </c>
      <c r="G48" s="328">
        <v>9000</v>
      </c>
      <c r="H48" s="328">
        <v>8000</v>
      </c>
      <c r="I48" s="296">
        <f t="shared" si="0"/>
        <v>0.88888888888888884</v>
      </c>
      <c r="J48" s="328">
        <v>7000</v>
      </c>
      <c r="K48" s="328">
        <v>100</v>
      </c>
      <c r="L48" t="b">
        <v>1</v>
      </c>
    </row>
    <row r="49" spans="2:12" ht="18" customHeight="1" x14ac:dyDescent="0.25">
      <c r="B49" t="s">
        <v>435</v>
      </c>
      <c r="C49" s="301" t="s">
        <v>434</v>
      </c>
      <c r="D49" s="106" t="s">
        <v>436</v>
      </c>
      <c r="E49" s="346">
        <v>43556</v>
      </c>
      <c r="F49" s="328">
        <v>10000</v>
      </c>
      <c r="G49" s="328">
        <v>9000</v>
      </c>
      <c r="H49" s="328">
        <v>8000</v>
      </c>
      <c r="I49" s="296">
        <f t="shared" si="0"/>
        <v>0.88888888888888884</v>
      </c>
      <c r="J49" s="328">
        <v>7000</v>
      </c>
      <c r="K49" s="328">
        <v>100</v>
      </c>
      <c r="L49" t="b">
        <v>1</v>
      </c>
    </row>
    <row r="50" spans="2:12" ht="18" customHeight="1" x14ac:dyDescent="0.25">
      <c r="B50" t="s">
        <v>435</v>
      </c>
      <c r="C50" s="301" t="s">
        <v>434</v>
      </c>
      <c r="D50" s="106" t="s">
        <v>436</v>
      </c>
      <c r="E50" s="346">
        <v>43556</v>
      </c>
      <c r="F50" s="328">
        <v>10000</v>
      </c>
      <c r="G50" s="328">
        <v>9000</v>
      </c>
      <c r="H50" s="328">
        <v>8000</v>
      </c>
      <c r="I50" s="296">
        <f t="shared" si="0"/>
        <v>0.88888888888888884</v>
      </c>
      <c r="J50" s="328">
        <v>7000</v>
      </c>
      <c r="K50" s="328">
        <v>100</v>
      </c>
      <c r="L50" t="b">
        <v>1</v>
      </c>
    </row>
    <row r="51" spans="2:12" ht="18" customHeight="1" x14ac:dyDescent="0.25">
      <c r="B51" t="s">
        <v>435</v>
      </c>
      <c r="C51" s="301" t="s">
        <v>434</v>
      </c>
      <c r="D51" s="106" t="s">
        <v>436</v>
      </c>
      <c r="E51" s="346">
        <v>43556</v>
      </c>
      <c r="F51" s="328">
        <v>10000</v>
      </c>
      <c r="G51" s="328">
        <v>9000</v>
      </c>
      <c r="H51" s="328">
        <v>8000</v>
      </c>
      <c r="I51" s="296">
        <f t="shared" si="0"/>
        <v>0.88888888888888884</v>
      </c>
      <c r="J51" s="328">
        <v>7000</v>
      </c>
      <c r="K51" s="328">
        <v>100</v>
      </c>
      <c r="L51" t="b">
        <v>1</v>
      </c>
    </row>
    <row r="52" spans="2:12" ht="18" customHeight="1" x14ac:dyDescent="0.25">
      <c r="B52" t="s">
        <v>435</v>
      </c>
      <c r="C52" s="301" t="s">
        <v>434</v>
      </c>
      <c r="D52" s="106" t="s">
        <v>436</v>
      </c>
      <c r="E52" s="346">
        <v>43556</v>
      </c>
      <c r="F52" s="328">
        <v>10000</v>
      </c>
      <c r="G52" s="328">
        <v>9000</v>
      </c>
      <c r="H52" s="328">
        <v>8000</v>
      </c>
      <c r="I52" s="296">
        <f t="shared" ref="I52:I53" si="1">H52/G52</f>
        <v>0.88888888888888884</v>
      </c>
      <c r="J52" s="328">
        <v>7000</v>
      </c>
      <c r="K52" s="328">
        <v>100</v>
      </c>
      <c r="L52" t="b">
        <v>1</v>
      </c>
    </row>
    <row r="53" spans="2:12" ht="18" customHeight="1" x14ac:dyDescent="0.25">
      <c r="B53" t="s">
        <v>435</v>
      </c>
      <c r="C53" s="301" t="s">
        <v>434</v>
      </c>
      <c r="D53" s="106" t="s">
        <v>436</v>
      </c>
      <c r="E53" s="346">
        <v>43556</v>
      </c>
      <c r="F53" s="328">
        <v>10000</v>
      </c>
      <c r="G53" s="328">
        <v>9000</v>
      </c>
      <c r="H53" s="328">
        <v>8000</v>
      </c>
      <c r="I53" s="296">
        <f t="shared" si="1"/>
        <v>0.88888888888888884</v>
      </c>
      <c r="J53" s="328">
        <v>7000</v>
      </c>
      <c r="K53" s="328">
        <v>100</v>
      </c>
      <c r="L53" t="b">
        <v>1</v>
      </c>
    </row>
    <row r="54" spans="2:12" ht="18" customHeight="1" x14ac:dyDescent="0.25">
      <c r="B54" t="s">
        <v>435</v>
      </c>
      <c r="C54" s="301" t="s">
        <v>434</v>
      </c>
      <c r="D54" s="106" t="s">
        <v>436</v>
      </c>
      <c r="E54" s="346">
        <v>43556</v>
      </c>
      <c r="F54" s="328">
        <v>10000</v>
      </c>
      <c r="G54" s="328">
        <v>9000</v>
      </c>
      <c r="H54" s="328">
        <v>8000</v>
      </c>
      <c r="I54" s="296">
        <f t="shared" ref="I54" si="2">H54/G54</f>
        <v>0.88888888888888884</v>
      </c>
      <c r="J54" s="328">
        <v>7000</v>
      </c>
      <c r="K54" s="328">
        <v>100</v>
      </c>
      <c r="L54" t="b">
        <v>1</v>
      </c>
    </row>
    <row r="55" spans="2:12" ht="18" customHeight="1" x14ac:dyDescent="0.25">
      <c r="C55" s="301"/>
    </row>
    <row r="56" spans="2:12" ht="18" customHeight="1" x14ac:dyDescent="0.25">
      <c r="C56" s="301"/>
    </row>
    <row r="57" spans="2:12" ht="18" customHeight="1" x14ac:dyDescent="0.25">
      <c r="C57" s="301"/>
    </row>
    <row r="58" spans="2:12" ht="18" customHeight="1" x14ac:dyDescent="0.25">
      <c r="C58" s="301"/>
    </row>
    <row r="59" spans="2:12" ht="18" customHeight="1" x14ac:dyDescent="0.25">
      <c r="C59" s="301"/>
    </row>
    <row r="60" spans="2:12" ht="18" customHeight="1" x14ac:dyDescent="0.25">
      <c r="C60" s="301"/>
    </row>
    <row r="61" spans="2:12" ht="18" customHeight="1" x14ac:dyDescent="0.25">
      <c r="C61" s="301"/>
    </row>
    <row r="62" spans="2:12" ht="18" customHeight="1" x14ac:dyDescent="0.25">
      <c r="C62" s="301"/>
    </row>
    <row r="63" spans="2:12" ht="18" customHeight="1" x14ac:dyDescent="0.25">
      <c r="C63" s="301"/>
    </row>
    <row r="64" spans="2:12" ht="18" customHeight="1" x14ac:dyDescent="0.25">
      <c r="C64" s="301"/>
    </row>
    <row r="65" spans="3:3" ht="18" customHeight="1" x14ac:dyDescent="0.25">
      <c r="C65" s="301"/>
    </row>
    <row r="66" spans="3:3" ht="18" customHeight="1" x14ac:dyDescent="0.25">
      <c r="C66" s="301"/>
    </row>
    <row r="67" spans="3:3" ht="18" customHeight="1" x14ac:dyDescent="0.25">
      <c r="C67" s="301"/>
    </row>
    <row r="68" spans="3:3" ht="18" customHeight="1" x14ac:dyDescent="0.25">
      <c r="C68" s="301"/>
    </row>
    <row r="69" spans="3:3" ht="18" customHeight="1" x14ac:dyDescent="0.25">
      <c r="C69" s="301"/>
    </row>
    <row r="70" spans="3:3" ht="18" customHeight="1" x14ac:dyDescent="0.25">
      <c r="C70" s="301"/>
    </row>
    <row r="71" spans="3:3" ht="18" customHeight="1" x14ac:dyDescent="0.25">
      <c r="C71" s="301"/>
    </row>
    <row r="72" spans="3:3" ht="18" customHeight="1" x14ac:dyDescent="0.25">
      <c r="C72" s="301"/>
    </row>
    <row r="73" spans="3:3" ht="18" customHeight="1" x14ac:dyDescent="0.25">
      <c r="C73" s="301"/>
    </row>
    <row r="74" spans="3:3" ht="18" customHeight="1" x14ac:dyDescent="0.25">
      <c r="C74" s="301"/>
    </row>
    <row r="75" spans="3:3" ht="18" customHeight="1" x14ac:dyDescent="0.25">
      <c r="C75" s="301"/>
    </row>
    <row r="76" spans="3:3" ht="18" customHeight="1" x14ac:dyDescent="0.25">
      <c r="C76" s="301"/>
    </row>
    <row r="77" spans="3:3" ht="18" customHeight="1" x14ac:dyDescent="0.25">
      <c r="C77" s="301"/>
    </row>
    <row r="78" spans="3:3" ht="18" customHeight="1" x14ac:dyDescent="0.25">
      <c r="C78" s="301"/>
    </row>
    <row r="79" spans="3:3" ht="18" customHeight="1" x14ac:dyDescent="0.25">
      <c r="C79" s="301"/>
    </row>
    <row r="80" spans="3:3" ht="18" customHeight="1" x14ac:dyDescent="0.25">
      <c r="C80" s="301"/>
    </row>
    <row r="81" spans="3:3" ht="18" customHeight="1" x14ac:dyDescent="0.25">
      <c r="C81" s="301"/>
    </row>
    <row r="82" spans="3:3" ht="18" customHeight="1" x14ac:dyDescent="0.25">
      <c r="C82" s="301"/>
    </row>
    <row r="83" spans="3:3" ht="18" customHeight="1" x14ac:dyDescent="0.25">
      <c r="C83" s="301"/>
    </row>
    <row r="84" spans="3:3" ht="18" customHeight="1" x14ac:dyDescent="0.25">
      <c r="C84" s="301"/>
    </row>
    <row r="85" spans="3:3" ht="18" customHeight="1" x14ac:dyDescent="0.25">
      <c r="C85" s="301"/>
    </row>
    <row r="86" spans="3:3" ht="18" customHeight="1" x14ac:dyDescent="0.25">
      <c r="C86" s="301"/>
    </row>
    <row r="87" spans="3:3" ht="18" customHeight="1" x14ac:dyDescent="0.25">
      <c r="C87" s="301"/>
    </row>
    <row r="88" spans="3:3" ht="18" customHeight="1" x14ac:dyDescent="0.25">
      <c r="C88" s="301"/>
    </row>
    <row r="89" spans="3:3" ht="18" customHeight="1" x14ac:dyDescent="0.25">
      <c r="C89" s="301"/>
    </row>
    <row r="90" spans="3:3" ht="18" customHeight="1" x14ac:dyDescent="0.25">
      <c r="C90" s="301"/>
    </row>
    <row r="91" spans="3:3" ht="18" customHeight="1" x14ac:dyDescent="0.25">
      <c r="C91" s="301"/>
    </row>
    <row r="92" spans="3:3" ht="18" customHeight="1" x14ac:dyDescent="0.25">
      <c r="C92" s="301"/>
    </row>
    <row r="93" spans="3:3" ht="18" customHeight="1" x14ac:dyDescent="0.25">
      <c r="C93" s="301"/>
    </row>
    <row r="94" spans="3:3" ht="18" customHeight="1" x14ac:dyDescent="0.25">
      <c r="C94" s="301"/>
    </row>
    <row r="95" spans="3:3" ht="18" customHeight="1" x14ac:dyDescent="0.25">
      <c r="C95" s="301"/>
    </row>
    <row r="96" spans="3:3" ht="18" customHeight="1" x14ac:dyDescent="0.25">
      <c r="C96" s="301"/>
    </row>
    <row r="97" spans="3:3" ht="18" customHeight="1" x14ac:dyDescent="0.25">
      <c r="C97" s="301"/>
    </row>
    <row r="98" spans="3:3" ht="18" customHeight="1" x14ac:dyDescent="0.25">
      <c r="C98" s="301"/>
    </row>
  </sheetData>
  <conditionalFormatting sqref="L19:L46">
    <cfRule type="expression" dxfId="40" priority="1">
      <formula>L19=FALSE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activeCell="B10" sqref="B10"/>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300"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477</v>
      </c>
    </row>
    <row r="9" spans="1:6" x14ac:dyDescent="0.25">
      <c r="A9" s="8" t="s">
        <v>53</v>
      </c>
      <c r="B9" s="61" t="s">
        <v>478</v>
      </c>
    </row>
    <row r="10" spans="1:6" x14ac:dyDescent="0.25">
      <c r="A10" s="8" t="s">
        <v>54</v>
      </c>
      <c r="B10" s="331">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U42"/>
  <sheetViews>
    <sheetView showGridLines="0" workbookViewId="0">
      <selection activeCell="C40" sqref="C40"/>
    </sheetView>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1" customWidth="1"/>
    <col min="6" max="9" width="8.85546875" style="317" customWidth="1"/>
    <col min="10" max="10" width="8.85546875" style="78" customWidth="1"/>
    <col min="11" max="11" width="16.85546875" style="78" customWidth="1"/>
    <col min="12" max="16" width="8.85546875" style="317" customWidth="1"/>
    <col min="17" max="19" width="8.85546875" style="310" customWidth="1"/>
    <col min="20" max="21" width="8.85546875" style="310"/>
    <col min="22" max="16384" width="8.85546875" style="78"/>
  </cols>
  <sheetData>
    <row r="1" spans="2:21" ht="26.25" x14ac:dyDescent="0.25">
      <c r="B1" s="300" t="str">
        <f>HYPERLINK("#'Contents'!B1", "Go to contents")</f>
        <v>Go to contents</v>
      </c>
      <c r="C1" s="250"/>
      <c r="D1" s="251"/>
      <c r="E1" s="318"/>
      <c r="F1" s="311"/>
      <c r="G1" s="311"/>
      <c r="H1" s="311"/>
      <c r="I1" s="311"/>
      <c r="L1" s="311"/>
      <c r="M1" s="311"/>
      <c r="N1" s="311"/>
      <c r="O1" s="311"/>
      <c r="P1" s="311"/>
      <c r="Q1" s="304"/>
      <c r="R1" s="304"/>
      <c r="S1" s="304"/>
      <c r="T1" s="304"/>
      <c r="U1" s="304"/>
    </row>
    <row r="2" spans="2:21" s="139" customFormat="1" ht="15.75" x14ac:dyDescent="0.25">
      <c r="B2" s="214"/>
      <c r="D2" s="140"/>
      <c r="E2" s="319"/>
      <c r="F2" s="312"/>
      <c r="G2" s="312"/>
      <c r="H2" s="312"/>
      <c r="I2" s="312"/>
      <c r="L2" s="312"/>
      <c r="M2" s="312"/>
      <c r="N2" s="312"/>
      <c r="O2" s="312"/>
      <c r="P2" s="312"/>
      <c r="Q2" s="305"/>
      <c r="R2" s="305"/>
      <c r="S2" s="305"/>
      <c r="T2" s="305"/>
      <c r="U2" s="305"/>
    </row>
    <row r="3" spans="2:21" s="139" customFormat="1" ht="21" x14ac:dyDescent="0.25">
      <c r="B3" s="303" t="s">
        <v>194</v>
      </c>
      <c r="D3" s="140"/>
      <c r="E3" s="319"/>
      <c r="F3" s="312"/>
      <c r="G3" s="312"/>
      <c r="H3" s="312"/>
      <c r="I3" s="312"/>
      <c r="L3" s="312"/>
      <c r="M3" s="312"/>
      <c r="N3" s="312"/>
      <c r="O3" s="312"/>
      <c r="P3" s="312"/>
      <c r="Q3" s="305"/>
      <c r="R3" s="305"/>
      <c r="S3" s="305"/>
      <c r="T3" s="305"/>
      <c r="U3" s="305"/>
    </row>
    <row r="4" spans="2:21" s="139" customFormat="1" ht="15" x14ac:dyDescent="0.25">
      <c r="B4" s="13" t="s">
        <v>412</v>
      </c>
      <c r="C4" s="302"/>
      <c r="D4" s="302"/>
      <c r="E4" s="320"/>
      <c r="F4" s="312"/>
      <c r="G4" s="312"/>
      <c r="H4" s="312"/>
      <c r="I4" s="312"/>
      <c r="L4" s="312"/>
      <c r="M4" s="312"/>
      <c r="N4" s="312"/>
      <c r="O4" s="312"/>
      <c r="P4" s="312"/>
      <c r="Q4" s="305"/>
      <c r="R4" s="305"/>
      <c r="S4" s="305"/>
      <c r="T4" s="305"/>
      <c r="U4" s="305"/>
    </row>
    <row r="5" spans="2:21" s="139" customFormat="1" ht="18.75" x14ac:dyDescent="0.25">
      <c r="B5" s="141"/>
      <c r="D5" s="140"/>
      <c r="E5" s="319"/>
      <c r="F5" s="312"/>
      <c r="G5" s="312"/>
      <c r="H5" s="312"/>
      <c r="I5" s="312"/>
      <c r="L5" s="312"/>
      <c r="M5" s="312"/>
      <c r="N5" s="312"/>
      <c r="O5" s="312"/>
      <c r="P5" s="312"/>
      <c r="Q5" s="305"/>
      <c r="R5" s="305"/>
      <c r="S5" s="305"/>
      <c r="T5" s="305"/>
      <c r="U5" s="305"/>
    </row>
    <row r="6" spans="2:21" ht="38.25" customHeight="1" x14ac:dyDescent="0.25">
      <c r="E6" s="377" t="s">
        <v>410</v>
      </c>
      <c r="F6" s="378"/>
      <c r="G6" s="378"/>
      <c r="H6" s="378"/>
      <c r="I6" s="379"/>
      <c r="K6" s="79"/>
      <c r="L6" s="380" t="s">
        <v>414</v>
      </c>
      <c r="M6" s="381"/>
      <c r="N6" s="381"/>
      <c r="O6" s="381"/>
      <c r="P6" s="382"/>
      <c r="Q6" s="383" t="s">
        <v>413</v>
      </c>
      <c r="R6" s="384"/>
      <c r="S6" s="384"/>
      <c r="T6" s="384"/>
      <c r="U6" s="385"/>
    </row>
    <row r="7" spans="2:21" ht="15" x14ac:dyDescent="0.25">
      <c r="B7" s="286" t="s">
        <v>411</v>
      </c>
      <c r="C7" s="252" t="s">
        <v>197</v>
      </c>
      <c r="D7" s="253" t="s">
        <v>408</v>
      </c>
      <c r="E7" s="314" t="s">
        <v>47</v>
      </c>
      <c r="F7" s="313" t="s">
        <v>204</v>
      </c>
      <c r="G7" s="314" t="s">
        <v>205</v>
      </c>
      <c r="H7" s="314" t="s">
        <v>206</v>
      </c>
      <c r="I7" s="314" t="s">
        <v>207</v>
      </c>
      <c r="K7" s="253" t="s">
        <v>408</v>
      </c>
      <c r="L7" s="314" t="s">
        <v>47</v>
      </c>
      <c r="M7" s="313" t="s">
        <v>204</v>
      </c>
      <c r="N7" s="314" t="s">
        <v>205</v>
      </c>
      <c r="O7" s="314" t="s">
        <v>206</v>
      </c>
      <c r="P7" s="314" t="s">
        <v>207</v>
      </c>
      <c r="Q7" s="307" t="s">
        <v>47</v>
      </c>
      <c r="R7" s="306" t="s">
        <v>204</v>
      </c>
      <c r="S7" s="307" t="s">
        <v>205</v>
      </c>
      <c r="T7" s="307" t="s">
        <v>206</v>
      </c>
      <c r="U7" s="307" t="s">
        <v>207</v>
      </c>
    </row>
    <row r="8" spans="2:21" ht="15" x14ac:dyDescent="0.25">
      <c r="B8" s="288"/>
      <c r="C8" s="324"/>
      <c r="D8" s="256"/>
      <c r="E8" s="322"/>
      <c r="F8" s="315"/>
      <c r="G8" s="316"/>
      <c r="H8" s="316"/>
      <c r="I8" s="316"/>
      <c r="K8" s="325"/>
      <c r="L8" s="322"/>
      <c r="M8" s="315"/>
      <c r="N8" s="316"/>
      <c r="O8" s="316"/>
      <c r="P8" s="316"/>
      <c r="Q8" s="323"/>
      <c r="R8" s="308"/>
      <c r="S8" s="309"/>
      <c r="T8" s="309"/>
      <c r="U8" s="309"/>
    </row>
    <row r="9" spans="2:21" ht="15" x14ac:dyDescent="0.25">
      <c r="B9" s="288"/>
      <c r="C9" s="324"/>
      <c r="D9" s="256"/>
      <c r="E9" s="322"/>
      <c r="F9" s="315"/>
      <c r="G9" s="316"/>
      <c r="H9" s="316"/>
      <c r="I9" s="316"/>
      <c r="K9" s="325"/>
      <c r="L9" s="322"/>
      <c r="M9" s="315"/>
      <c r="N9" s="316"/>
      <c r="O9" s="316"/>
      <c r="P9" s="316"/>
      <c r="Q9" s="323"/>
      <c r="R9" s="308"/>
      <c r="S9" s="309"/>
      <c r="T9" s="309"/>
      <c r="U9" s="309"/>
    </row>
    <row r="10" spans="2:21" ht="15" x14ac:dyDescent="0.25">
      <c r="B10" s="288"/>
      <c r="C10" s="324"/>
      <c r="D10" s="256"/>
      <c r="E10" s="322"/>
      <c r="F10" s="315"/>
      <c r="G10" s="316"/>
      <c r="H10" s="316"/>
      <c r="I10" s="316"/>
      <c r="K10" s="325"/>
      <c r="L10" s="322"/>
      <c r="M10" s="315"/>
      <c r="N10" s="316"/>
      <c r="O10" s="316"/>
      <c r="P10" s="316"/>
      <c r="Q10" s="323"/>
      <c r="R10" s="308"/>
      <c r="S10" s="309"/>
      <c r="T10" s="309"/>
      <c r="U10" s="309"/>
    </row>
    <row r="11" spans="2:21" ht="15" x14ac:dyDescent="0.25">
      <c r="B11" s="288"/>
      <c r="C11" s="324"/>
      <c r="D11" s="256"/>
      <c r="E11" s="322"/>
      <c r="F11" s="315"/>
      <c r="G11" s="316"/>
      <c r="H11" s="316"/>
      <c r="I11" s="316"/>
    </row>
    <row r="12" spans="2:21" ht="15" x14ac:dyDescent="0.25">
      <c r="B12" s="288"/>
      <c r="C12" s="324"/>
      <c r="D12" s="256"/>
      <c r="E12" s="322"/>
      <c r="F12" s="315"/>
      <c r="G12" s="316"/>
      <c r="H12" s="316"/>
      <c r="I12" s="316"/>
    </row>
    <row r="13" spans="2:21" ht="15" x14ac:dyDescent="0.25">
      <c r="B13" s="288"/>
      <c r="C13" s="324"/>
      <c r="D13" s="256"/>
      <c r="E13" s="322"/>
      <c r="F13" s="315"/>
      <c r="G13" s="316"/>
      <c r="H13" s="316"/>
      <c r="I13" s="316"/>
    </row>
    <row r="14" spans="2:21" ht="15" x14ac:dyDescent="0.25">
      <c r="B14" s="288"/>
      <c r="C14" s="324"/>
      <c r="D14" s="256"/>
      <c r="E14" s="322"/>
      <c r="F14" s="315"/>
      <c r="G14" s="316"/>
      <c r="H14" s="316"/>
      <c r="I14" s="316"/>
    </row>
    <row r="15" spans="2:21" ht="15" x14ac:dyDescent="0.25">
      <c r="B15" s="288"/>
      <c r="C15" s="324"/>
      <c r="D15" s="256"/>
      <c r="E15" s="322"/>
      <c r="F15" s="315"/>
      <c r="G15" s="316"/>
      <c r="H15" s="316"/>
      <c r="I15" s="316"/>
    </row>
    <row r="16" spans="2:21" ht="15" x14ac:dyDescent="0.25">
      <c r="B16" s="288"/>
      <c r="C16" s="324"/>
      <c r="D16" s="256"/>
      <c r="E16" s="322"/>
      <c r="F16" s="315"/>
      <c r="G16" s="316"/>
      <c r="H16" s="316"/>
      <c r="I16" s="316"/>
    </row>
    <row r="17" spans="2:9" ht="15" x14ac:dyDescent="0.25">
      <c r="B17" s="288"/>
      <c r="C17" s="324"/>
      <c r="D17" s="256"/>
      <c r="E17" s="322"/>
      <c r="F17" s="315"/>
      <c r="G17" s="316"/>
      <c r="H17" s="316"/>
      <c r="I17" s="316"/>
    </row>
    <row r="18" spans="2:9" ht="15" x14ac:dyDescent="0.25">
      <c r="B18" s="288"/>
      <c r="C18" s="324"/>
      <c r="D18" s="256"/>
      <c r="E18" s="322"/>
      <c r="F18" s="315"/>
      <c r="G18" s="316"/>
      <c r="H18" s="316"/>
      <c r="I18" s="316"/>
    </row>
    <row r="19" spans="2:9" ht="15" x14ac:dyDescent="0.25">
      <c r="B19" s="288"/>
      <c r="C19" s="324"/>
      <c r="D19" s="256"/>
      <c r="E19" s="322"/>
      <c r="F19" s="315"/>
      <c r="G19" s="316"/>
      <c r="H19" s="316"/>
      <c r="I19" s="316"/>
    </row>
    <row r="20" spans="2:9" ht="15" x14ac:dyDescent="0.25">
      <c r="B20" s="288"/>
      <c r="C20" s="324"/>
      <c r="D20" s="256"/>
      <c r="E20" s="322"/>
      <c r="F20" s="315"/>
      <c r="G20" s="316"/>
      <c r="H20" s="316"/>
      <c r="I20" s="316"/>
    </row>
    <row r="21" spans="2:9" ht="15" x14ac:dyDescent="0.25">
      <c r="B21" s="288"/>
      <c r="C21" s="324"/>
      <c r="D21" s="256"/>
      <c r="E21" s="322"/>
      <c r="F21" s="315"/>
      <c r="G21" s="316"/>
      <c r="H21" s="316"/>
      <c r="I21" s="316"/>
    </row>
    <row r="22" spans="2:9" ht="15" x14ac:dyDescent="0.25">
      <c r="B22" s="288"/>
      <c r="C22" s="324"/>
      <c r="D22" s="256"/>
      <c r="E22" s="322"/>
      <c r="F22" s="315"/>
      <c r="G22" s="316"/>
      <c r="H22" s="316"/>
      <c r="I22" s="316"/>
    </row>
    <row r="23" spans="2:9" ht="15" x14ac:dyDescent="0.25">
      <c r="B23" s="288"/>
      <c r="C23" s="324"/>
      <c r="D23" s="256"/>
      <c r="E23" s="322"/>
      <c r="F23" s="315"/>
      <c r="G23" s="316"/>
      <c r="H23" s="316"/>
      <c r="I23" s="316"/>
    </row>
    <row r="24" spans="2:9" ht="15" x14ac:dyDescent="0.25">
      <c r="B24" s="288"/>
      <c r="C24" s="324"/>
      <c r="D24" s="256"/>
      <c r="E24" s="322"/>
      <c r="F24" s="315"/>
      <c r="G24" s="316"/>
      <c r="H24" s="316"/>
      <c r="I24" s="316"/>
    </row>
    <row r="25" spans="2:9" ht="15" x14ac:dyDescent="0.25">
      <c r="B25" s="288"/>
      <c r="C25" s="324"/>
      <c r="D25" s="256"/>
      <c r="E25" s="322"/>
      <c r="F25" s="315"/>
      <c r="G25" s="316"/>
      <c r="H25" s="316"/>
      <c r="I25" s="316"/>
    </row>
    <row r="26" spans="2:9" ht="15" x14ac:dyDescent="0.25">
      <c r="B26" s="288"/>
      <c r="C26" s="324"/>
      <c r="D26" s="256"/>
      <c r="E26" s="322"/>
      <c r="F26" s="315"/>
      <c r="G26" s="316"/>
      <c r="H26" s="316"/>
      <c r="I26" s="316"/>
    </row>
    <row r="27" spans="2:9" ht="15" x14ac:dyDescent="0.25">
      <c r="B27" s="288"/>
      <c r="C27" s="324"/>
      <c r="D27" s="256"/>
      <c r="E27" s="322"/>
      <c r="F27" s="315"/>
      <c r="G27" s="316"/>
      <c r="H27" s="316"/>
      <c r="I27" s="316"/>
    </row>
    <row r="28" spans="2:9" ht="15" x14ac:dyDescent="0.25">
      <c r="B28" s="288"/>
      <c r="C28" s="324"/>
      <c r="D28" s="256"/>
      <c r="E28" s="322"/>
      <c r="F28" s="315"/>
      <c r="G28" s="316"/>
      <c r="H28" s="316"/>
      <c r="I28" s="316"/>
    </row>
    <row r="29" spans="2:9" ht="15" x14ac:dyDescent="0.25">
      <c r="B29" s="288"/>
      <c r="C29" s="324"/>
      <c r="D29" s="256"/>
      <c r="E29" s="322"/>
      <c r="F29" s="315"/>
      <c r="G29" s="316"/>
      <c r="H29" s="316"/>
      <c r="I29" s="316"/>
    </row>
    <row r="30" spans="2:9" ht="15" x14ac:dyDescent="0.25">
      <c r="B30" s="288"/>
      <c r="C30" s="324"/>
      <c r="D30" s="256"/>
      <c r="E30" s="322"/>
      <c r="F30" s="315"/>
      <c r="G30" s="316"/>
      <c r="H30" s="316"/>
      <c r="I30" s="316"/>
    </row>
    <row r="31" spans="2:9" ht="15" x14ac:dyDescent="0.25">
      <c r="B31" s="288"/>
      <c r="C31" s="324"/>
      <c r="D31" s="256"/>
      <c r="E31" s="322"/>
      <c r="F31" s="315"/>
      <c r="G31" s="316"/>
      <c r="H31" s="316"/>
      <c r="I31" s="316"/>
    </row>
    <row r="32" spans="2:9" ht="15" x14ac:dyDescent="0.25">
      <c r="B32" s="288"/>
      <c r="C32" s="324"/>
      <c r="D32" s="256"/>
      <c r="E32" s="322"/>
      <c r="F32" s="315"/>
      <c r="G32" s="316"/>
      <c r="H32" s="316"/>
      <c r="I32" s="316"/>
    </row>
    <row r="33" spans="2:9" ht="15" x14ac:dyDescent="0.25">
      <c r="B33" s="288"/>
      <c r="C33" s="324"/>
      <c r="D33" s="256"/>
      <c r="E33" s="322"/>
      <c r="F33" s="315"/>
      <c r="G33" s="316"/>
      <c r="H33" s="316"/>
      <c r="I33" s="316"/>
    </row>
    <row r="34" spans="2:9" ht="15" x14ac:dyDescent="0.25">
      <c r="B34" s="288"/>
      <c r="C34" s="324"/>
      <c r="D34" s="256"/>
      <c r="E34" s="322"/>
      <c r="F34" s="315"/>
      <c r="G34" s="316"/>
      <c r="H34" s="316"/>
      <c r="I34" s="316"/>
    </row>
    <row r="35" spans="2:9" ht="15" x14ac:dyDescent="0.25">
      <c r="B35" s="288"/>
      <c r="C35" s="324"/>
      <c r="D35" s="256"/>
      <c r="E35" s="322"/>
      <c r="F35" s="315"/>
      <c r="G35" s="316"/>
      <c r="H35" s="316"/>
      <c r="I35" s="316"/>
    </row>
    <row r="36" spans="2:9" ht="15" x14ac:dyDescent="0.25">
      <c r="B36" s="288"/>
      <c r="C36" s="324"/>
      <c r="D36" s="256"/>
      <c r="E36" s="322"/>
      <c r="F36" s="315"/>
      <c r="G36" s="316"/>
      <c r="H36" s="316"/>
      <c r="I36" s="316"/>
    </row>
    <row r="37" spans="2:9" ht="15" x14ac:dyDescent="0.25">
      <c r="B37" s="288"/>
      <c r="C37" s="324"/>
      <c r="D37" s="256"/>
      <c r="E37" s="322"/>
      <c r="F37" s="315"/>
      <c r="G37" s="316"/>
      <c r="H37" s="316"/>
      <c r="I37" s="316"/>
    </row>
    <row r="38" spans="2:9" ht="15" x14ac:dyDescent="0.25">
      <c r="B38" s="288"/>
      <c r="C38" s="324"/>
      <c r="D38" s="256"/>
      <c r="E38" s="322"/>
      <c r="F38" s="315"/>
      <c r="G38" s="316"/>
      <c r="H38" s="316"/>
      <c r="I38" s="316"/>
    </row>
    <row r="39" spans="2:9" ht="15" x14ac:dyDescent="0.25">
      <c r="B39" s="288"/>
      <c r="C39" s="324"/>
      <c r="D39" s="256"/>
      <c r="E39" s="322"/>
      <c r="F39" s="315"/>
      <c r="G39" s="316"/>
      <c r="H39" s="316"/>
      <c r="I39" s="316"/>
    </row>
    <row r="40" spans="2:9" ht="15" x14ac:dyDescent="0.25">
      <c r="B40" s="288"/>
      <c r="C40" s="324"/>
      <c r="D40" s="256"/>
      <c r="E40" s="322"/>
      <c r="F40" s="315"/>
      <c r="G40" s="316"/>
      <c r="H40" s="316"/>
      <c r="I40" s="316"/>
    </row>
    <row r="41" spans="2:9" ht="15" x14ac:dyDescent="0.25">
      <c r="B41" s="288"/>
      <c r="C41" s="324"/>
      <c r="D41" s="256"/>
      <c r="E41" s="322"/>
      <c r="F41" s="315"/>
      <c r="G41" s="316"/>
      <c r="H41" s="316"/>
      <c r="I41" s="316"/>
    </row>
    <row r="42" spans="2:9" ht="15" x14ac:dyDescent="0.25">
      <c r="B42" s="288"/>
      <c r="C42" s="324"/>
      <c r="D42" s="256"/>
      <c r="E42" s="322"/>
      <c r="F42" s="315"/>
      <c r="G42" s="316"/>
      <c r="H42" s="316"/>
      <c r="I42" s="316"/>
    </row>
  </sheetData>
  <mergeCells count="3">
    <mergeCell ref="E6:I6"/>
    <mergeCell ref="L6:P6"/>
    <mergeCell ref="Q6:U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tabSelected="1" zoomScaleNormal="100" workbookViewId="0">
      <pane xSplit="1" ySplit="4" topLeftCell="B5" activePane="bottomRight" state="frozen"/>
      <selection activeCell="AE26" sqref="AE26"/>
      <selection pane="topRight" activeCell="AE26" sqref="AE26"/>
      <selection pane="bottomLeft" activeCell="AE26" sqref="AE26"/>
      <selection pane="bottomRight" activeCell="D5" sqref="D5"/>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300"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6"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6"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6"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6"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6"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6"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6" t="s">
        <v>15</v>
      </c>
      <c r="B14" s="103" t="s">
        <v>16</v>
      </c>
      <c r="C14" s="103" t="s">
        <v>2</v>
      </c>
      <c r="D14" s="33"/>
      <c r="H14" s="33"/>
      <c r="K14" s="33"/>
      <c r="N14" s="33"/>
      <c r="O14" s="33"/>
      <c r="P14" s="33"/>
      <c r="R14" s="33"/>
      <c r="V14" s="33"/>
      <c r="X14" s="33"/>
      <c r="AC14" s="33"/>
      <c r="AD14" s="33"/>
    </row>
    <row r="15" spans="1:32" s="32" customFormat="1" x14ac:dyDescent="0.25">
      <c r="A15" s="326" t="s">
        <v>17</v>
      </c>
      <c r="B15" s="103" t="s">
        <v>18</v>
      </c>
      <c r="C15" s="103" t="s">
        <v>2</v>
      </c>
      <c r="D15" s="33"/>
      <c r="H15" s="33"/>
      <c r="K15" s="33"/>
      <c r="N15" s="33"/>
      <c r="O15" s="33"/>
      <c r="P15" s="33"/>
      <c r="R15" s="33"/>
      <c r="V15" s="33"/>
      <c r="X15" s="33"/>
      <c r="AC15" s="33"/>
      <c r="AD15" s="33"/>
    </row>
    <row r="16" spans="1:32" s="32" customFormat="1" x14ac:dyDescent="0.25">
      <c r="A16" s="326" t="s">
        <v>19</v>
      </c>
      <c r="B16" s="103" t="s">
        <v>20</v>
      </c>
      <c r="C16" s="103" t="s">
        <v>2</v>
      </c>
      <c r="D16" s="33"/>
      <c r="H16" s="33"/>
      <c r="K16" s="33"/>
      <c r="N16" s="33"/>
      <c r="O16" s="33"/>
      <c r="P16" s="33"/>
      <c r="R16" s="33"/>
      <c r="V16" s="33"/>
      <c r="X16" s="33"/>
      <c r="AC16" s="33"/>
      <c r="AD16" s="33"/>
    </row>
    <row r="17" spans="1:32" s="32" customFormat="1" x14ac:dyDescent="0.25">
      <c r="A17" s="326" t="s">
        <v>21</v>
      </c>
      <c r="B17" s="103" t="s">
        <v>22</v>
      </c>
      <c r="C17" s="103" t="s">
        <v>2</v>
      </c>
      <c r="D17" s="33"/>
      <c r="H17" s="33"/>
      <c r="K17" s="33"/>
      <c r="N17" s="33"/>
      <c r="O17" s="33"/>
      <c r="P17" s="33"/>
      <c r="R17" s="33"/>
      <c r="V17" s="33"/>
      <c r="X17" s="33"/>
      <c r="AC17" s="33"/>
      <c r="AD17" s="33"/>
    </row>
    <row r="18" spans="1:32" s="32" customFormat="1" x14ac:dyDescent="0.25">
      <c r="A18" s="326" t="s">
        <v>23</v>
      </c>
      <c r="B18" s="103" t="s">
        <v>24</v>
      </c>
      <c r="C18" s="103" t="s">
        <v>2</v>
      </c>
      <c r="D18" s="33"/>
      <c r="H18" s="33"/>
      <c r="K18" s="33"/>
      <c r="N18" s="33"/>
      <c r="O18" s="33"/>
      <c r="P18" s="33"/>
      <c r="R18" s="33"/>
      <c r="V18" s="33"/>
      <c r="X18" s="33"/>
      <c r="AC18" s="33"/>
      <c r="AD18" s="33"/>
    </row>
    <row r="19" spans="1:32" s="32" customFormat="1" x14ac:dyDescent="0.25">
      <c r="A19" s="326" t="s">
        <v>392</v>
      </c>
      <c r="B19" s="103" t="s">
        <v>393</v>
      </c>
      <c r="C19" s="103" t="s">
        <v>3</v>
      </c>
      <c r="D19" s="33"/>
      <c r="H19" s="33"/>
      <c r="K19" s="33"/>
      <c r="N19" s="33"/>
      <c r="O19" s="33"/>
      <c r="P19" s="33"/>
      <c r="R19" s="33"/>
      <c r="V19" s="33"/>
      <c r="X19" s="33"/>
      <c r="AC19" s="33"/>
      <c r="AD19" s="33"/>
    </row>
    <row r="20" spans="1:32" s="32" customFormat="1" x14ac:dyDescent="0.25">
      <c r="A20" s="326" t="s">
        <v>31</v>
      </c>
      <c r="B20" s="103" t="s">
        <v>32</v>
      </c>
      <c r="C20" s="103" t="s">
        <v>3</v>
      </c>
      <c r="D20" s="33"/>
      <c r="H20" s="33"/>
      <c r="K20" s="33"/>
      <c r="N20" s="33"/>
      <c r="O20" s="33"/>
      <c r="P20" s="33"/>
      <c r="R20" s="33"/>
      <c r="V20" s="33"/>
      <c r="X20" s="33"/>
      <c r="AC20" s="33"/>
      <c r="AD20" s="33"/>
    </row>
    <row r="21" spans="1:32" s="32" customFormat="1" x14ac:dyDescent="0.25">
      <c r="A21" s="326" t="s">
        <v>33</v>
      </c>
      <c r="B21" s="103" t="s">
        <v>34</v>
      </c>
      <c r="C21" s="103" t="s">
        <v>3</v>
      </c>
      <c r="D21" s="33"/>
      <c r="H21" s="33"/>
      <c r="K21" s="33"/>
      <c r="N21" s="33"/>
      <c r="O21" s="33"/>
      <c r="P21" s="33"/>
      <c r="R21" s="33"/>
      <c r="V21" s="33"/>
      <c r="X21" s="33"/>
      <c r="AC21" s="33"/>
      <c r="AD21" s="33"/>
    </row>
    <row r="22" spans="1:32" s="32" customFormat="1" x14ac:dyDescent="0.25">
      <c r="A22" s="326" t="s">
        <v>35</v>
      </c>
      <c r="B22" s="103" t="s">
        <v>36</v>
      </c>
      <c r="C22" s="103" t="s">
        <v>3</v>
      </c>
      <c r="D22" s="33"/>
      <c r="H22" s="33"/>
      <c r="K22" s="33"/>
      <c r="N22" s="33"/>
      <c r="O22" s="33"/>
      <c r="P22" s="33"/>
      <c r="R22" s="33"/>
      <c r="V22" s="33"/>
      <c r="X22" s="33"/>
      <c r="AC22" s="33"/>
      <c r="AD22" s="33"/>
    </row>
    <row r="23" spans="1:32" s="32" customFormat="1" x14ac:dyDescent="0.25">
      <c r="A23" s="326" t="s">
        <v>37</v>
      </c>
      <c r="B23" s="103" t="s">
        <v>38</v>
      </c>
      <c r="C23" s="103" t="s">
        <v>3</v>
      </c>
      <c r="D23" s="33"/>
      <c r="H23" s="33"/>
      <c r="K23" s="33"/>
      <c r="N23" s="33"/>
      <c r="O23" s="33"/>
      <c r="P23" s="33"/>
      <c r="R23" s="33"/>
      <c r="V23" s="33"/>
      <c r="X23" s="33"/>
      <c r="AC23" s="33"/>
      <c r="AD23" s="33"/>
    </row>
    <row r="24" spans="1:32" s="32" customFormat="1" x14ac:dyDescent="0.25">
      <c r="A24" s="326" t="s">
        <v>39</v>
      </c>
      <c r="B24" s="103" t="s">
        <v>40</v>
      </c>
      <c r="C24" s="103" t="s">
        <v>3</v>
      </c>
      <c r="D24" s="33"/>
      <c r="H24" s="33"/>
      <c r="K24" s="33"/>
      <c r="N24" s="33"/>
      <c r="O24" s="33"/>
      <c r="P24" s="33"/>
      <c r="R24" s="33"/>
      <c r="V24" s="33"/>
      <c r="X24" s="33"/>
      <c r="AC24" s="33"/>
      <c r="AD24" s="33"/>
    </row>
    <row r="25" spans="1:32" s="32" customFormat="1" x14ac:dyDescent="0.25">
      <c r="A25" s="326" t="s">
        <v>41</v>
      </c>
      <c r="B25" s="103" t="s">
        <v>42</v>
      </c>
      <c r="C25" s="103" t="s">
        <v>3</v>
      </c>
      <c r="D25" s="33"/>
      <c r="H25" s="33"/>
      <c r="K25" s="33"/>
      <c r="N25" s="33"/>
      <c r="O25" s="33"/>
      <c r="P25" s="33"/>
      <c r="R25" s="33"/>
      <c r="V25" s="33"/>
      <c r="X25" s="33"/>
      <c r="AC25" s="33"/>
      <c r="AD25" s="33"/>
    </row>
    <row r="26" spans="1:32" s="32" customFormat="1" x14ac:dyDescent="0.25">
      <c r="A26" s="326" t="s">
        <v>43</v>
      </c>
      <c r="B26" s="103" t="s">
        <v>44</v>
      </c>
      <c r="C26" s="103" t="s">
        <v>3</v>
      </c>
      <c r="D26" s="33"/>
      <c r="H26" s="33"/>
      <c r="K26" s="33"/>
      <c r="N26" s="33"/>
      <c r="O26" s="33"/>
      <c r="P26" s="33"/>
      <c r="R26" s="33"/>
      <c r="V26" s="33"/>
      <c r="X26" s="33"/>
      <c r="AC26" s="33"/>
      <c r="AD26" s="33"/>
    </row>
    <row r="27" spans="1:32" s="32" customFormat="1" x14ac:dyDescent="0.25">
      <c r="A27" s="326" t="s">
        <v>45</v>
      </c>
      <c r="B27" s="103" t="s">
        <v>46</v>
      </c>
      <c r="C27" s="103" t="s">
        <v>3</v>
      </c>
      <c r="D27" s="33"/>
      <c r="H27" s="33"/>
      <c r="K27" s="33"/>
      <c r="N27" s="33"/>
      <c r="O27" s="33"/>
      <c r="P27" s="33"/>
      <c r="R27" s="33"/>
      <c r="V27" s="33"/>
      <c r="X27" s="33"/>
      <c r="AC27" s="33"/>
      <c r="AD27" s="33"/>
    </row>
    <row r="28" spans="1:32" s="32" customFormat="1" x14ac:dyDescent="0.25">
      <c r="A28" s="326" t="s">
        <v>331</v>
      </c>
      <c r="B28" s="103" t="s">
        <v>332</v>
      </c>
      <c r="C28" s="103" t="s">
        <v>333</v>
      </c>
      <c r="D28" s="33"/>
      <c r="H28" s="33"/>
      <c r="K28" s="33"/>
      <c r="N28" s="33"/>
      <c r="O28" s="33"/>
      <c r="P28" s="33"/>
      <c r="R28" s="33"/>
      <c r="V28" s="33"/>
      <c r="X28" s="33"/>
      <c r="AC28" s="33"/>
      <c r="AD28" s="33"/>
    </row>
    <row r="29" spans="1:32" s="32" customFormat="1" x14ac:dyDescent="0.25">
      <c r="A29" s="326" t="s">
        <v>349</v>
      </c>
      <c r="B29" s="103" t="s">
        <v>373</v>
      </c>
      <c r="C29" s="103" t="s">
        <v>333</v>
      </c>
      <c r="D29" s="33"/>
      <c r="H29" s="33"/>
      <c r="K29" s="33"/>
      <c r="N29" s="33"/>
      <c r="O29" s="33"/>
      <c r="P29" s="33"/>
      <c r="R29" s="33"/>
      <c r="V29" s="33"/>
      <c r="X29" s="33"/>
      <c r="AC29" s="33"/>
      <c r="AD29" s="33"/>
    </row>
    <row r="30" spans="1:32" s="32" customFormat="1" x14ac:dyDescent="0.25">
      <c r="A30" s="326"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6"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6"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6"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6"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6"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6"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6"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6"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6"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6"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6"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6"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6"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6"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6"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6"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6"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6"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6"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6"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6"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6"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6"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6"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6"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6"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6">
    <cfRule type="expression" dxfId="39" priority="1">
      <formula>$D5=""</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D5" sqref="D5"/>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300"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6"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6"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6"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6"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6"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6"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6"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6" t="s">
        <v>17</v>
      </c>
      <c r="B15" s="103" t="s">
        <v>18</v>
      </c>
      <c r="C15" s="103" t="s">
        <v>2</v>
      </c>
      <c r="D15" s="33"/>
      <c r="H15" s="33"/>
      <c r="K15" s="33"/>
      <c r="N15" s="33"/>
      <c r="O15" s="33"/>
      <c r="P15" s="33"/>
      <c r="R15" s="33"/>
      <c r="V15" s="33"/>
      <c r="X15" s="33"/>
      <c r="AC15" s="33"/>
      <c r="AD15" s="33"/>
    </row>
    <row r="16" spans="1:32" s="32" customFormat="1" x14ac:dyDescent="0.25">
      <c r="A16" s="326" t="s">
        <v>19</v>
      </c>
      <c r="B16" s="103" t="s">
        <v>20</v>
      </c>
      <c r="C16" s="103" t="s">
        <v>2</v>
      </c>
      <c r="D16" s="33"/>
      <c r="H16" s="33"/>
      <c r="K16" s="33"/>
      <c r="N16" s="33"/>
      <c r="O16" s="33"/>
      <c r="P16" s="33"/>
      <c r="R16" s="33"/>
      <c r="V16" s="33"/>
      <c r="X16" s="33"/>
      <c r="AC16" s="33"/>
      <c r="AD16" s="33"/>
    </row>
    <row r="17" spans="1:32" s="32" customFormat="1" x14ac:dyDescent="0.25">
      <c r="A17" s="326" t="s">
        <v>21</v>
      </c>
      <c r="B17" s="103" t="s">
        <v>22</v>
      </c>
      <c r="C17" s="103" t="s">
        <v>2</v>
      </c>
      <c r="D17" s="33"/>
      <c r="H17" s="33"/>
      <c r="K17" s="33"/>
      <c r="N17" s="33"/>
      <c r="O17" s="33"/>
      <c r="P17" s="33"/>
      <c r="R17" s="33"/>
      <c r="V17" s="33"/>
      <c r="X17" s="33"/>
      <c r="AC17" s="33"/>
      <c r="AD17" s="33"/>
    </row>
    <row r="18" spans="1:32" s="32" customFormat="1" x14ac:dyDescent="0.25">
      <c r="A18" s="326" t="s">
        <v>23</v>
      </c>
      <c r="B18" s="103" t="s">
        <v>24</v>
      </c>
      <c r="C18" s="103" t="s">
        <v>2</v>
      </c>
      <c r="D18" s="33"/>
      <c r="H18" s="33"/>
      <c r="K18" s="33"/>
      <c r="N18" s="33"/>
      <c r="O18" s="33"/>
      <c r="P18" s="33"/>
      <c r="R18" s="33"/>
      <c r="V18" s="33"/>
      <c r="X18" s="33"/>
      <c r="AC18" s="33"/>
      <c r="AD18" s="33"/>
    </row>
    <row r="19" spans="1:32" s="32" customFormat="1" x14ac:dyDescent="0.25">
      <c r="A19" s="326" t="s">
        <v>392</v>
      </c>
      <c r="B19" s="103" t="s">
        <v>393</v>
      </c>
      <c r="C19" s="103" t="s">
        <v>3</v>
      </c>
      <c r="D19" s="33"/>
      <c r="H19" s="33"/>
      <c r="K19" s="33"/>
      <c r="N19" s="33"/>
      <c r="O19" s="33"/>
      <c r="P19" s="33"/>
      <c r="R19" s="33"/>
      <c r="V19" s="33"/>
      <c r="X19" s="33"/>
      <c r="AC19" s="33"/>
      <c r="AD19" s="33"/>
    </row>
    <row r="20" spans="1:32" s="32" customFormat="1" x14ac:dyDescent="0.25">
      <c r="A20" s="326" t="s">
        <v>31</v>
      </c>
      <c r="B20" s="103" t="s">
        <v>32</v>
      </c>
      <c r="C20" s="103" t="s">
        <v>3</v>
      </c>
      <c r="D20" s="33"/>
      <c r="H20" s="33"/>
      <c r="K20" s="33"/>
      <c r="N20" s="33"/>
      <c r="O20" s="33"/>
      <c r="P20" s="33"/>
      <c r="R20" s="33"/>
      <c r="V20" s="33"/>
      <c r="X20" s="33"/>
      <c r="AC20" s="33"/>
      <c r="AD20" s="33"/>
    </row>
    <row r="21" spans="1:32" s="32" customFormat="1" x14ac:dyDescent="0.25">
      <c r="A21" s="326" t="s">
        <v>33</v>
      </c>
      <c r="B21" s="103" t="s">
        <v>34</v>
      </c>
      <c r="C21" s="103" t="s">
        <v>3</v>
      </c>
      <c r="D21" s="33"/>
      <c r="H21" s="33"/>
      <c r="K21" s="33"/>
      <c r="N21" s="33"/>
      <c r="O21" s="33"/>
      <c r="P21" s="33"/>
      <c r="R21" s="33"/>
      <c r="V21" s="33"/>
      <c r="X21" s="33"/>
      <c r="AC21" s="33"/>
      <c r="AD21" s="33"/>
    </row>
    <row r="22" spans="1:32" s="32" customFormat="1" x14ac:dyDescent="0.25">
      <c r="A22" s="326" t="s">
        <v>35</v>
      </c>
      <c r="B22" s="103" t="s">
        <v>36</v>
      </c>
      <c r="C22" s="103" t="s">
        <v>3</v>
      </c>
      <c r="D22" s="33"/>
      <c r="H22" s="33"/>
      <c r="K22" s="33"/>
      <c r="N22" s="33"/>
      <c r="O22" s="33"/>
      <c r="P22" s="33"/>
      <c r="R22" s="33"/>
      <c r="V22" s="33"/>
      <c r="X22" s="33"/>
      <c r="AC22" s="33"/>
      <c r="AD22" s="33"/>
    </row>
    <row r="23" spans="1:32" s="32" customFormat="1" x14ac:dyDescent="0.25">
      <c r="A23" s="326" t="s">
        <v>37</v>
      </c>
      <c r="B23" s="103" t="s">
        <v>38</v>
      </c>
      <c r="C23" s="103" t="s">
        <v>3</v>
      </c>
      <c r="D23" s="33"/>
      <c r="H23" s="33"/>
      <c r="K23" s="33"/>
      <c r="N23" s="33"/>
      <c r="O23" s="33"/>
      <c r="P23" s="33"/>
      <c r="R23" s="33"/>
      <c r="V23" s="33"/>
      <c r="X23" s="33"/>
      <c r="AC23" s="33"/>
      <c r="AD23" s="33"/>
    </row>
    <row r="24" spans="1:32" s="32" customFormat="1" x14ac:dyDescent="0.25">
      <c r="A24" s="326" t="s">
        <v>39</v>
      </c>
      <c r="B24" s="103" t="s">
        <v>40</v>
      </c>
      <c r="C24" s="103" t="s">
        <v>3</v>
      </c>
      <c r="D24" s="33"/>
      <c r="H24" s="33"/>
      <c r="K24" s="33"/>
      <c r="N24" s="33"/>
      <c r="O24" s="33"/>
      <c r="P24" s="33"/>
      <c r="R24" s="33"/>
      <c r="V24" s="33"/>
      <c r="X24" s="33"/>
      <c r="AC24" s="33"/>
      <c r="AD24" s="33"/>
    </row>
    <row r="25" spans="1:32" s="32" customFormat="1" x14ac:dyDescent="0.25">
      <c r="A25" s="326" t="s">
        <v>41</v>
      </c>
      <c r="B25" s="103" t="s">
        <v>42</v>
      </c>
      <c r="C25" s="103" t="s">
        <v>3</v>
      </c>
      <c r="D25" s="33"/>
      <c r="H25" s="33"/>
      <c r="K25" s="33"/>
      <c r="N25" s="33"/>
      <c r="O25" s="33"/>
      <c r="P25" s="33"/>
      <c r="R25" s="33"/>
      <c r="V25" s="33"/>
      <c r="X25" s="33"/>
      <c r="AC25" s="33"/>
      <c r="AD25" s="33"/>
    </row>
    <row r="26" spans="1:32" s="32" customFormat="1" x14ac:dyDescent="0.25">
      <c r="A26" s="326" t="s">
        <v>43</v>
      </c>
      <c r="B26" s="103" t="s">
        <v>44</v>
      </c>
      <c r="C26" s="103" t="s">
        <v>3</v>
      </c>
      <c r="D26" s="33"/>
      <c r="H26" s="33"/>
      <c r="K26" s="33"/>
      <c r="N26" s="33"/>
      <c r="O26" s="33"/>
      <c r="P26" s="33"/>
      <c r="R26" s="33"/>
      <c r="V26" s="33"/>
      <c r="X26" s="33"/>
      <c r="AC26" s="33"/>
      <c r="AD26" s="33"/>
    </row>
    <row r="27" spans="1:32" s="32" customFormat="1" x14ac:dyDescent="0.25">
      <c r="A27" s="326" t="s">
        <v>45</v>
      </c>
      <c r="B27" s="103" t="s">
        <v>46</v>
      </c>
      <c r="C27" s="103" t="s">
        <v>3</v>
      </c>
      <c r="D27" s="33"/>
      <c r="H27" s="33"/>
      <c r="K27" s="33"/>
      <c r="N27" s="33"/>
      <c r="O27" s="33"/>
      <c r="P27" s="33"/>
      <c r="R27" s="33"/>
      <c r="V27" s="33"/>
      <c r="X27" s="33"/>
      <c r="AC27" s="33"/>
      <c r="AD27" s="33"/>
    </row>
    <row r="28" spans="1:32" s="32" customFormat="1" x14ac:dyDescent="0.25">
      <c r="A28" s="326" t="s">
        <v>331</v>
      </c>
      <c r="B28" s="103" t="s">
        <v>332</v>
      </c>
      <c r="C28" s="103" t="s">
        <v>333</v>
      </c>
      <c r="D28" s="33"/>
      <c r="H28" s="33"/>
      <c r="K28" s="33"/>
      <c r="N28" s="33"/>
      <c r="O28" s="33"/>
      <c r="P28" s="33"/>
      <c r="R28" s="33"/>
      <c r="V28" s="33"/>
      <c r="X28" s="33"/>
      <c r="AC28" s="33"/>
      <c r="AD28" s="33"/>
    </row>
    <row r="29" spans="1:32" s="32" customFormat="1" x14ac:dyDescent="0.25">
      <c r="A29" s="326"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6"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6"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6"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6"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6"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6"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6"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6"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6"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6"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6"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6"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6"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6"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6"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6"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6"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6"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6"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6"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6"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6"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6"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6"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6"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6"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6"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6">
    <cfRule type="expression" dxfId="38" priority="2">
      <formula>$D5=""</formula>
    </cfRule>
  </conditionalFormatting>
  <conditionalFormatting sqref="D51:AF51">
    <cfRule type="expression" dxfId="37" priority="1">
      <formula>$D51=""</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D5" sqref="D5"/>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300"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6"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6"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6"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6"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6"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6"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6"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6"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6"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6"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6"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6"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6"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6"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6"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6"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6"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6"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6"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6"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6"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6"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6"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6"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6"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6"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6"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6"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6"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6"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6"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6"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6"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6"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6"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6"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6"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6"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6"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6"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6"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6"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6"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6"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6"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6"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6"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6"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6"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6"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6"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8">
    <cfRule type="expression" dxfId="36" priority="1">
      <formula>D5&lt;-0.01</formula>
    </cfRule>
    <cfRule type="expression" dxfId="35" priority="2">
      <formula>$D5=""</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8.85546875" defaultRowHeight="15" x14ac:dyDescent="0.25"/>
  <cols>
    <col min="1" max="1" width="11.7109375" style="2" bestFit="1" customWidth="1"/>
    <col min="2" max="2" width="85.42578125" style="1" customWidth="1"/>
    <col min="3" max="5" width="9.7109375" style="1" customWidth="1"/>
    <col min="6" max="14" width="8.7109375" style="1" customWidth="1"/>
    <col min="15" max="70" width="6.7109375" style="1" customWidth="1"/>
    <col min="71" max="16384" width="8.85546875" style="1"/>
  </cols>
  <sheetData>
    <row r="1" spans="1:31" x14ac:dyDescent="0.25">
      <c r="B1" s="300"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6">
        <f>'Title sheet'!B10</f>
        <v>44805</v>
      </c>
      <c r="D5" s="386"/>
      <c r="R5" s="32"/>
      <c r="S5" s="32"/>
      <c r="T5" s="32"/>
      <c r="U5" s="32"/>
      <c r="V5" s="32"/>
      <c r="W5" s="32"/>
      <c r="X5" s="32"/>
      <c r="Y5" s="32"/>
      <c r="Z5" s="32"/>
      <c r="AA5" s="32"/>
      <c r="AB5" s="32"/>
      <c r="AC5" s="32"/>
      <c r="AD5" s="32"/>
      <c r="AE5" s="32"/>
    </row>
    <row r="8" spans="1:31" s="32" customFormat="1" ht="25.5" x14ac:dyDescent="0.25">
      <c r="A8" s="362" t="s">
        <v>69</v>
      </c>
      <c r="B8" s="362" t="s">
        <v>71</v>
      </c>
      <c r="C8" s="363" t="s">
        <v>64</v>
      </c>
      <c r="D8" s="363" t="s">
        <v>72</v>
      </c>
      <c r="E8" s="363" t="s">
        <v>73</v>
      </c>
      <c r="F8" s="34"/>
      <c r="G8" s="34"/>
      <c r="H8" s="34"/>
      <c r="I8" s="34"/>
      <c r="J8" s="34"/>
      <c r="K8" s="34"/>
      <c r="L8" s="34"/>
      <c r="M8" s="34"/>
      <c r="N8" s="34"/>
      <c r="O8" s="34"/>
      <c r="P8" s="34"/>
      <c r="Q8" s="34"/>
      <c r="R8" s="34"/>
      <c r="S8" s="34"/>
      <c r="T8" s="34"/>
      <c r="U8" s="34"/>
      <c r="V8" s="34"/>
      <c r="W8" s="34"/>
      <c r="X8" s="34"/>
      <c r="Y8" s="34"/>
    </row>
    <row r="9" spans="1:31"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364"/>
      <c r="B23" s="365"/>
      <c r="C23" s="366"/>
      <c r="D23" s="367"/>
      <c r="E23" s="368"/>
      <c r="F23" s="369"/>
      <c r="G23" s="367"/>
      <c r="H23" s="367"/>
      <c r="I23" s="367"/>
      <c r="J23" s="368"/>
      <c r="K23" s="387" t="s">
        <v>116</v>
      </c>
      <c r="L23" s="387"/>
      <c r="M23" s="387"/>
      <c r="N23" s="387"/>
      <c r="O23" s="387"/>
      <c r="P23" s="387"/>
      <c r="Q23" s="387"/>
      <c r="R23" s="387"/>
      <c r="S23" s="387"/>
      <c r="T23" s="387"/>
      <c r="U23" s="387"/>
      <c r="V23" s="388"/>
      <c r="W23" s="389" t="s">
        <v>117</v>
      </c>
      <c r="X23" s="387"/>
      <c r="Y23" s="387"/>
      <c r="Z23" s="387"/>
      <c r="AA23" s="387"/>
      <c r="AB23" s="387"/>
      <c r="AC23" s="387"/>
      <c r="AD23" s="387"/>
      <c r="AE23" s="387"/>
      <c r="AF23" s="387"/>
      <c r="AG23" s="387"/>
      <c r="AH23" s="388"/>
      <c r="AI23" s="389" t="s">
        <v>118</v>
      </c>
      <c r="AJ23" s="387"/>
      <c r="AK23" s="387"/>
      <c r="AL23" s="387"/>
      <c r="AM23" s="387"/>
      <c r="AN23" s="387"/>
      <c r="AO23" s="387"/>
      <c r="AP23" s="387"/>
      <c r="AQ23" s="387"/>
      <c r="AR23" s="387"/>
      <c r="AS23" s="387"/>
      <c r="AT23" s="388"/>
      <c r="AU23" s="389" t="s">
        <v>119</v>
      </c>
      <c r="AV23" s="387"/>
      <c r="AW23" s="387"/>
      <c r="AX23" s="387"/>
      <c r="AY23" s="387"/>
      <c r="AZ23" s="387"/>
      <c r="BA23" s="387"/>
      <c r="BB23" s="387"/>
      <c r="BC23" s="387"/>
      <c r="BD23" s="387"/>
      <c r="BE23" s="387"/>
      <c r="BF23" s="388"/>
      <c r="BG23" s="389" t="s">
        <v>120</v>
      </c>
      <c r="BH23" s="387"/>
      <c r="BI23" s="387"/>
      <c r="BJ23" s="387"/>
      <c r="BK23" s="387"/>
      <c r="BL23" s="387"/>
      <c r="BM23" s="387"/>
      <c r="BN23" s="387"/>
      <c r="BO23" s="387"/>
      <c r="BP23" s="387"/>
      <c r="BQ23" s="387"/>
      <c r="BR23" s="388"/>
    </row>
    <row r="24" spans="1:71" s="19" customFormat="1" ht="45"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8.85546875" defaultRowHeight="15" x14ac:dyDescent="0.25"/>
  <cols>
    <col min="1" max="1" width="11.7109375" style="2" bestFit="1" customWidth="1"/>
    <col min="2" max="2" width="85.42578125" style="1" customWidth="1"/>
    <col min="3" max="5" width="9.7109375" style="1" customWidth="1"/>
    <col min="6" max="14" width="8.7109375" style="1" customWidth="1"/>
    <col min="15" max="70" width="6.7109375" style="1" customWidth="1"/>
    <col min="71" max="16384" width="8.85546875" style="1"/>
  </cols>
  <sheetData>
    <row r="1" spans="1:31" x14ac:dyDescent="0.25">
      <c r="B1" s="300"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6">
        <f>EDATE('Title sheet'!B10,-1)</f>
        <v>44774</v>
      </c>
      <c r="D5" s="386"/>
      <c r="R5" s="32"/>
      <c r="S5" s="32"/>
      <c r="T5" s="32"/>
      <c r="U5" s="32"/>
      <c r="V5" s="32"/>
      <c r="W5" s="32"/>
      <c r="X5" s="32"/>
      <c r="Y5" s="32"/>
      <c r="Z5" s="32"/>
      <c r="AA5" s="32"/>
      <c r="AB5" s="32"/>
      <c r="AC5" s="32"/>
      <c r="AD5" s="32"/>
      <c r="AE5" s="32"/>
    </row>
    <row r="8" spans="1:31" s="32" customFormat="1" ht="25.5" x14ac:dyDescent="0.25">
      <c r="A8" s="362" t="s">
        <v>69</v>
      </c>
      <c r="B8" s="362" t="s">
        <v>71</v>
      </c>
      <c r="C8" s="363" t="s">
        <v>64</v>
      </c>
      <c r="D8" s="363" t="s">
        <v>72</v>
      </c>
      <c r="E8" s="363" t="s">
        <v>73</v>
      </c>
      <c r="F8" s="34"/>
      <c r="G8" s="34"/>
      <c r="H8" s="34"/>
      <c r="I8" s="34"/>
      <c r="J8" s="34"/>
      <c r="K8" s="34"/>
      <c r="L8" s="34"/>
      <c r="M8" s="34"/>
      <c r="N8" s="34"/>
      <c r="O8" s="34"/>
      <c r="P8" s="34"/>
      <c r="Q8" s="34"/>
      <c r="R8" s="34"/>
      <c r="S8" s="34"/>
      <c r="T8" s="34"/>
      <c r="U8" s="34"/>
      <c r="V8" s="34"/>
      <c r="W8" s="34"/>
      <c r="X8" s="34"/>
      <c r="Y8" s="34"/>
    </row>
    <row r="9" spans="1:31" s="33" customFormat="1" x14ac:dyDescent="0.25">
      <c r="A9" s="350">
        <v>1</v>
      </c>
      <c r="B9" s="348" t="s">
        <v>443</v>
      </c>
      <c r="C9" s="349">
        <f>_xlfn.XLOOKUP("1a",$A$25:$A$75,$E$25:$E$75,"Not found",0)</f>
        <v>50</v>
      </c>
      <c r="D9" s="347">
        <f>_xlfn.XLOOKUP("1b",$A$25:$A$75,$E$25:$E$75,"Not found",0)</f>
        <v>52</v>
      </c>
      <c r="E9" s="268">
        <f>IFERROR(C9/D9,"-")</f>
        <v>0.96153846153846156</v>
      </c>
      <c r="F9" s="34"/>
      <c r="G9" s="77"/>
      <c r="H9" s="182"/>
      <c r="I9" s="77"/>
      <c r="J9" s="77"/>
      <c r="K9" s="77"/>
      <c r="L9" s="77"/>
      <c r="M9" s="77"/>
      <c r="N9" s="77"/>
      <c r="O9" s="77"/>
      <c r="P9" s="77"/>
      <c r="Q9" s="77"/>
      <c r="R9" s="77"/>
      <c r="S9" s="77"/>
      <c r="T9" s="77"/>
      <c r="U9" s="77"/>
      <c r="V9" s="77"/>
      <c r="W9" s="77"/>
      <c r="X9" s="77"/>
      <c r="Y9" s="77"/>
    </row>
    <row r="10" spans="1:31" s="32" customFormat="1" x14ac:dyDescent="0.25">
      <c r="A10" s="350">
        <v>2</v>
      </c>
      <c r="B10" s="348" t="s">
        <v>444</v>
      </c>
      <c r="C10" s="349">
        <f>_xlfn.XLOOKUP(2,$A$25:$A$75,$E$25:$E$75,"Not found",0)</f>
        <v>53</v>
      </c>
      <c r="D10" s="347">
        <f>_xlfn.XLOOKUP("1a",$A$25:$A$75,$E$25:$E$75,"Not found",0)</f>
        <v>50</v>
      </c>
      <c r="E10" s="268">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50">
        <v>3</v>
      </c>
      <c r="B11" s="348" t="s">
        <v>445</v>
      </c>
      <c r="C11" s="349">
        <f>_xlfn.XLOOKUP("3a",$A$25:$A$75,$E$25:$E$75,0,0)+_xlfn.XLOOKUP("3b",$A$25:$A$75,$E$25:$E$75,0,0)</f>
        <v>109</v>
      </c>
      <c r="D11" s="347">
        <f>_xlfn.XLOOKUP("1a",$A$25:$A$75,$E$25:$E$75,"Not found",0)</f>
        <v>50</v>
      </c>
      <c r="E11" s="268">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50">
        <v>4</v>
      </c>
      <c r="B12" s="348" t="s">
        <v>446</v>
      </c>
      <c r="C12" s="349">
        <f>_xlfn.XLOOKUP("3c",$A$25:$A$75,$E$25:$E$75,0,0)+_xlfn.XLOOKUP("3d",$A$25:$A$75,$E$25:$E$75,0,0)</f>
        <v>113</v>
      </c>
      <c r="D12" s="347">
        <f>_xlfn.XLOOKUP("1a",$A$25:$A$75,$E$25:$E$75,"Not found",0)</f>
        <v>50</v>
      </c>
      <c r="E12" s="268">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50">
        <v>5</v>
      </c>
      <c r="B13" s="348" t="s">
        <v>447</v>
      </c>
      <c r="C13" s="349">
        <f>_xlfn.XLOOKUP(4,$A$25:$A$75,$E$25:$E$75,0,0)</f>
        <v>58</v>
      </c>
      <c r="D13" s="349">
        <f>_xlfn.XLOOKUP("3c",$A$25:$A$75,$E$25:$E$75,0,0)+_xlfn.XLOOKUP("3d",$A$25:$A$75,$E$25:$E$75,0,0)</f>
        <v>113</v>
      </c>
      <c r="E13" s="268">
        <f t="shared" si="0"/>
        <v>0.51327433628318586</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50">
        <v>6</v>
      </c>
      <c r="B14" s="348" t="s">
        <v>448</v>
      </c>
      <c r="C14" s="349">
        <f>_xlfn.XLOOKUP("5a",$A$25:$A$75,$E$25:$E$75,0,0)</f>
        <v>60</v>
      </c>
      <c r="D14" s="349">
        <f>_xlfn.XLOOKUP(4,$A$25:$A$75,$E$25:$E$75,0,0)-_xlfn.XLOOKUP("4b",$A$25:$A$75,$E$25:$E$75,0,0)</f>
        <v>-1</v>
      </c>
      <c r="E14" s="268">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50">
        <v>7</v>
      </c>
      <c r="B15" s="348" t="s">
        <v>449</v>
      </c>
      <c r="C15" s="349">
        <f>_xlfn.XLOOKUP("5b",$A$25:$A$75,$E$25:$E$75,0,0)</f>
        <v>61</v>
      </c>
      <c r="D15" s="349">
        <f>_xlfn.XLOOKUP(4,$A$25:$A$75,$E$25:$E$75,0,0)-_xlfn.XLOOKUP("4b",$A$25:$A$75,$E$25:$E$75,0,0)</f>
        <v>-1</v>
      </c>
      <c r="E15" s="268">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50">
        <v>8</v>
      </c>
      <c r="B16" s="348" t="s">
        <v>451</v>
      </c>
      <c r="C16" s="349">
        <f>_xlfn.XLOOKUP("6a",$A$25:$A$75,$E$25:$E$75,0,0)
+_xlfn.XLOOKUP("6b",$A$25:$A$75,$E$25:$E$75,0,0)
+_xlfn.XLOOKUP("6c",$A$25:$A$75,$E$25:$E$75,0,0)
+_xlfn.XLOOKUP("6d",$A$25:$A$75,$E$25:$E$75,0,0)
+_xlfn.XLOOKUP("6e",$A$25:$A$75,$E$25:$E$75,0,0)</f>
        <v>340</v>
      </c>
      <c r="D16" s="347">
        <f>_xlfn.XLOOKUP("1a",$A$25:$A$75,$E$25:$E$75,"Not found",0)</f>
        <v>50</v>
      </c>
      <c r="E16" s="268">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340</v>
      </c>
      <c r="D17" s="349">
        <f>_xlfn.XLOOKUP("3a",$A$25:$A$75,$E$25:$E$75,0,0)+_xlfn.XLOOKUP("3b",$A$25:$A$75,$E$25:$E$75,0,0)</f>
        <v>109</v>
      </c>
      <c r="E17" s="268">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340</v>
      </c>
      <c r="D18" s="349">
        <f>_xlfn.XLOOKUP("5a",$A$25:$A$75,$E$25:$E$75,0,0)</f>
        <v>60</v>
      </c>
      <c r="E18" s="268">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133</v>
      </c>
      <c r="D19" s="349">
        <f>_xlfn.XLOOKUP("6a",$A$25:$A$75,$E$25:$E$75,0,0)
+_xlfn.XLOOKUP("6b",$A$25:$A$75,$E$25:$E$75,0,0)
+_xlfn.XLOOKUP("6c",$A$25:$A$75,$E$25:$E$75,0,0)
+_xlfn.XLOOKUP("6d",$A$25:$A$75,$E$25:$E$75,0,0)
+_xlfn.XLOOKUP("6e",$A$25:$A$75,$E$25:$E$75,0,0)</f>
        <v>340</v>
      </c>
      <c r="E19" s="268">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71</v>
      </c>
      <c r="D20" s="349">
        <f>_xlfn.XLOOKUP("5a",$A$25:$A$75,$E$25:$E$75,0,0)</f>
        <v>60</v>
      </c>
      <c r="E20" s="268">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94</v>
      </c>
      <c r="D21" s="349">
        <f>_xlfn.XLOOKUP("8b",$A$25:$A$75,$E$25:$E$75,0,0)</f>
        <v>93</v>
      </c>
      <c r="E21" s="268">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364"/>
      <c r="B23" s="365"/>
      <c r="C23" s="366"/>
      <c r="D23" s="367"/>
      <c r="E23" s="368"/>
      <c r="F23" s="369"/>
      <c r="G23" s="367"/>
      <c r="H23" s="367"/>
      <c r="I23" s="367"/>
      <c r="J23" s="368"/>
      <c r="K23" s="387" t="s">
        <v>116</v>
      </c>
      <c r="L23" s="387"/>
      <c r="M23" s="387"/>
      <c r="N23" s="387"/>
      <c r="O23" s="387"/>
      <c r="P23" s="387"/>
      <c r="Q23" s="387"/>
      <c r="R23" s="387"/>
      <c r="S23" s="387"/>
      <c r="T23" s="387"/>
      <c r="U23" s="387"/>
      <c r="V23" s="388"/>
      <c r="W23" s="389" t="s">
        <v>117</v>
      </c>
      <c r="X23" s="387"/>
      <c r="Y23" s="387"/>
      <c r="Z23" s="387"/>
      <c r="AA23" s="387"/>
      <c r="AB23" s="387"/>
      <c r="AC23" s="387"/>
      <c r="AD23" s="387"/>
      <c r="AE23" s="387"/>
      <c r="AF23" s="387"/>
      <c r="AG23" s="387"/>
      <c r="AH23" s="388"/>
      <c r="AI23" s="389" t="s">
        <v>118</v>
      </c>
      <c r="AJ23" s="387"/>
      <c r="AK23" s="387"/>
      <c r="AL23" s="387"/>
      <c r="AM23" s="387"/>
      <c r="AN23" s="387"/>
      <c r="AO23" s="387"/>
      <c r="AP23" s="387"/>
      <c r="AQ23" s="387"/>
      <c r="AR23" s="387"/>
      <c r="AS23" s="387"/>
      <c r="AT23" s="388"/>
      <c r="AU23" s="389" t="s">
        <v>119</v>
      </c>
      <c r="AV23" s="387"/>
      <c r="AW23" s="387"/>
      <c r="AX23" s="387"/>
      <c r="AY23" s="387"/>
      <c r="AZ23" s="387"/>
      <c r="BA23" s="387"/>
      <c r="BB23" s="387"/>
      <c r="BC23" s="387"/>
      <c r="BD23" s="387"/>
      <c r="BE23" s="387"/>
      <c r="BF23" s="388"/>
      <c r="BG23" s="389" t="s">
        <v>120</v>
      </c>
      <c r="BH23" s="387"/>
      <c r="BI23" s="387"/>
      <c r="BJ23" s="387"/>
      <c r="BK23" s="387"/>
      <c r="BL23" s="387"/>
      <c r="BM23" s="387"/>
      <c r="BN23" s="387"/>
      <c r="BO23" s="387"/>
      <c r="BP23" s="387"/>
      <c r="BQ23" s="387"/>
      <c r="BR23" s="388"/>
    </row>
    <row r="24" spans="1:71" s="19" customFormat="1" ht="45"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50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51</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52</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53</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54</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55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56</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57</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58</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59</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60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61</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62</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63</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64</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65</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66</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67</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68</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69</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70</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71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72</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73</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74</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75</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77</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78</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79</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80</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81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82</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83</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84</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85</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86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87</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88</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89</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90</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91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92</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93</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94</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95</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96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97</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98</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99</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100</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5"/>
  <sheetViews>
    <sheetView showGridLines="0" zoomScaleNormal="100" workbookViewId="0">
      <pane xSplit="5" topLeftCell="F1" activePane="topRight" state="frozen"/>
      <selection pane="topRight" activeCell="F1" sqref="F1"/>
    </sheetView>
  </sheetViews>
  <sheetFormatPr defaultColWidth="8.85546875" defaultRowHeight="15" x14ac:dyDescent="0.25"/>
  <cols>
    <col min="1" max="1" width="11.7109375" style="2" bestFit="1" customWidth="1"/>
    <col min="2" max="2" width="85.42578125" style="1" customWidth="1"/>
    <col min="3" max="5" width="9.7109375" style="1" customWidth="1"/>
    <col min="6" max="14" width="8.7109375" style="1" customWidth="1"/>
    <col min="15" max="70" width="6.7109375" style="1" customWidth="1"/>
    <col min="71" max="16384" width="8.85546875" style="1"/>
  </cols>
  <sheetData>
    <row r="1" spans="1:31" x14ac:dyDescent="0.25">
      <c r="B1" s="300"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6">
        <f>'Title sheet'!B10</f>
        <v>44805</v>
      </c>
      <c r="D5" s="386"/>
      <c r="R5" s="32"/>
      <c r="S5" s="32"/>
      <c r="T5" s="32"/>
      <c r="U5" s="32"/>
      <c r="V5" s="32"/>
      <c r="W5" s="32"/>
      <c r="X5" s="32"/>
      <c r="Y5" s="32"/>
      <c r="Z5" s="32"/>
      <c r="AA5" s="32"/>
      <c r="AB5" s="32"/>
      <c r="AC5" s="32"/>
      <c r="AD5" s="32"/>
      <c r="AE5" s="32"/>
    </row>
    <row r="8" spans="1:31" s="32" customFormat="1" ht="25.5" x14ac:dyDescent="0.25">
      <c r="A8" s="362" t="s">
        <v>69</v>
      </c>
      <c r="B8" s="362" t="s">
        <v>71</v>
      </c>
      <c r="C8" s="363" t="s">
        <v>64</v>
      </c>
      <c r="D8" s="363" t="s">
        <v>72</v>
      </c>
      <c r="E8" s="363" t="s">
        <v>73</v>
      </c>
      <c r="F8" s="34"/>
      <c r="G8" s="34"/>
      <c r="H8" s="34"/>
      <c r="I8" s="34"/>
      <c r="J8" s="34"/>
      <c r="K8" s="34"/>
      <c r="L8" s="34"/>
      <c r="M8" s="34"/>
      <c r="N8" s="34"/>
      <c r="O8" s="34"/>
      <c r="P8" s="34"/>
      <c r="Q8" s="34"/>
      <c r="R8" s="34"/>
      <c r="S8" s="34"/>
      <c r="T8" s="34"/>
      <c r="U8" s="34"/>
      <c r="V8" s="34"/>
      <c r="W8" s="34"/>
      <c r="X8" s="34"/>
      <c r="Y8" s="34"/>
    </row>
    <row r="9" spans="1:31" s="33" customFormat="1" x14ac:dyDescent="0.25">
      <c r="A9" s="350">
        <v>1</v>
      </c>
      <c r="B9" s="348" t="s">
        <v>443</v>
      </c>
      <c r="C9" s="349">
        <f>'National summary'!C9-'National summary prev'!C9</f>
        <v>50</v>
      </c>
      <c r="D9" s="347">
        <f>'National summary'!D9-'National summary prev'!D9</f>
        <v>46</v>
      </c>
      <c r="E9" s="268">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50">
        <v>2</v>
      </c>
      <c r="B10" s="348" t="s">
        <v>444</v>
      </c>
      <c r="C10" s="349">
        <f>'National summary'!C10-'National summary prev'!C10</f>
        <v>44</v>
      </c>
      <c r="D10" s="347">
        <f>'National summary'!D10-'National summary prev'!D10</f>
        <v>50</v>
      </c>
      <c r="E10" s="268">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50">
        <v>3</v>
      </c>
      <c r="B11" s="348" t="s">
        <v>445</v>
      </c>
      <c r="C11" s="349">
        <f>'National summary'!C11-'National summary prev'!C11</f>
        <v>82</v>
      </c>
      <c r="D11" s="347">
        <f>'National summary'!D11-'National summary prev'!D11</f>
        <v>50</v>
      </c>
      <c r="E11" s="268">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50">
        <v>4</v>
      </c>
      <c r="B12" s="348" t="s">
        <v>446</v>
      </c>
      <c r="C12" s="349">
        <f>'National summary'!C12-'National summary prev'!C12</f>
        <v>74</v>
      </c>
      <c r="D12" s="347">
        <f>'National summary'!D12-'National summary prev'!D12</f>
        <v>50</v>
      </c>
      <c r="E12" s="268">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50">
        <v>5</v>
      </c>
      <c r="B13" s="348" t="s">
        <v>447</v>
      </c>
      <c r="C13" s="349">
        <f>'National summary'!C13-'National summary prev'!C13</f>
        <v>34</v>
      </c>
      <c r="D13" s="349">
        <f>'National summary'!D13-'National summary prev'!D13</f>
        <v>74</v>
      </c>
      <c r="E13" s="268">
        <f>'National summary'!E13-'National summary prev'!E13</f>
        <v>-2.1295726657517389E-2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50">
        <v>6</v>
      </c>
      <c r="B14" s="348" t="s">
        <v>448</v>
      </c>
      <c r="C14" s="349">
        <f>'National summary'!C14-'National summary prev'!C14</f>
        <v>30</v>
      </c>
      <c r="D14" s="349">
        <f>'National summary'!D14-'National summary prev'!D14</f>
        <v>2</v>
      </c>
      <c r="E14" s="268">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50">
        <v>7</v>
      </c>
      <c r="B15" s="348" t="s">
        <v>449</v>
      </c>
      <c r="C15" s="349">
        <f>'National summary'!C15-'National summary prev'!C15</f>
        <v>28</v>
      </c>
      <c r="D15" s="349">
        <f>'National summary'!D15-'National summary prev'!D15</f>
        <v>2</v>
      </c>
      <c r="E15" s="268">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50">
        <v>8</v>
      </c>
      <c r="B16" s="348" t="s">
        <v>451</v>
      </c>
      <c r="C16" s="349">
        <f>'National summary'!C16-'National summary prev'!C16</f>
        <v>76</v>
      </c>
      <c r="D16" s="347">
        <f>'National summary'!D16-'National summary prev'!D16</f>
        <v>50</v>
      </c>
      <c r="E16" s="268">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'National summary'!C17-'National summary prev'!C17</f>
        <v>76</v>
      </c>
      <c r="D17" s="349">
        <f>'National summary'!D17-'National summary prev'!D17</f>
        <v>82</v>
      </c>
      <c r="E17" s="268">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'National summary'!C18-'National summary prev'!C18</f>
        <v>76</v>
      </c>
      <c r="D18" s="349">
        <f>'National summary'!D18-'National summary prev'!D18</f>
        <v>30</v>
      </c>
      <c r="E18" s="268">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'National summary'!C19-'National summary prev'!C19</f>
        <v>36</v>
      </c>
      <c r="D19" s="349">
        <f>'National summary'!D19-'National summary prev'!D19</f>
        <v>76</v>
      </c>
      <c r="E19" s="268">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'National summary'!C20-'National summary prev'!C20</f>
        <v>10</v>
      </c>
      <c r="D20" s="349">
        <f>'National summary'!D20-'National summary prev'!D20</f>
        <v>30</v>
      </c>
      <c r="E20" s="268">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'National summary'!C21-'National summary prev'!C21</f>
        <v>-36</v>
      </c>
      <c r="D21" s="349">
        <f>'National summary'!D21-'National summary prev'!D21</f>
        <v>-34</v>
      </c>
      <c r="E21" s="268">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364"/>
      <c r="B23" s="365"/>
      <c r="C23" s="366"/>
      <c r="D23" s="367"/>
      <c r="E23" s="368"/>
      <c r="F23" s="369"/>
      <c r="G23" s="367"/>
      <c r="H23" s="367"/>
      <c r="I23" s="367"/>
      <c r="J23" s="368"/>
      <c r="K23" s="387" t="s">
        <v>116</v>
      </c>
      <c r="L23" s="387"/>
      <c r="M23" s="387"/>
      <c r="N23" s="387"/>
      <c r="O23" s="387"/>
      <c r="P23" s="387"/>
      <c r="Q23" s="387"/>
      <c r="R23" s="387"/>
      <c r="S23" s="387"/>
      <c r="T23" s="387"/>
      <c r="U23" s="387"/>
      <c r="V23" s="388"/>
      <c r="W23" s="389" t="s">
        <v>117</v>
      </c>
      <c r="X23" s="387"/>
      <c r="Y23" s="387"/>
      <c r="Z23" s="387"/>
      <c r="AA23" s="387"/>
      <c r="AB23" s="387"/>
      <c r="AC23" s="387"/>
      <c r="AD23" s="387"/>
      <c r="AE23" s="387"/>
      <c r="AF23" s="387"/>
      <c r="AG23" s="387"/>
      <c r="AH23" s="388"/>
      <c r="AI23" s="389" t="s">
        <v>118</v>
      </c>
      <c r="AJ23" s="387"/>
      <c r="AK23" s="387"/>
      <c r="AL23" s="387"/>
      <c r="AM23" s="387"/>
      <c r="AN23" s="387"/>
      <c r="AO23" s="387"/>
      <c r="AP23" s="387"/>
      <c r="AQ23" s="387"/>
      <c r="AR23" s="387"/>
      <c r="AS23" s="387"/>
      <c r="AT23" s="388"/>
      <c r="AU23" s="389" t="s">
        <v>119</v>
      </c>
      <c r="AV23" s="387"/>
      <c r="AW23" s="387"/>
      <c r="AX23" s="387"/>
      <c r="AY23" s="387"/>
      <c r="AZ23" s="387"/>
      <c r="BA23" s="387"/>
      <c r="BB23" s="387"/>
      <c r="BC23" s="387"/>
      <c r="BD23" s="387"/>
      <c r="BE23" s="387"/>
      <c r="BF23" s="388"/>
      <c r="BG23" s="389" t="s">
        <v>120</v>
      </c>
      <c r="BH23" s="387"/>
      <c r="BI23" s="387"/>
      <c r="BJ23" s="387"/>
      <c r="BK23" s="387"/>
      <c r="BL23" s="387"/>
      <c r="BM23" s="387"/>
      <c r="BN23" s="387"/>
      <c r="BO23" s="387"/>
      <c r="BP23" s="387"/>
      <c r="BQ23" s="387"/>
      <c r="BR23" s="388"/>
    </row>
    <row r="24" spans="1:71" s="19" customFormat="1" ht="45"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c r="E25" s="279">
        <f>'National summary'!E25-'National summary prev'!E25</f>
        <v>50</v>
      </c>
      <c r="F25" s="278">
        <f>'National summary'!F25-'National summary prev'!F25</f>
        <v>0</v>
      </c>
      <c r="G25" s="257">
        <f>'National summary'!G25-'National summary prev'!G25</f>
        <v>0</v>
      </c>
      <c r="H25" s="257">
        <f>'National summary'!H25-'National summary prev'!H25</f>
        <v>0</v>
      </c>
      <c r="I25" s="257">
        <f>'National summary'!I25-'National summary prev'!I25</f>
        <v>0</v>
      </c>
      <c r="J25" s="279">
        <f>'National summary'!J25-'National summary prev'!J25</f>
        <v>0</v>
      </c>
      <c r="K25" s="271">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8" t="s">
        <v>318</v>
      </c>
      <c r="B26" s="255" t="s">
        <v>325</v>
      </c>
      <c r="C26" s="256" t="s">
        <v>126</v>
      </c>
      <c r="D26" s="257"/>
      <c r="E26" s="279">
        <f>'National summary'!E26-'National summary prev'!E26</f>
        <v>48</v>
      </c>
      <c r="F26" s="278">
        <f>'National summary'!F26-'National summary prev'!F26</f>
        <v>0</v>
      </c>
      <c r="G26" s="257">
        <f>'National summary'!G26-'National summary prev'!G26</f>
        <v>0</v>
      </c>
      <c r="H26" s="257">
        <f>'National summary'!H26-'National summary prev'!H26</f>
        <v>0</v>
      </c>
      <c r="I26" s="257">
        <f>'National summary'!I26-'National summary prev'!I26</f>
        <v>0</v>
      </c>
      <c r="J26" s="279">
        <f>'National summary'!J26-'National summary prev'!J26</f>
        <v>0</v>
      </c>
      <c r="K26" s="271">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8" t="s">
        <v>74</v>
      </c>
      <c r="B27" s="255" t="s">
        <v>75</v>
      </c>
      <c r="C27" s="256" t="s">
        <v>126</v>
      </c>
      <c r="D27" s="257"/>
      <c r="E27" s="279">
        <f>'National summary'!E27-'National summary prev'!E27</f>
        <v>46</v>
      </c>
      <c r="F27" s="278">
        <f>'National summary'!F27-'National summary prev'!F27</f>
        <v>0</v>
      </c>
      <c r="G27" s="257">
        <f>'National summary'!G27-'National summary prev'!G27</f>
        <v>0</v>
      </c>
      <c r="H27" s="257">
        <f>'National summary'!H27-'National summary prev'!H27</f>
        <v>0</v>
      </c>
      <c r="I27" s="257">
        <f>'National summary'!I27-'National summary prev'!I27</f>
        <v>0</v>
      </c>
      <c r="J27" s="279">
        <f>'National summary'!J27-'National summary prev'!J27</f>
        <v>0</v>
      </c>
      <c r="K27" s="271">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8">
        <v>2</v>
      </c>
      <c r="B28" s="255" t="s">
        <v>78</v>
      </c>
      <c r="C28" s="256" t="s">
        <v>126</v>
      </c>
      <c r="D28" s="257"/>
      <c r="E28" s="279">
        <f>'National summary'!E28-'National summary prev'!E28</f>
        <v>44</v>
      </c>
      <c r="F28" s="278">
        <f>'National summary'!F28-'National summary prev'!F28</f>
        <v>0</v>
      </c>
      <c r="G28" s="257">
        <f>'National summary'!G28-'National summary prev'!G28</f>
        <v>0</v>
      </c>
      <c r="H28" s="257">
        <f>'National summary'!H28-'National summary prev'!H28</f>
        <v>0</v>
      </c>
      <c r="I28" s="257">
        <f>'National summary'!I28-'National summary prev'!I28</f>
        <v>0</v>
      </c>
      <c r="J28" s="279">
        <f>'National summary'!J28-'National summary prev'!J28</f>
        <v>0</v>
      </c>
      <c r="K28" s="271">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8" t="s">
        <v>79</v>
      </c>
      <c r="B29" s="255" t="s">
        <v>127</v>
      </c>
      <c r="C29" s="256" t="s">
        <v>126</v>
      </c>
      <c r="D29" s="257"/>
      <c r="E29" s="279">
        <f>'National summary'!E29-'National summary prev'!E29</f>
        <v>42</v>
      </c>
      <c r="F29" s="278">
        <f>'National summary'!F29-'National summary prev'!F29</f>
        <v>0</v>
      </c>
      <c r="G29" s="257">
        <f>'National summary'!G29-'National summary prev'!G29</f>
        <v>0</v>
      </c>
      <c r="H29" s="257">
        <f>'National summary'!H29-'National summary prev'!H29</f>
        <v>0</v>
      </c>
      <c r="I29" s="257">
        <f>'National summary'!I29-'National summary prev'!I29</f>
        <v>0</v>
      </c>
      <c r="J29" s="279">
        <f>'National summary'!J29-'National summary prev'!J29</f>
        <v>0</v>
      </c>
      <c r="K29" s="271">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8" t="s">
        <v>81</v>
      </c>
      <c r="B30" s="255" t="s">
        <v>128</v>
      </c>
      <c r="C30" s="256" t="s">
        <v>126</v>
      </c>
      <c r="D30" s="257"/>
      <c r="E30" s="279">
        <f>'National summary'!E30-'National summary prev'!E30</f>
        <v>40</v>
      </c>
      <c r="F30" s="278">
        <f>'National summary'!F30-'National summary prev'!F30</f>
        <v>0</v>
      </c>
      <c r="G30" s="257">
        <f>'National summary'!G30-'National summary prev'!G30</f>
        <v>0</v>
      </c>
      <c r="H30" s="257">
        <f>'National summary'!H30-'National summary prev'!H30</f>
        <v>0</v>
      </c>
      <c r="I30" s="257">
        <f>'National summary'!I30-'National summary prev'!I30</f>
        <v>0</v>
      </c>
      <c r="J30" s="279">
        <f>'National summary'!J30-'National summary prev'!J30</f>
        <v>0</v>
      </c>
      <c r="K30" s="271">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8" t="s">
        <v>84</v>
      </c>
      <c r="B31" s="255" t="s">
        <v>129</v>
      </c>
      <c r="C31" s="256" t="s">
        <v>126</v>
      </c>
      <c r="D31" s="257"/>
      <c r="E31" s="279">
        <f>'National summary'!E31-'National summary prev'!E31</f>
        <v>38</v>
      </c>
      <c r="F31" s="278">
        <f>'National summary'!F31-'National summary prev'!F31</f>
        <v>0</v>
      </c>
      <c r="G31" s="257">
        <f>'National summary'!G31-'National summary prev'!G31</f>
        <v>0</v>
      </c>
      <c r="H31" s="257">
        <f>'National summary'!H31-'National summary prev'!H31</f>
        <v>0</v>
      </c>
      <c r="I31" s="257">
        <f>'National summary'!I31-'National summary prev'!I31</f>
        <v>0</v>
      </c>
      <c r="J31" s="279">
        <f>'National summary'!J31-'National summary prev'!J31</f>
        <v>0</v>
      </c>
      <c r="K31" s="271">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8" t="s">
        <v>86</v>
      </c>
      <c r="B32" s="255" t="s">
        <v>130</v>
      </c>
      <c r="C32" s="256" t="s">
        <v>126</v>
      </c>
      <c r="D32" s="257"/>
      <c r="E32" s="279">
        <f>'National summary'!E32-'National summary prev'!E32</f>
        <v>36</v>
      </c>
      <c r="F32" s="278">
        <f>'National summary'!F32-'National summary prev'!F32</f>
        <v>0</v>
      </c>
      <c r="G32" s="257">
        <f>'National summary'!G32-'National summary prev'!G32</f>
        <v>0</v>
      </c>
      <c r="H32" s="257">
        <f>'National summary'!H32-'National summary prev'!H32</f>
        <v>0</v>
      </c>
      <c r="I32" s="257">
        <f>'National summary'!I32-'National summary prev'!I32</f>
        <v>0</v>
      </c>
      <c r="J32" s="279">
        <f>'National summary'!J32-'National summary prev'!J32</f>
        <v>0</v>
      </c>
      <c r="K32" s="271">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8">
        <v>4</v>
      </c>
      <c r="B33" s="255" t="s">
        <v>459</v>
      </c>
      <c r="C33" s="256" t="s">
        <v>126</v>
      </c>
      <c r="D33" s="257"/>
      <c r="E33" s="279">
        <f>'National summary'!E33-'National summary prev'!E33</f>
        <v>34</v>
      </c>
      <c r="F33" s="278">
        <f>'National summary'!F33-'National summary prev'!F33</f>
        <v>0</v>
      </c>
      <c r="G33" s="257">
        <f>'National summary'!G33-'National summary prev'!G33</f>
        <v>0</v>
      </c>
      <c r="H33" s="257">
        <f>'National summary'!H33-'National summary prev'!H33</f>
        <v>0</v>
      </c>
      <c r="I33" s="257">
        <f>'National summary'!I33-'National summary prev'!I33</f>
        <v>0</v>
      </c>
      <c r="J33" s="279">
        <f>'National summary'!J33-'National summary prev'!J33</f>
        <v>0</v>
      </c>
      <c r="K33" s="271">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8" t="s">
        <v>328</v>
      </c>
      <c r="B34" s="255" t="s">
        <v>330</v>
      </c>
      <c r="C34" s="256" t="s">
        <v>126</v>
      </c>
      <c r="D34" s="257"/>
      <c r="E34" s="279">
        <f>'National summary'!E34-'National summary prev'!E34</f>
        <v>32</v>
      </c>
      <c r="F34" s="278">
        <f>'National summary'!F34-'National summary prev'!F34</f>
        <v>0</v>
      </c>
      <c r="G34" s="257">
        <f>'National summary'!G34-'National summary prev'!G34</f>
        <v>0</v>
      </c>
      <c r="H34" s="257">
        <f>'National summary'!H34-'National summary prev'!H34</f>
        <v>0</v>
      </c>
      <c r="I34" s="257">
        <f>'National summary'!I34-'National summary prev'!I34</f>
        <v>0</v>
      </c>
      <c r="J34" s="279">
        <f>'National summary'!J34-'National summary prev'!J34</f>
        <v>0</v>
      </c>
      <c r="K34" s="271">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8" t="s">
        <v>95</v>
      </c>
      <c r="B35" s="255" t="s">
        <v>96</v>
      </c>
      <c r="C35" s="256" t="s">
        <v>126</v>
      </c>
      <c r="D35" s="257"/>
      <c r="E35" s="279">
        <f>'National summary'!E35-'National summary prev'!E35</f>
        <v>30</v>
      </c>
      <c r="F35" s="278">
        <f>'National summary'!F35-'National summary prev'!F35</f>
        <v>0</v>
      </c>
      <c r="G35" s="257">
        <f>'National summary'!G35-'National summary prev'!G35</f>
        <v>0</v>
      </c>
      <c r="H35" s="257">
        <f>'National summary'!H35-'National summary prev'!H35</f>
        <v>0</v>
      </c>
      <c r="I35" s="257">
        <f>'National summary'!I35-'National summary prev'!I35</f>
        <v>0</v>
      </c>
      <c r="J35" s="279">
        <f>'National summary'!J35-'National summary prev'!J35</f>
        <v>0</v>
      </c>
      <c r="K35" s="271">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8" t="s">
        <v>92</v>
      </c>
      <c r="B36" s="255" t="s">
        <v>93</v>
      </c>
      <c r="C36" s="256" t="s">
        <v>126</v>
      </c>
      <c r="D36" s="257"/>
      <c r="E36" s="279">
        <f>'National summary'!E36-'National summary prev'!E36</f>
        <v>28</v>
      </c>
      <c r="F36" s="278">
        <f>'National summary'!F36-'National summary prev'!F36</f>
        <v>0</v>
      </c>
      <c r="G36" s="257">
        <f>'National summary'!G36-'National summary prev'!G36</f>
        <v>0</v>
      </c>
      <c r="H36" s="257">
        <f>'National summary'!H36-'National summary prev'!H36</f>
        <v>0</v>
      </c>
      <c r="I36" s="257">
        <f>'National summary'!I36-'National summary prev'!I36</f>
        <v>0</v>
      </c>
      <c r="J36" s="279">
        <f>'National summary'!J36-'National summary prev'!J36</f>
        <v>0</v>
      </c>
      <c r="K36" s="271">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8" t="s">
        <v>98</v>
      </c>
      <c r="B37" s="255" t="s">
        <v>99</v>
      </c>
      <c r="C37" s="256" t="s">
        <v>126</v>
      </c>
      <c r="D37" s="257"/>
      <c r="E37" s="279">
        <f>'National summary'!E37-'National summary prev'!E37</f>
        <v>26</v>
      </c>
      <c r="F37" s="278">
        <f>'National summary'!F37-'National summary prev'!F37</f>
        <v>0</v>
      </c>
      <c r="G37" s="257">
        <f>'National summary'!G37-'National summary prev'!G37</f>
        <v>0</v>
      </c>
      <c r="H37" s="257">
        <f>'National summary'!H37-'National summary prev'!H37</f>
        <v>0</v>
      </c>
      <c r="I37" s="257">
        <f>'National summary'!I37-'National summary prev'!I37</f>
        <v>0</v>
      </c>
      <c r="J37" s="279">
        <f>'National summary'!J37-'National summary prev'!J37</f>
        <v>0</v>
      </c>
      <c r="K37" s="271">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8" t="s">
        <v>100</v>
      </c>
      <c r="B38" s="255" t="s">
        <v>101</v>
      </c>
      <c r="C38" s="256" t="s">
        <v>126</v>
      </c>
      <c r="D38" s="257"/>
      <c r="E38" s="279">
        <f>'National summary'!E38-'National summary prev'!E38</f>
        <v>24</v>
      </c>
      <c r="F38" s="278">
        <f>'National summary'!F38-'National summary prev'!F38</f>
        <v>0</v>
      </c>
      <c r="G38" s="257">
        <f>'National summary'!G38-'National summary prev'!G38</f>
        <v>0</v>
      </c>
      <c r="H38" s="257">
        <f>'National summary'!H38-'National summary prev'!H38</f>
        <v>0</v>
      </c>
      <c r="I38" s="257">
        <f>'National summary'!I38-'National summary prev'!I38</f>
        <v>0</v>
      </c>
      <c r="J38" s="279">
        <f>'National summary'!J38-'National summary prev'!J38</f>
        <v>0</v>
      </c>
      <c r="K38" s="271">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8" t="s">
        <v>102</v>
      </c>
      <c r="B39" s="255" t="s">
        <v>103</v>
      </c>
      <c r="C39" s="256" t="s">
        <v>126</v>
      </c>
      <c r="D39" s="257"/>
      <c r="E39" s="279">
        <f>'National summary'!E39-'National summary prev'!E39</f>
        <v>22</v>
      </c>
      <c r="F39" s="278">
        <f>'National summary'!F39-'National summary prev'!F39</f>
        <v>0</v>
      </c>
      <c r="G39" s="257">
        <f>'National summary'!G39-'National summary prev'!G39</f>
        <v>0</v>
      </c>
      <c r="H39" s="257">
        <f>'National summary'!H39-'National summary prev'!H39</f>
        <v>0</v>
      </c>
      <c r="I39" s="257">
        <f>'National summary'!I39-'National summary prev'!I39</f>
        <v>0</v>
      </c>
      <c r="J39" s="279">
        <f>'National summary'!J39-'National summary prev'!J39</f>
        <v>0</v>
      </c>
      <c r="K39" s="271">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8" t="s">
        <v>460</v>
      </c>
      <c r="B40" s="255" t="s">
        <v>461</v>
      </c>
      <c r="C40" s="256" t="s">
        <v>126</v>
      </c>
      <c r="D40" s="257"/>
      <c r="E40" s="279">
        <f>'National summary'!E40-'National summary prev'!E40</f>
        <v>21</v>
      </c>
      <c r="F40" s="278">
        <f>'National summary'!F40-'National summary prev'!F40</f>
        <v>0</v>
      </c>
      <c r="G40" s="257">
        <f>'National summary'!G40-'National summary prev'!G40</f>
        <v>0</v>
      </c>
      <c r="H40" s="257">
        <f>'National summary'!H40-'National summary prev'!H40</f>
        <v>0</v>
      </c>
      <c r="I40" s="257">
        <f>'National summary'!I40-'National summary prev'!I40</f>
        <v>0</v>
      </c>
      <c r="J40" s="279">
        <f>'National summary'!J40-'National summary prev'!J40</f>
        <v>0</v>
      </c>
      <c r="K40" s="271">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8" t="s">
        <v>106</v>
      </c>
      <c r="B41" s="255" t="s">
        <v>107</v>
      </c>
      <c r="C41" s="256" t="s">
        <v>126</v>
      </c>
      <c r="D41" s="257"/>
      <c r="E41" s="279">
        <f>'National summary'!E41-'National summary prev'!E41</f>
        <v>19</v>
      </c>
      <c r="F41" s="278">
        <f>'National summary'!F41-'National summary prev'!F41</f>
        <v>0</v>
      </c>
      <c r="G41" s="257">
        <f>'National summary'!G41-'National summary prev'!G41</f>
        <v>0</v>
      </c>
      <c r="H41" s="257">
        <f>'National summary'!H41-'National summary prev'!H41</f>
        <v>0</v>
      </c>
      <c r="I41" s="257">
        <f>'National summary'!I41-'National summary prev'!I41</f>
        <v>0</v>
      </c>
      <c r="J41" s="279">
        <f>'National summary'!J41-'National summary prev'!J41</f>
        <v>0</v>
      </c>
      <c r="K41" s="271">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8" t="s">
        <v>108</v>
      </c>
      <c r="B42" s="255" t="s">
        <v>109</v>
      </c>
      <c r="C42" s="256" t="s">
        <v>126</v>
      </c>
      <c r="D42" s="257"/>
      <c r="E42" s="279">
        <f>'National summary'!E42-'National summary prev'!E42</f>
        <v>17</v>
      </c>
      <c r="F42" s="278">
        <f>'National summary'!F42-'National summary prev'!F42</f>
        <v>0</v>
      </c>
      <c r="G42" s="257">
        <f>'National summary'!G42-'National summary prev'!G42</f>
        <v>0</v>
      </c>
      <c r="H42" s="257">
        <f>'National summary'!H42-'National summary prev'!H42</f>
        <v>0</v>
      </c>
      <c r="I42" s="257">
        <f>'National summary'!I42-'National summary prev'!I42</f>
        <v>0</v>
      </c>
      <c r="J42" s="279">
        <f>'National summary'!J42-'National summary prev'!J42</f>
        <v>0</v>
      </c>
      <c r="K42" s="271">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8" t="s">
        <v>110</v>
      </c>
      <c r="B43" s="255" t="s">
        <v>111</v>
      </c>
      <c r="C43" s="256" t="s">
        <v>126</v>
      </c>
      <c r="D43" s="257"/>
      <c r="E43" s="279">
        <f>'National summary'!E43-'National summary prev'!E43</f>
        <v>15</v>
      </c>
      <c r="F43" s="278">
        <f>'National summary'!F43-'National summary prev'!F43</f>
        <v>0</v>
      </c>
      <c r="G43" s="257">
        <f>'National summary'!G43-'National summary prev'!G43</f>
        <v>0</v>
      </c>
      <c r="H43" s="257">
        <f>'National summary'!H43-'National summary prev'!H43</f>
        <v>0</v>
      </c>
      <c r="I43" s="257">
        <f>'National summary'!I43-'National summary prev'!I43</f>
        <v>0</v>
      </c>
      <c r="J43" s="279">
        <f>'National summary'!J43-'National summary prev'!J43</f>
        <v>0</v>
      </c>
      <c r="K43" s="271">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8" t="s">
        <v>112</v>
      </c>
      <c r="B44" s="255" t="s">
        <v>113</v>
      </c>
      <c r="C44" s="256" t="s">
        <v>126</v>
      </c>
      <c r="D44" s="257"/>
      <c r="E44" s="279">
        <f>'National summary'!E44-'National summary prev'!E44</f>
        <v>13</v>
      </c>
      <c r="F44" s="278">
        <f>'National summary'!F44-'National summary prev'!F44</f>
        <v>0</v>
      </c>
      <c r="G44" s="257">
        <f>'National summary'!G44-'National summary prev'!G44</f>
        <v>0</v>
      </c>
      <c r="H44" s="257">
        <f>'National summary'!H44-'National summary prev'!H44</f>
        <v>0</v>
      </c>
      <c r="I44" s="257">
        <f>'National summary'!I44-'National summary prev'!I44</f>
        <v>0</v>
      </c>
      <c r="J44" s="279">
        <f>'National summary'!J44-'National summary prev'!J44</f>
        <v>0</v>
      </c>
      <c r="K44" s="271">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8" t="s">
        <v>458</v>
      </c>
      <c r="B45" s="255" t="s">
        <v>462</v>
      </c>
      <c r="C45" s="256" t="s">
        <v>126</v>
      </c>
      <c r="D45" s="257"/>
      <c r="E45" s="279">
        <f>'National summary'!E45-'National summary prev'!E45</f>
        <v>12</v>
      </c>
      <c r="F45" s="278">
        <f>'National summary'!F45-'National summary prev'!F45</f>
        <v>0</v>
      </c>
      <c r="G45" s="257">
        <f>'National summary'!G45-'National summary prev'!G45</f>
        <v>0</v>
      </c>
      <c r="H45" s="257">
        <f>'National summary'!H45-'National summary prev'!H45</f>
        <v>0</v>
      </c>
      <c r="I45" s="257">
        <f>'National summary'!I45-'National summary prev'!I45</f>
        <v>0</v>
      </c>
      <c r="J45" s="279">
        <f>'National summary'!J45-'National summary prev'!J45</f>
        <v>0</v>
      </c>
      <c r="K45" s="271">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8">
        <v>7</v>
      </c>
      <c r="B46" s="255" t="s">
        <v>131</v>
      </c>
      <c r="C46" s="256" t="s">
        <v>126</v>
      </c>
      <c r="D46" s="257"/>
      <c r="E46" s="279">
        <f>'National summary'!E46-'National summary prev'!E46</f>
        <v>10</v>
      </c>
      <c r="F46" s="278">
        <f>'National summary'!F46-'National summary prev'!F46</f>
        <v>0</v>
      </c>
      <c r="G46" s="257">
        <f>'National summary'!G46-'National summary prev'!G46</f>
        <v>0</v>
      </c>
      <c r="H46" s="257">
        <f>'National summary'!H46-'National summary prev'!H46</f>
        <v>0</v>
      </c>
      <c r="I46" s="257">
        <f>'National summary'!I46-'National summary prev'!I46</f>
        <v>0</v>
      </c>
      <c r="J46" s="279">
        <f>'National summary'!J46-'National summary prev'!J46</f>
        <v>0</v>
      </c>
      <c r="K46" s="271">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8" t="s">
        <v>132</v>
      </c>
      <c r="B47" s="255" t="s">
        <v>133</v>
      </c>
      <c r="C47" s="256" t="s">
        <v>126</v>
      </c>
      <c r="D47" s="257"/>
      <c r="E47" s="279">
        <f>'National summary'!E47-'National summary prev'!E47</f>
        <v>8</v>
      </c>
      <c r="F47" s="278">
        <f>'National summary'!F47-'National summary prev'!F47</f>
        <v>0</v>
      </c>
      <c r="G47" s="257">
        <f>'National summary'!G47-'National summary prev'!G47</f>
        <v>0</v>
      </c>
      <c r="H47" s="257">
        <f>'National summary'!H47-'National summary prev'!H47</f>
        <v>0</v>
      </c>
      <c r="I47" s="257">
        <f>'National summary'!I47-'National summary prev'!I47</f>
        <v>0</v>
      </c>
      <c r="J47" s="279">
        <f>'National summary'!J47-'National summary prev'!J47</f>
        <v>0</v>
      </c>
      <c r="K47" s="271">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8" t="s">
        <v>134</v>
      </c>
      <c r="B48" s="255" t="s">
        <v>135</v>
      </c>
      <c r="C48" s="256" t="s">
        <v>126</v>
      </c>
      <c r="D48" s="257"/>
      <c r="E48" s="279">
        <f>'National summary'!E48-'National summary prev'!E48</f>
        <v>6</v>
      </c>
      <c r="F48" s="278">
        <f>'National summary'!F48-'National summary prev'!F48</f>
        <v>0</v>
      </c>
      <c r="G48" s="257">
        <f>'National summary'!G48-'National summary prev'!G48</f>
        <v>0</v>
      </c>
      <c r="H48" s="257">
        <f>'National summary'!H48-'National summary prev'!H48</f>
        <v>0</v>
      </c>
      <c r="I48" s="257">
        <f>'National summary'!I48-'National summary prev'!I48</f>
        <v>0</v>
      </c>
      <c r="J48" s="279">
        <f>'National summary'!J48-'National summary prev'!J48</f>
        <v>0</v>
      </c>
      <c r="K48" s="271">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8" t="s">
        <v>136</v>
      </c>
      <c r="B49" s="255" t="s">
        <v>137</v>
      </c>
      <c r="C49" s="256" t="s">
        <v>126</v>
      </c>
      <c r="D49" s="257"/>
      <c r="E49" s="279">
        <f>'National summary'!E49-'National summary prev'!E49</f>
        <v>4</v>
      </c>
      <c r="F49" s="278">
        <f>'National summary'!F49-'National summary prev'!F49</f>
        <v>0</v>
      </c>
      <c r="G49" s="257">
        <f>'National summary'!G49-'National summary prev'!G49</f>
        <v>0</v>
      </c>
      <c r="H49" s="257">
        <f>'National summary'!H49-'National summary prev'!H49</f>
        <v>0</v>
      </c>
      <c r="I49" s="257">
        <f>'National summary'!I49-'National summary prev'!I49</f>
        <v>0</v>
      </c>
      <c r="J49" s="279">
        <f>'National summary'!J49-'National summary prev'!J49</f>
        <v>0</v>
      </c>
      <c r="K49" s="271">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8" t="s">
        <v>138</v>
      </c>
      <c r="B50" s="255" t="s">
        <v>139</v>
      </c>
      <c r="C50" s="256" t="s">
        <v>126</v>
      </c>
      <c r="D50" s="257"/>
      <c r="E50" s="279">
        <f>'National summary'!E50-'National summary prev'!E50</f>
        <v>2</v>
      </c>
      <c r="F50" s="278">
        <f>'National summary'!F50-'National summary prev'!F50</f>
        <v>0</v>
      </c>
      <c r="G50" s="257">
        <f>'National summary'!G50-'National summary prev'!G50</f>
        <v>0</v>
      </c>
      <c r="H50" s="257">
        <f>'National summary'!H50-'National summary prev'!H50</f>
        <v>0</v>
      </c>
      <c r="I50" s="257">
        <f>'National summary'!I50-'National summary prev'!I50</f>
        <v>0</v>
      </c>
      <c r="J50" s="279">
        <f>'National summary'!J50-'National summary prev'!J50</f>
        <v>0</v>
      </c>
      <c r="K50" s="271">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8" t="s">
        <v>140</v>
      </c>
      <c r="B51" s="255" t="s">
        <v>463</v>
      </c>
      <c r="C51" s="256" t="s">
        <v>126</v>
      </c>
      <c r="D51" s="257"/>
      <c r="E51" s="279">
        <f>'National summary'!E51-'National summary prev'!E51</f>
        <v>0</v>
      </c>
      <c r="F51" s="278">
        <f>'National summary'!F51-'National summary prev'!F51</f>
        <v>0</v>
      </c>
      <c r="G51" s="257">
        <f>'National summary'!G51-'National summary prev'!G51</f>
        <v>0</v>
      </c>
      <c r="H51" s="257">
        <f>'National summary'!H51-'National summary prev'!H51</f>
        <v>0</v>
      </c>
      <c r="I51" s="257">
        <f>'National summary'!I51-'National summary prev'!I51</f>
        <v>0</v>
      </c>
      <c r="J51" s="279">
        <f>'National summary'!J51-'National summary prev'!J51</f>
        <v>0</v>
      </c>
      <c r="K51" s="271">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8" t="s">
        <v>142</v>
      </c>
      <c r="B52" s="255" t="s">
        <v>143</v>
      </c>
      <c r="C52" s="256" t="s">
        <v>126</v>
      </c>
      <c r="D52" s="257"/>
      <c r="E52" s="279">
        <f>'National summary'!E52-'National summary prev'!E52</f>
        <v>-2</v>
      </c>
      <c r="F52" s="278">
        <f>'National summary'!F52-'National summary prev'!F52</f>
        <v>0</v>
      </c>
      <c r="G52" s="257">
        <f>'National summary'!G52-'National summary prev'!G52</f>
        <v>0</v>
      </c>
      <c r="H52" s="257">
        <f>'National summary'!H52-'National summary prev'!H52</f>
        <v>0</v>
      </c>
      <c r="I52" s="257">
        <f>'National summary'!I52-'National summary prev'!I52</f>
        <v>0</v>
      </c>
      <c r="J52" s="279">
        <f>'National summary'!J52-'National summary prev'!J52</f>
        <v>0</v>
      </c>
      <c r="K52" s="271">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8" t="s">
        <v>144</v>
      </c>
      <c r="B53" s="255" t="s">
        <v>145</v>
      </c>
      <c r="C53" s="256" t="s">
        <v>126</v>
      </c>
      <c r="D53" s="257"/>
      <c r="E53" s="279">
        <f>'National summary'!E53-'National summary prev'!E53</f>
        <v>-4</v>
      </c>
      <c r="F53" s="278">
        <f>'National summary'!F53-'National summary prev'!F53</f>
        <v>0</v>
      </c>
      <c r="G53" s="257">
        <f>'National summary'!G53-'National summary prev'!G53</f>
        <v>0</v>
      </c>
      <c r="H53" s="257">
        <f>'National summary'!H53-'National summary prev'!H53</f>
        <v>0</v>
      </c>
      <c r="I53" s="257">
        <f>'National summary'!I53-'National summary prev'!I53</f>
        <v>0</v>
      </c>
      <c r="J53" s="279">
        <f>'National summary'!J53-'National summary prev'!J53</f>
        <v>0</v>
      </c>
      <c r="K53" s="271">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8" t="s">
        <v>146</v>
      </c>
      <c r="B54" s="255" t="s">
        <v>147</v>
      </c>
      <c r="C54" s="256" t="s">
        <v>126</v>
      </c>
      <c r="D54" s="257"/>
      <c r="E54" s="279">
        <f>'National summary'!E54-'National summary prev'!E54</f>
        <v>-6</v>
      </c>
      <c r="F54" s="278">
        <f>'National summary'!F54-'National summary prev'!F54</f>
        <v>0</v>
      </c>
      <c r="G54" s="257">
        <f>'National summary'!G54-'National summary prev'!G54</f>
        <v>0</v>
      </c>
      <c r="H54" s="257">
        <f>'National summary'!H54-'National summary prev'!H54</f>
        <v>0</v>
      </c>
      <c r="I54" s="257">
        <f>'National summary'!I54-'National summary prev'!I54</f>
        <v>0</v>
      </c>
      <c r="J54" s="279">
        <f>'National summary'!J54-'National summary prev'!J54</f>
        <v>0</v>
      </c>
      <c r="K54" s="271">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8" t="s">
        <v>148</v>
      </c>
      <c r="B55" s="255" t="s">
        <v>149</v>
      </c>
      <c r="C55" s="256" t="s">
        <v>126</v>
      </c>
      <c r="D55" s="257"/>
      <c r="E55" s="279">
        <f>'National summary'!E55-'National summary prev'!E55</f>
        <v>-8</v>
      </c>
      <c r="F55" s="278">
        <f>'National summary'!F55-'National summary prev'!F55</f>
        <v>0</v>
      </c>
      <c r="G55" s="257">
        <f>'National summary'!G55-'National summary prev'!G55</f>
        <v>0</v>
      </c>
      <c r="H55" s="257">
        <f>'National summary'!H55-'National summary prev'!H55</f>
        <v>0</v>
      </c>
      <c r="I55" s="257">
        <f>'National summary'!I55-'National summary prev'!I55</f>
        <v>0</v>
      </c>
      <c r="J55" s="279">
        <f>'National summary'!J55-'National summary prev'!J55</f>
        <v>0</v>
      </c>
      <c r="K55" s="271">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8" t="s">
        <v>150</v>
      </c>
      <c r="B56" s="255" t="s">
        <v>464</v>
      </c>
      <c r="C56" s="256" t="s">
        <v>126</v>
      </c>
      <c r="D56" s="257"/>
      <c r="E56" s="279">
        <f>'National summary'!E56-'National summary prev'!E56</f>
        <v>-10</v>
      </c>
      <c r="F56" s="278">
        <f>'National summary'!F56-'National summary prev'!F56</f>
        <v>0</v>
      </c>
      <c r="G56" s="257">
        <f>'National summary'!G56-'National summary prev'!G56</f>
        <v>0</v>
      </c>
      <c r="H56" s="257">
        <f>'National summary'!H56-'National summary prev'!H56</f>
        <v>0</v>
      </c>
      <c r="I56" s="257">
        <f>'National summary'!I56-'National summary prev'!I56</f>
        <v>0</v>
      </c>
      <c r="J56" s="279">
        <f>'National summary'!J56-'National summary prev'!J56</f>
        <v>0</v>
      </c>
      <c r="K56" s="271">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8" t="s">
        <v>152</v>
      </c>
      <c r="B57" s="255" t="s">
        <v>465</v>
      </c>
      <c r="C57" s="256" t="s">
        <v>126</v>
      </c>
      <c r="D57" s="257"/>
      <c r="E57" s="279">
        <f>'National summary'!E57-'National summary prev'!E57</f>
        <v>-12</v>
      </c>
      <c r="F57" s="278">
        <f>'National summary'!F57-'National summary prev'!F57</f>
        <v>0</v>
      </c>
      <c r="G57" s="257">
        <f>'National summary'!G57-'National summary prev'!G57</f>
        <v>0</v>
      </c>
      <c r="H57" s="257">
        <f>'National summary'!H57-'National summary prev'!H57</f>
        <v>0</v>
      </c>
      <c r="I57" s="257">
        <f>'National summary'!I57-'National summary prev'!I57</f>
        <v>0</v>
      </c>
      <c r="J57" s="279">
        <f>'National summary'!J57-'National summary prev'!J57</f>
        <v>0</v>
      </c>
      <c r="K57" s="271">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8" t="s">
        <v>154</v>
      </c>
      <c r="B58" s="255" t="s">
        <v>466</v>
      </c>
      <c r="C58" s="256" t="s">
        <v>126</v>
      </c>
      <c r="D58" s="257"/>
      <c r="E58" s="279">
        <f>'National summary'!E58-'National summary prev'!E58</f>
        <v>-14</v>
      </c>
      <c r="F58" s="278">
        <f>'National summary'!F58-'National summary prev'!F58</f>
        <v>0</v>
      </c>
      <c r="G58" s="257">
        <f>'National summary'!G58-'National summary prev'!G58</f>
        <v>0</v>
      </c>
      <c r="H58" s="257">
        <f>'National summary'!H58-'National summary prev'!H58</f>
        <v>0</v>
      </c>
      <c r="I58" s="257">
        <f>'National summary'!I58-'National summary prev'!I58</f>
        <v>0</v>
      </c>
      <c r="J58" s="279">
        <f>'National summary'!J58-'National summary prev'!J58</f>
        <v>0</v>
      </c>
      <c r="K58" s="271">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8" t="s">
        <v>156</v>
      </c>
      <c r="B59" s="255" t="s">
        <v>467</v>
      </c>
      <c r="C59" s="256" t="s">
        <v>126</v>
      </c>
      <c r="D59" s="257"/>
      <c r="E59" s="279">
        <f>'National summary'!E59-'National summary prev'!E59</f>
        <v>-16</v>
      </c>
      <c r="F59" s="278">
        <f>'National summary'!F59-'National summary prev'!F59</f>
        <v>0</v>
      </c>
      <c r="G59" s="257">
        <f>'National summary'!G59-'National summary prev'!G59</f>
        <v>0</v>
      </c>
      <c r="H59" s="257">
        <f>'National summary'!H59-'National summary prev'!H59</f>
        <v>0</v>
      </c>
      <c r="I59" s="257">
        <f>'National summary'!I59-'National summary prev'!I59</f>
        <v>0</v>
      </c>
      <c r="J59" s="279">
        <f>'National summary'!J59-'National summary prev'!J59</f>
        <v>0</v>
      </c>
      <c r="K59" s="271">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8" t="s">
        <v>158</v>
      </c>
      <c r="B60" s="255" t="s">
        <v>468</v>
      </c>
      <c r="C60" s="256" t="s">
        <v>126</v>
      </c>
      <c r="D60" s="257"/>
      <c r="E60" s="279">
        <f>'National summary'!E60-'National summary prev'!E60</f>
        <v>-18</v>
      </c>
      <c r="F60" s="278">
        <f>'National summary'!F60-'National summary prev'!F60</f>
        <v>0</v>
      </c>
      <c r="G60" s="257">
        <f>'National summary'!G60-'National summary prev'!G60</f>
        <v>0</v>
      </c>
      <c r="H60" s="257">
        <f>'National summary'!H60-'National summary prev'!H60</f>
        <v>0</v>
      </c>
      <c r="I60" s="257">
        <f>'National summary'!I60-'National summary prev'!I60</f>
        <v>0</v>
      </c>
      <c r="J60" s="279">
        <f>'National summary'!J60-'National summary prev'!J60</f>
        <v>0</v>
      </c>
      <c r="K60" s="271">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8" t="s">
        <v>160</v>
      </c>
      <c r="B61" s="255" t="s">
        <v>469</v>
      </c>
      <c r="C61" s="256" t="s">
        <v>126</v>
      </c>
      <c r="D61" s="257"/>
      <c r="E61" s="279">
        <f>'National summary'!E61-'National summary prev'!E61</f>
        <v>-20</v>
      </c>
      <c r="F61" s="278">
        <f>'National summary'!F61-'National summary prev'!F61</f>
        <v>0</v>
      </c>
      <c r="G61" s="257">
        <f>'National summary'!G61-'National summary prev'!G61</f>
        <v>0</v>
      </c>
      <c r="H61" s="257">
        <f>'National summary'!H61-'National summary prev'!H61</f>
        <v>0</v>
      </c>
      <c r="I61" s="257">
        <f>'National summary'!I61-'National summary prev'!I61</f>
        <v>0</v>
      </c>
      <c r="J61" s="279">
        <f>'National summary'!J61-'National summary prev'!J61</f>
        <v>0</v>
      </c>
      <c r="K61" s="271">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8" t="s">
        <v>162</v>
      </c>
      <c r="B62" s="255" t="s">
        <v>470</v>
      </c>
      <c r="C62" s="256" t="s">
        <v>126</v>
      </c>
      <c r="D62" s="257"/>
      <c r="E62" s="279">
        <f>'National summary'!E62-'National summary prev'!E62</f>
        <v>-22</v>
      </c>
      <c r="F62" s="278">
        <f>'National summary'!F62-'National summary prev'!F62</f>
        <v>0</v>
      </c>
      <c r="G62" s="257">
        <f>'National summary'!G62-'National summary prev'!G62</f>
        <v>0</v>
      </c>
      <c r="H62" s="257">
        <f>'National summary'!H62-'National summary prev'!H62</f>
        <v>0</v>
      </c>
      <c r="I62" s="257">
        <f>'National summary'!I62-'National summary prev'!I62</f>
        <v>0</v>
      </c>
      <c r="J62" s="279">
        <f>'National summary'!J62-'National summary prev'!J62</f>
        <v>0</v>
      </c>
      <c r="K62" s="271">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8" t="s">
        <v>187</v>
      </c>
      <c r="B63" s="255" t="s">
        <v>471</v>
      </c>
      <c r="C63" s="256" t="s">
        <v>126</v>
      </c>
      <c r="D63" s="257"/>
      <c r="E63" s="279">
        <f>'National summary'!E63-'National summary prev'!E63</f>
        <v>-24</v>
      </c>
      <c r="F63" s="278">
        <f>'National summary'!F63-'National summary prev'!F63</f>
        <v>0</v>
      </c>
      <c r="G63" s="257">
        <f>'National summary'!G63-'National summary prev'!G63</f>
        <v>0</v>
      </c>
      <c r="H63" s="257">
        <f>'National summary'!H63-'National summary prev'!H63</f>
        <v>0</v>
      </c>
      <c r="I63" s="257">
        <f>'National summary'!I63-'National summary prev'!I63</f>
        <v>0</v>
      </c>
      <c r="J63" s="279">
        <f>'National summary'!J63-'National summary prev'!J63</f>
        <v>0</v>
      </c>
      <c r="K63" s="271">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8" t="s">
        <v>188</v>
      </c>
      <c r="B64" s="255" t="s">
        <v>472</v>
      </c>
      <c r="C64" s="256" t="s">
        <v>126</v>
      </c>
      <c r="D64" s="257"/>
      <c r="E64" s="279">
        <f>'National summary'!E64-'National summary prev'!E64</f>
        <v>-26</v>
      </c>
      <c r="F64" s="278">
        <f>'National summary'!F64-'National summary prev'!F64</f>
        <v>0</v>
      </c>
      <c r="G64" s="257">
        <f>'National summary'!G64-'National summary prev'!G64</f>
        <v>0</v>
      </c>
      <c r="H64" s="257">
        <f>'National summary'!H64-'National summary prev'!H64</f>
        <v>0</v>
      </c>
      <c r="I64" s="257">
        <f>'National summary'!I64-'National summary prev'!I64</f>
        <v>0</v>
      </c>
      <c r="J64" s="279">
        <f>'National summary'!J64-'National summary prev'!J64</f>
        <v>0</v>
      </c>
      <c r="K64" s="271">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8" t="s">
        <v>189</v>
      </c>
      <c r="B65" s="255" t="s">
        <v>473</v>
      </c>
      <c r="C65" s="256" t="s">
        <v>126</v>
      </c>
      <c r="D65" s="257"/>
      <c r="E65" s="279">
        <f>'National summary'!E65-'National summary prev'!E65</f>
        <v>-28</v>
      </c>
      <c r="F65" s="278">
        <f>'National summary'!F65-'National summary prev'!F65</f>
        <v>0</v>
      </c>
      <c r="G65" s="257">
        <f>'National summary'!G65-'National summary prev'!G65</f>
        <v>0</v>
      </c>
      <c r="H65" s="257">
        <f>'National summary'!H65-'National summary prev'!H65</f>
        <v>0</v>
      </c>
      <c r="I65" s="257">
        <f>'National summary'!I65-'National summary prev'!I65</f>
        <v>0</v>
      </c>
      <c r="J65" s="279">
        <f>'National summary'!J65-'National summary prev'!J65</f>
        <v>0</v>
      </c>
      <c r="K65" s="271">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8" t="s">
        <v>190</v>
      </c>
      <c r="B66" s="255" t="s">
        <v>474</v>
      </c>
      <c r="C66" s="256" t="s">
        <v>126</v>
      </c>
      <c r="D66" s="257"/>
      <c r="E66" s="279">
        <f>'National summary'!E66-'National summary prev'!E66</f>
        <v>-30</v>
      </c>
      <c r="F66" s="278">
        <f>'National summary'!F66-'National summary prev'!F66</f>
        <v>0</v>
      </c>
      <c r="G66" s="257">
        <f>'National summary'!G66-'National summary prev'!G66</f>
        <v>0</v>
      </c>
      <c r="H66" s="257">
        <f>'National summary'!H66-'National summary prev'!H66</f>
        <v>0</v>
      </c>
      <c r="I66" s="257">
        <f>'National summary'!I66-'National summary prev'!I66</f>
        <v>0</v>
      </c>
      <c r="J66" s="279">
        <f>'National summary'!J66-'National summary prev'!J66</f>
        <v>0</v>
      </c>
      <c r="K66" s="271">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8" t="s">
        <v>433</v>
      </c>
      <c r="B67" s="255" t="s">
        <v>475</v>
      </c>
      <c r="C67" s="256" t="s">
        <v>126</v>
      </c>
      <c r="D67" s="257"/>
      <c r="E67" s="279">
        <f>'National summary'!E67-'National summary prev'!E67</f>
        <v>-32</v>
      </c>
      <c r="F67" s="278">
        <f>'National summary'!F67-'National summary prev'!F67</f>
        <v>0</v>
      </c>
      <c r="G67" s="257">
        <f>'National summary'!G67-'National summary prev'!G67</f>
        <v>0</v>
      </c>
      <c r="H67" s="257">
        <f>'National summary'!H67-'National summary prev'!H67</f>
        <v>0</v>
      </c>
      <c r="I67" s="257">
        <f>'National summary'!I67-'National summary prev'!I67</f>
        <v>0</v>
      </c>
      <c r="J67" s="279">
        <f>'National summary'!J67-'National summary prev'!J67</f>
        <v>0</v>
      </c>
      <c r="K67" s="271">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8" t="s">
        <v>166</v>
      </c>
      <c r="B68" s="255" t="s">
        <v>476</v>
      </c>
      <c r="C68" s="256" t="s">
        <v>126</v>
      </c>
      <c r="D68" s="257"/>
      <c r="E68" s="279">
        <f>'National summary'!E68-'National summary prev'!E68</f>
        <v>-34</v>
      </c>
      <c r="F68" s="278">
        <f>'National summary'!F68-'National summary prev'!F68</f>
        <v>0</v>
      </c>
      <c r="G68" s="257">
        <f>'National summary'!G68-'National summary prev'!G68</f>
        <v>0</v>
      </c>
      <c r="H68" s="257">
        <f>'National summary'!H68-'National summary prev'!H68</f>
        <v>0</v>
      </c>
      <c r="I68" s="257">
        <f>'National summary'!I68-'National summary prev'!I68</f>
        <v>0</v>
      </c>
      <c r="J68" s="279">
        <f>'National summary'!J68-'National summary prev'!J68</f>
        <v>0</v>
      </c>
      <c r="K68" s="271">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8" t="s">
        <v>164</v>
      </c>
      <c r="B69" s="255" t="s">
        <v>165</v>
      </c>
      <c r="C69" s="256" t="s">
        <v>126</v>
      </c>
      <c r="D69" s="257"/>
      <c r="E69" s="279">
        <f>'National summary'!E69-'National summary prev'!E69</f>
        <v>-36</v>
      </c>
      <c r="F69" s="278">
        <f>'National summary'!F69-'National summary prev'!F69</f>
        <v>0</v>
      </c>
      <c r="G69" s="257">
        <f>'National summary'!G69-'National summary prev'!G69</f>
        <v>0</v>
      </c>
      <c r="H69" s="257">
        <f>'National summary'!H69-'National summary prev'!H69</f>
        <v>0</v>
      </c>
      <c r="I69" s="257">
        <f>'National summary'!I69-'National summary prev'!I69</f>
        <v>0</v>
      </c>
      <c r="J69" s="279">
        <f>'National summary'!J69-'National summary prev'!J69</f>
        <v>0</v>
      </c>
      <c r="K69" s="271">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8">
        <v>9</v>
      </c>
      <c r="B70" s="255" t="s">
        <v>168</v>
      </c>
      <c r="C70" s="256" t="s">
        <v>126</v>
      </c>
      <c r="D70" s="257"/>
      <c r="E70" s="279">
        <f>'National summary'!E70-'National summary prev'!E70</f>
        <v>-38</v>
      </c>
      <c r="F70" s="278">
        <f>'National summary'!F70-'National summary prev'!F70</f>
        <v>0</v>
      </c>
      <c r="G70" s="257">
        <f>'National summary'!G70-'National summary prev'!G70</f>
        <v>0</v>
      </c>
      <c r="H70" s="257">
        <f>'National summary'!H70-'National summary prev'!H70</f>
        <v>0</v>
      </c>
      <c r="I70" s="257">
        <f>'National summary'!I70-'National summary prev'!I70</f>
        <v>0</v>
      </c>
      <c r="J70" s="279">
        <f>'National summary'!J70-'National summary prev'!J70</f>
        <v>0</v>
      </c>
      <c r="K70" s="271">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8">
        <v>10</v>
      </c>
      <c r="B71" s="255" t="s">
        <v>169</v>
      </c>
      <c r="C71" s="256" t="s">
        <v>170</v>
      </c>
      <c r="D71" s="257"/>
      <c r="E71" s="279">
        <f>'National summary'!E71-'National summary prev'!E71</f>
        <v>-40</v>
      </c>
      <c r="F71" s="278">
        <f>'National summary'!F71-'National summary prev'!F71</f>
        <v>0</v>
      </c>
      <c r="G71" s="257">
        <f>'National summary'!G71-'National summary prev'!G71</f>
        <v>0</v>
      </c>
      <c r="H71" s="257">
        <f>'National summary'!H71-'National summary prev'!H71</f>
        <v>0</v>
      </c>
      <c r="I71" s="257">
        <f>'National summary'!I71-'National summary prev'!I71</f>
        <v>0</v>
      </c>
      <c r="J71" s="279">
        <f>'National summary'!J71-'National summary prev'!J71</f>
        <v>0</v>
      </c>
      <c r="K71" s="272">
        <f>'National summary'!K71-'National summary prev'!K71</f>
        <v>0</v>
      </c>
      <c r="L71" s="257">
        <f>'National summary'!L71-'National summary prev'!L71</f>
        <v>0</v>
      </c>
      <c r="M71" s="257">
        <f>'National summary'!M71-'National summary prev'!M71</f>
        <v>0</v>
      </c>
      <c r="N71" s="257">
        <f>'National summary'!N71-'National summary prev'!N71</f>
        <v>0</v>
      </c>
      <c r="O71" s="257">
        <f>'National summary'!O71-'National summary prev'!O71</f>
        <v>0</v>
      </c>
      <c r="P71" s="257">
        <f>'National summary'!P71-'National summary prev'!P71</f>
        <v>0</v>
      </c>
      <c r="Q71" s="257">
        <f>'National summary'!Q71-'National summary prev'!Q71</f>
        <v>0</v>
      </c>
      <c r="R71" s="257">
        <f>'National summary'!R71-'National summary prev'!R71</f>
        <v>0</v>
      </c>
      <c r="S71" s="257">
        <f>'National summary'!S71-'National summary prev'!S71</f>
        <v>0</v>
      </c>
      <c r="T71" s="257">
        <f>'National summary'!T71-'National summary prev'!T71</f>
        <v>0</v>
      </c>
      <c r="U71" s="257">
        <f>'National summary'!U71-'National summary prev'!U71</f>
        <v>0</v>
      </c>
      <c r="V71" s="265">
        <f>'National summary'!V71-'National summary prev'!V71</f>
        <v>0</v>
      </c>
      <c r="W71" s="264">
        <f>'National summary'!W71-'National summary prev'!W71</f>
        <v>0</v>
      </c>
      <c r="X71" s="257">
        <f>'National summary'!X71-'National summary prev'!X71</f>
        <v>0</v>
      </c>
      <c r="Y71" s="257">
        <f>'National summary'!Y71-'National summary prev'!Y71</f>
        <v>0</v>
      </c>
      <c r="Z71" s="257">
        <f>'National summary'!Z71-'National summary prev'!Z71</f>
        <v>0</v>
      </c>
      <c r="AA71" s="257">
        <f>'National summary'!AA71-'National summary prev'!AA71</f>
        <v>0</v>
      </c>
      <c r="AB71" s="257">
        <f>'National summary'!AB71-'National summary prev'!AB71</f>
        <v>0</v>
      </c>
      <c r="AC71" s="257">
        <f>'National summary'!AC71-'National summary prev'!AC71</f>
        <v>0</v>
      </c>
      <c r="AD71" s="257">
        <f>'National summary'!AD71-'National summary prev'!AD71</f>
        <v>0</v>
      </c>
      <c r="AE71" s="257">
        <f>'National summary'!AE71-'National summary prev'!AE71</f>
        <v>0</v>
      </c>
      <c r="AF71" s="257">
        <f>'National summary'!AF71-'National summary prev'!AF71</f>
        <v>0</v>
      </c>
      <c r="AG71" s="257">
        <f>'National summary'!AG71-'National summary prev'!AG71</f>
        <v>0</v>
      </c>
      <c r="AH71" s="265">
        <f>'National summary'!AH71-'National summary prev'!AH71</f>
        <v>0</v>
      </c>
      <c r="AI71" s="264">
        <f>'National summary'!AI71-'National summary prev'!AI71</f>
        <v>0</v>
      </c>
      <c r="AJ71" s="257">
        <f>'National summary'!AJ71-'National summary prev'!AJ71</f>
        <v>0</v>
      </c>
      <c r="AK71" s="257">
        <f>'National summary'!AK71-'National summary prev'!AK71</f>
        <v>0</v>
      </c>
      <c r="AL71" s="257">
        <f>'National summary'!AL71-'National summary prev'!AL71</f>
        <v>0</v>
      </c>
      <c r="AM71" s="257">
        <f>'National summary'!AM71-'National summary prev'!AM71</f>
        <v>0</v>
      </c>
      <c r="AN71" s="257">
        <f>'National summary'!AN71-'National summary prev'!AN71</f>
        <v>0</v>
      </c>
      <c r="AO71" s="257">
        <f>'National summary'!AO71-'National summary prev'!AO71</f>
        <v>0</v>
      </c>
      <c r="AP71" s="257">
        <f>'National summary'!AP71-'National summary prev'!AP71</f>
        <v>0</v>
      </c>
      <c r="AQ71" s="257">
        <f>'National summary'!AQ71-'National summary prev'!AQ71</f>
        <v>0</v>
      </c>
      <c r="AR71" s="257">
        <f>'National summary'!AR71-'National summary prev'!AR71</f>
        <v>0</v>
      </c>
      <c r="AS71" s="257">
        <f>'National summary'!AS71-'National summary prev'!AS71</f>
        <v>0</v>
      </c>
      <c r="AT71" s="265">
        <f>'National summary'!AT71-'National summary prev'!AT71</f>
        <v>0</v>
      </c>
      <c r="AU71" s="264">
        <f>'National summary'!AU71-'National summary prev'!AU71</f>
        <v>0</v>
      </c>
      <c r="AV71" s="257">
        <f>'National summary'!AV71-'National summary prev'!AV71</f>
        <v>0</v>
      </c>
      <c r="AW71" s="257">
        <f>'National summary'!AW71-'National summary prev'!AW71</f>
        <v>0</v>
      </c>
      <c r="AX71" s="257">
        <f>'National summary'!AX71-'National summary prev'!AX71</f>
        <v>0</v>
      </c>
      <c r="AY71" s="257">
        <f>'National summary'!AY71-'National summary prev'!AY71</f>
        <v>0</v>
      </c>
      <c r="AZ71" s="257">
        <f>'National summary'!AZ71-'National summary prev'!AZ71</f>
        <v>0</v>
      </c>
      <c r="BA71" s="257">
        <f>'National summary'!BA71-'National summary prev'!BA71</f>
        <v>0</v>
      </c>
      <c r="BB71" s="257">
        <f>'National summary'!BB71-'National summary prev'!BB71</f>
        <v>0</v>
      </c>
      <c r="BC71" s="257">
        <f>'National summary'!BC71-'National summary prev'!BC71</f>
        <v>0</v>
      </c>
      <c r="BD71" s="257">
        <f>'National summary'!BD71-'National summary prev'!BD71</f>
        <v>0</v>
      </c>
      <c r="BE71" s="257">
        <f>'National summary'!BE71-'National summary prev'!BE71</f>
        <v>0</v>
      </c>
      <c r="BF71" s="265">
        <f>'National summary'!BF71-'National summary prev'!BF71</f>
        <v>0</v>
      </c>
      <c r="BG71" s="264">
        <f>'National summary'!BG71-'National summary prev'!BG71</f>
        <v>0</v>
      </c>
      <c r="BH71" s="257">
        <f>'National summary'!BH71-'National summary prev'!BH71</f>
        <v>0</v>
      </c>
      <c r="BI71" s="257">
        <f>'National summary'!BI71-'National summary prev'!BI71</f>
        <v>0</v>
      </c>
      <c r="BJ71" s="257">
        <f>'National summary'!BJ71-'National summary prev'!BJ71</f>
        <v>0</v>
      </c>
      <c r="BK71" s="257">
        <f>'National summary'!BK71-'National summary prev'!BK71</f>
        <v>0</v>
      </c>
      <c r="BL71" s="257">
        <f>'National summary'!BL71-'National summary prev'!BL71</f>
        <v>0</v>
      </c>
      <c r="BM71" s="257">
        <f>'National summary'!BM71-'National summary prev'!BM71</f>
        <v>0</v>
      </c>
      <c r="BN71" s="257">
        <f>'National summary'!BN71-'National summary prev'!BN71</f>
        <v>0</v>
      </c>
      <c r="BO71" s="257">
        <f>'National summary'!BO71-'National summary prev'!BO71</f>
        <v>0</v>
      </c>
      <c r="BP71" s="257">
        <f>'National summary'!BP71-'National summary prev'!BP71</f>
        <v>0</v>
      </c>
      <c r="BQ71" s="257">
        <f>'National summary'!BQ71-'National summary prev'!BQ71</f>
        <v>0</v>
      </c>
      <c r="BR71" s="265">
        <f>'National summary'!BR71-'National summary prev'!BR71</f>
        <v>0</v>
      </c>
      <c r="BS71" s="32"/>
    </row>
    <row r="72" spans="1:71" s="34" customFormat="1" x14ac:dyDescent="0.25">
      <c r="A72" s="278">
        <v>11</v>
      </c>
      <c r="B72" s="255" t="s">
        <v>171</v>
      </c>
      <c r="C72" s="256" t="s">
        <v>170</v>
      </c>
      <c r="D72" s="257"/>
      <c r="E72" s="279">
        <f>'National summary'!E72-'National summary prev'!E72</f>
        <v>-42</v>
      </c>
      <c r="F72" s="278">
        <f>'National summary'!F72-'National summary prev'!F72</f>
        <v>0</v>
      </c>
      <c r="G72" s="257">
        <f>'National summary'!G72-'National summary prev'!G72</f>
        <v>0</v>
      </c>
      <c r="H72" s="257">
        <f>'National summary'!H72-'National summary prev'!H72</f>
        <v>0</v>
      </c>
      <c r="I72" s="257">
        <f>'National summary'!I72-'National summary prev'!I72</f>
        <v>0</v>
      </c>
      <c r="J72" s="279">
        <f>'National summary'!J72-'National summary prev'!J72</f>
        <v>0</v>
      </c>
      <c r="K72" s="272">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8">
        <v>12</v>
      </c>
      <c r="B73" s="255" t="s">
        <v>172</v>
      </c>
      <c r="C73" s="256" t="s">
        <v>170</v>
      </c>
      <c r="D73" s="257"/>
      <c r="E73" s="279">
        <f>'National summary'!E73-'National summary prev'!E73</f>
        <v>-44</v>
      </c>
      <c r="F73" s="278">
        <f>'National summary'!F73-'National summary prev'!F73</f>
        <v>0</v>
      </c>
      <c r="G73" s="257">
        <f>'National summary'!G73-'National summary prev'!G73</f>
        <v>0</v>
      </c>
      <c r="H73" s="257">
        <f>'National summary'!H73-'National summary prev'!H73</f>
        <v>0</v>
      </c>
      <c r="I73" s="257">
        <f>'National summary'!I73-'National summary prev'!I73</f>
        <v>0</v>
      </c>
      <c r="J73" s="279">
        <f>'National summary'!J73-'National summary prev'!J73</f>
        <v>0</v>
      </c>
      <c r="K73" s="272">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8">
        <v>13</v>
      </c>
      <c r="B74" s="255" t="s">
        <v>173</v>
      </c>
      <c r="C74" s="256" t="s">
        <v>170</v>
      </c>
      <c r="D74" s="257"/>
      <c r="E74" s="279">
        <f>'National summary'!E74-'National summary prev'!E74</f>
        <v>-46</v>
      </c>
      <c r="F74" s="278">
        <f>'National summary'!F74-'National summary prev'!F74</f>
        <v>0</v>
      </c>
      <c r="G74" s="257">
        <f>'National summary'!G74-'National summary prev'!G74</f>
        <v>0</v>
      </c>
      <c r="H74" s="257">
        <f>'National summary'!H74-'National summary prev'!H74</f>
        <v>0</v>
      </c>
      <c r="I74" s="257">
        <f>'National summary'!I74-'National summary prev'!I74</f>
        <v>0</v>
      </c>
      <c r="J74" s="279">
        <f>'National summary'!J74-'National summary prev'!J74</f>
        <v>0</v>
      </c>
      <c r="K74" s="272">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80">
        <v>14</v>
      </c>
      <c r="B75" s="289" t="s">
        <v>114</v>
      </c>
      <c r="C75" s="290" t="s">
        <v>126</v>
      </c>
      <c r="D75" s="281"/>
      <c r="E75" s="282">
        <f>'National summary'!E75-'National summary prev'!E75</f>
        <v>-48</v>
      </c>
      <c r="F75" s="280">
        <f>'National summary'!F75-'National summary prev'!F75</f>
        <v>0</v>
      </c>
      <c r="G75" s="281">
        <f>'National summary'!G75-'National summary prev'!G75</f>
        <v>0</v>
      </c>
      <c r="H75" s="281">
        <f>'National summary'!H75-'National summary prev'!H75</f>
        <v>0</v>
      </c>
      <c r="I75" s="281">
        <f>'National summary'!I75-'National summary prev'!I75</f>
        <v>0</v>
      </c>
      <c r="J75" s="282">
        <f>'National summary'!J75-'National summary prev'!J75</f>
        <v>0</v>
      </c>
      <c r="K75" s="358">
        <f>'National summary'!K75-'National summary prev'!K75</f>
        <v>0</v>
      </c>
      <c r="L75" s="359">
        <f>'National summary'!L75-'National summary prev'!L75</f>
        <v>0</v>
      </c>
      <c r="M75" s="359">
        <f>'National summary'!M75-'National summary prev'!M75</f>
        <v>0</v>
      </c>
      <c r="N75" s="359">
        <f>'National summary'!N75-'National summary prev'!N75</f>
        <v>0</v>
      </c>
      <c r="O75" s="359">
        <f>'National summary'!O75-'National summary prev'!O75</f>
        <v>0</v>
      </c>
      <c r="P75" s="359">
        <f>'National summary'!P75-'National summary prev'!P75</f>
        <v>0</v>
      </c>
      <c r="Q75" s="359">
        <f>'National summary'!Q75-'National summary prev'!Q75</f>
        <v>0</v>
      </c>
      <c r="R75" s="359">
        <f>'National summary'!R75-'National summary prev'!R75</f>
        <v>0</v>
      </c>
      <c r="S75" s="359">
        <f>'National summary'!S75-'National summary prev'!S75</f>
        <v>0</v>
      </c>
      <c r="T75" s="359">
        <f>'National summary'!T75-'National summary prev'!T75</f>
        <v>0</v>
      </c>
      <c r="U75" s="359">
        <f>'National summary'!U75-'National summary prev'!U75</f>
        <v>0</v>
      </c>
      <c r="V75" s="360">
        <f>'National summary'!V75-'National summary prev'!V75</f>
        <v>0</v>
      </c>
      <c r="W75" s="361">
        <f>'National summary'!W75-'National summary prev'!W75</f>
        <v>0</v>
      </c>
      <c r="X75" s="359">
        <f>'National summary'!X75-'National summary prev'!X75</f>
        <v>0</v>
      </c>
      <c r="Y75" s="359">
        <f>'National summary'!Y75-'National summary prev'!Y75</f>
        <v>0</v>
      </c>
      <c r="Z75" s="359">
        <f>'National summary'!Z75-'National summary prev'!Z75</f>
        <v>0</v>
      </c>
      <c r="AA75" s="359">
        <f>'National summary'!AA75-'National summary prev'!AA75</f>
        <v>0</v>
      </c>
      <c r="AB75" s="359">
        <f>'National summary'!AB75-'National summary prev'!AB75</f>
        <v>0</v>
      </c>
      <c r="AC75" s="359">
        <f>'National summary'!AC75-'National summary prev'!AC75</f>
        <v>0</v>
      </c>
      <c r="AD75" s="359">
        <f>'National summary'!AD75-'National summary prev'!AD75</f>
        <v>0</v>
      </c>
      <c r="AE75" s="359">
        <f>'National summary'!AE75-'National summary prev'!AE75</f>
        <v>0</v>
      </c>
      <c r="AF75" s="359">
        <f>'National summary'!AF75-'National summary prev'!AF75</f>
        <v>0</v>
      </c>
      <c r="AG75" s="359">
        <f>'National summary'!AG75-'National summary prev'!AG75</f>
        <v>0</v>
      </c>
      <c r="AH75" s="360">
        <f>'National summary'!AH75-'National summary prev'!AH75</f>
        <v>0</v>
      </c>
      <c r="AI75" s="361">
        <f>'National summary'!AI75-'National summary prev'!AI75</f>
        <v>0</v>
      </c>
      <c r="AJ75" s="359">
        <f>'National summary'!AJ75-'National summary prev'!AJ75</f>
        <v>0</v>
      </c>
      <c r="AK75" s="359">
        <f>'National summary'!AK75-'National summary prev'!AK75</f>
        <v>0</v>
      </c>
      <c r="AL75" s="359">
        <f>'National summary'!AL75-'National summary prev'!AL75</f>
        <v>0</v>
      </c>
      <c r="AM75" s="359">
        <f>'National summary'!AM75-'National summary prev'!AM75</f>
        <v>0</v>
      </c>
      <c r="AN75" s="359">
        <f>'National summary'!AN75-'National summary prev'!AN75</f>
        <v>0</v>
      </c>
      <c r="AO75" s="359">
        <f>'National summary'!AO75-'National summary prev'!AO75</f>
        <v>0</v>
      </c>
      <c r="AP75" s="359">
        <f>'National summary'!AP75-'National summary prev'!AP75</f>
        <v>0</v>
      </c>
      <c r="AQ75" s="359">
        <f>'National summary'!AQ75-'National summary prev'!AQ75</f>
        <v>0</v>
      </c>
      <c r="AR75" s="359">
        <f>'National summary'!AR75-'National summary prev'!AR75</f>
        <v>0</v>
      </c>
      <c r="AS75" s="359">
        <f>'National summary'!AS75-'National summary prev'!AS75</f>
        <v>0</v>
      </c>
      <c r="AT75" s="360">
        <f>'National summary'!AT75-'National summary prev'!AT75</f>
        <v>0</v>
      </c>
      <c r="AU75" s="361">
        <f>'National summary'!AU75-'National summary prev'!AU75</f>
        <v>0</v>
      </c>
      <c r="AV75" s="359">
        <f>'National summary'!AV75-'National summary prev'!AV75</f>
        <v>0</v>
      </c>
      <c r="AW75" s="359">
        <f>'National summary'!AW75-'National summary prev'!AW75</f>
        <v>0</v>
      </c>
      <c r="AX75" s="359">
        <f>'National summary'!AX75-'National summary prev'!AX75</f>
        <v>0</v>
      </c>
      <c r="AY75" s="359">
        <f>'National summary'!AY75-'National summary prev'!AY75</f>
        <v>0</v>
      </c>
      <c r="AZ75" s="359">
        <f>'National summary'!AZ75-'National summary prev'!AZ75</f>
        <v>0</v>
      </c>
      <c r="BA75" s="359">
        <f>'National summary'!BA75-'National summary prev'!BA75</f>
        <v>0</v>
      </c>
      <c r="BB75" s="359">
        <f>'National summary'!BB75-'National summary prev'!BB75</f>
        <v>0</v>
      </c>
      <c r="BC75" s="359">
        <f>'National summary'!BC75-'National summary prev'!BC75</f>
        <v>0</v>
      </c>
      <c r="BD75" s="359">
        <f>'National summary'!BD75-'National summary prev'!BD75</f>
        <v>0</v>
      </c>
      <c r="BE75" s="359">
        <f>'National summary'!BE75-'National summary prev'!BE75</f>
        <v>0</v>
      </c>
      <c r="BF75" s="360">
        <f>'National summary'!BF75-'National summary prev'!BF75</f>
        <v>0</v>
      </c>
      <c r="BG75" s="361">
        <f>'National summary'!BG75-'National summary prev'!BG75</f>
        <v>0</v>
      </c>
      <c r="BH75" s="359">
        <f>'National summary'!BH75-'National summary prev'!BH75</f>
        <v>0</v>
      </c>
      <c r="BI75" s="359">
        <f>'National summary'!BI75-'National summary prev'!BI75</f>
        <v>0</v>
      </c>
      <c r="BJ75" s="359">
        <f>'National summary'!BJ75-'National summary prev'!BJ75</f>
        <v>0</v>
      </c>
      <c r="BK75" s="359">
        <f>'National summary'!BK75-'National summary prev'!BK75</f>
        <v>0</v>
      </c>
      <c r="BL75" s="359">
        <f>'National summary'!BL75-'National summary prev'!BL75</f>
        <v>0</v>
      </c>
      <c r="BM75" s="359">
        <f>'National summary'!BM75-'National summary prev'!BM75</f>
        <v>0</v>
      </c>
      <c r="BN75" s="359">
        <f>'National summary'!BN75-'National summary prev'!BN75</f>
        <v>0</v>
      </c>
      <c r="BO75" s="359">
        <f>'National summary'!BO75-'National summary prev'!BO75</f>
        <v>0</v>
      </c>
      <c r="BP75" s="359">
        <f>'National summary'!BP75-'National summary prev'!BP75</f>
        <v>0</v>
      </c>
      <c r="BQ75" s="359">
        <f>'National summary'!BQ75-'National summary prev'!BQ75</f>
        <v>0</v>
      </c>
      <c r="BR75" s="360">
        <f>'National summary'!BR75-'National summary prev'!BR75</f>
        <v>0</v>
      </c>
      <c r="BS75" s="32"/>
    </row>
  </sheetData>
  <mergeCells count="6">
    <mergeCell ref="BG23:BR23"/>
    <mergeCell ref="C5:D5"/>
    <mergeCell ref="K23:V23"/>
    <mergeCell ref="W23:AH23"/>
    <mergeCell ref="AI23:AT23"/>
    <mergeCell ref="AU23:BF23"/>
  </mergeCells>
  <conditionalFormatting sqref="C9:E21 E25:BR75">
    <cfRule type="expression" dxfId="34"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activeCell="C7" sqref="C7"/>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300" t="str">
        <f>HYPERLINK("#'Contents'!B1", "Go to contents")</f>
        <v>Go to contents</v>
      </c>
      <c r="C1" s="242"/>
      <c r="D1" s="213"/>
      <c r="E1" s="213"/>
      <c r="F1" s="213"/>
    </row>
    <row r="2" spans="1:6" s="16" customFormat="1" x14ac:dyDescent="0.25">
      <c r="C2" s="242"/>
      <c r="D2" s="213"/>
      <c r="E2" s="213"/>
      <c r="F2" s="213"/>
    </row>
    <row r="3" spans="1:6" x14ac:dyDescent="0.25">
      <c r="A3" s="2"/>
      <c r="B3" s="344"/>
      <c r="C3" s="345" t="s">
        <v>390</v>
      </c>
      <c r="D3" s="345"/>
      <c r="E3" s="345"/>
      <c r="F3" s="345"/>
    </row>
    <row r="4" spans="1:6" s="19" customFormat="1" ht="45" x14ac:dyDescent="0.25">
      <c r="A4" s="135"/>
      <c r="B4" s="333" t="s">
        <v>0</v>
      </c>
      <c r="C4" s="332" t="s">
        <v>62</v>
      </c>
      <c r="D4" s="332" t="s">
        <v>311</v>
      </c>
      <c r="E4" s="332" t="s">
        <v>308</v>
      </c>
      <c r="F4" s="332" t="s">
        <v>191</v>
      </c>
    </row>
    <row r="5" spans="1:6" x14ac:dyDescent="0.25">
      <c r="A5" s="343"/>
      <c r="B5" s="335" t="str">
        <f>Contents!C19</f>
        <v>Project name</v>
      </c>
      <c r="C5" s="336" t="s">
        <v>391</v>
      </c>
      <c r="D5" s="337" t="s">
        <v>63</v>
      </c>
      <c r="E5" s="337" t="s">
        <v>63</v>
      </c>
      <c r="F5" s="337"/>
    </row>
    <row r="6" spans="1:6" x14ac:dyDescent="0.25">
      <c r="A6" s="343"/>
      <c r="B6" s="335" t="str">
        <f>Contents!C20</f>
        <v>Project name</v>
      </c>
      <c r="C6" s="336" t="s">
        <v>386</v>
      </c>
      <c r="D6" s="337" t="s">
        <v>63</v>
      </c>
      <c r="E6" s="337" t="s">
        <v>63</v>
      </c>
      <c r="F6" s="337"/>
    </row>
    <row r="7" spans="1:6" x14ac:dyDescent="0.25">
      <c r="A7" s="343"/>
      <c r="B7" s="335" t="str">
        <f>Contents!C21</f>
        <v>Project name</v>
      </c>
      <c r="C7" s="336"/>
      <c r="D7" s="337"/>
      <c r="E7" s="337"/>
      <c r="F7" s="337"/>
    </row>
    <row r="8" spans="1:6" x14ac:dyDescent="0.25">
      <c r="A8" s="343"/>
      <c r="B8" s="335" t="str">
        <f>Contents!C22</f>
        <v>Project name</v>
      </c>
      <c r="C8" s="336"/>
      <c r="D8" s="337"/>
      <c r="E8" s="337"/>
      <c r="F8" s="337"/>
    </row>
    <row r="9" spans="1:6" x14ac:dyDescent="0.25">
      <c r="A9" s="343"/>
      <c r="B9" s="335" t="str">
        <f>Contents!C23</f>
        <v>Project name</v>
      </c>
      <c r="C9" s="336"/>
      <c r="D9" s="337"/>
      <c r="E9" s="337"/>
      <c r="F9" s="338"/>
    </row>
    <row r="10" spans="1:6" x14ac:dyDescent="0.25">
      <c r="A10" s="343"/>
      <c r="B10" s="335" t="str">
        <f>Contents!C24</f>
        <v>Project name</v>
      </c>
      <c r="C10" s="336"/>
      <c r="D10" s="337"/>
      <c r="E10" s="337"/>
      <c r="F10" s="338"/>
    </row>
    <row r="11" spans="1:6" x14ac:dyDescent="0.25">
      <c r="A11" s="343"/>
      <c r="B11" s="335" t="str">
        <f>Contents!C25</f>
        <v>Project name</v>
      </c>
      <c r="C11" s="339"/>
      <c r="D11" s="337"/>
      <c r="E11" s="337"/>
      <c r="F11" s="337"/>
    </row>
    <row r="12" spans="1:6" x14ac:dyDescent="0.25">
      <c r="A12" s="343"/>
      <c r="B12" s="335" t="str">
        <f>Contents!C26</f>
        <v>Project name</v>
      </c>
      <c r="C12" s="336"/>
      <c r="D12" s="337"/>
      <c r="E12" s="337"/>
      <c r="F12" s="337"/>
    </row>
    <row r="13" spans="1:6" x14ac:dyDescent="0.25">
      <c r="A13" s="343"/>
      <c r="B13" s="335" t="str">
        <f>Contents!C27</f>
        <v>Project name</v>
      </c>
      <c r="C13" s="336"/>
      <c r="D13" s="337"/>
      <c r="E13" s="337"/>
      <c r="F13" s="337"/>
    </row>
    <row r="14" spans="1:6" x14ac:dyDescent="0.25">
      <c r="A14" s="343"/>
      <c r="B14" s="335" t="str">
        <f>Contents!C28</f>
        <v>Project name</v>
      </c>
      <c r="C14" s="336"/>
      <c r="D14" s="337"/>
      <c r="E14" s="337"/>
      <c r="F14" s="337"/>
    </row>
    <row r="15" spans="1:6" x14ac:dyDescent="0.25">
      <c r="A15" s="343"/>
      <c r="B15" s="335" t="str">
        <f>Contents!C29</f>
        <v>Project name</v>
      </c>
      <c r="C15" s="336"/>
      <c r="D15" s="337"/>
      <c r="E15" s="337"/>
      <c r="F15" s="337"/>
    </row>
    <row r="16" spans="1:6" x14ac:dyDescent="0.25">
      <c r="A16" s="343"/>
      <c r="B16" s="335" t="str">
        <f>Contents!C30</f>
        <v>Project name</v>
      </c>
      <c r="C16" s="336"/>
      <c r="D16" s="337"/>
      <c r="E16" s="337"/>
      <c r="F16" s="337"/>
    </row>
    <row r="17" spans="1:6" x14ac:dyDescent="0.25">
      <c r="A17" s="343"/>
      <c r="B17" s="335" t="str">
        <f>Contents!C31</f>
        <v>Project name</v>
      </c>
      <c r="C17" s="340"/>
      <c r="D17" s="337"/>
      <c r="E17" s="337"/>
      <c r="F17" s="341"/>
    </row>
    <row r="18" spans="1:6" x14ac:dyDescent="0.25">
      <c r="A18" s="343"/>
      <c r="B18" s="335" t="str">
        <f>Contents!C32</f>
        <v>Project name</v>
      </c>
      <c r="C18" s="340"/>
      <c r="D18" s="337"/>
      <c r="E18" s="337"/>
      <c r="F18" s="341"/>
    </row>
    <row r="19" spans="1:6" x14ac:dyDescent="0.25">
      <c r="A19" s="343"/>
      <c r="B19" s="335" t="str">
        <f>Contents!C33</f>
        <v>Project name</v>
      </c>
      <c r="C19" s="340"/>
      <c r="D19" s="337"/>
      <c r="E19" s="337"/>
      <c r="F19" s="341"/>
    </row>
    <row r="20" spans="1:6" x14ac:dyDescent="0.25">
      <c r="A20" s="343"/>
      <c r="B20" s="335" t="str">
        <f>Contents!C34</f>
        <v>Project name</v>
      </c>
      <c r="C20" s="342"/>
      <c r="D20" s="337"/>
      <c r="E20" s="341"/>
      <c r="F20" s="341"/>
    </row>
    <row r="21" spans="1:6" x14ac:dyDescent="0.25">
      <c r="A21" s="343"/>
      <c r="B21" s="335" t="str">
        <f>Contents!C35</f>
        <v>Project name</v>
      </c>
      <c r="C21" s="334"/>
      <c r="D21" s="337"/>
      <c r="E21" s="337"/>
      <c r="F21" s="341"/>
    </row>
    <row r="22" spans="1:6" x14ac:dyDescent="0.25">
      <c r="A22" s="343"/>
      <c r="B22" s="335" t="str">
        <f>Contents!C36</f>
        <v>Project name</v>
      </c>
      <c r="C22" s="334"/>
      <c r="D22" s="337"/>
      <c r="E22" s="337"/>
      <c r="F22" s="341"/>
    </row>
    <row r="23" spans="1:6" x14ac:dyDescent="0.25">
      <c r="A23" s="343"/>
      <c r="B23" s="335" t="str">
        <f>Contents!C37</f>
        <v>Project name</v>
      </c>
      <c r="C23" s="334"/>
      <c r="D23" s="337"/>
      <c r="E23" s="337"/>
      <c r="F23" s="341"/>
    </row>
    <row r="24" spans="1:6" x14ac:dyDescent="0.25">
      <c r="A24" s="343"/>
      <c r="B24" s="335" t="str">
        <f>Contents!C38</f>
        <v>Project name</v>
      </c>
      <c r="C24" s="334"/>
      <c r="D24" s="337"/>
      <c r="E24" s="337"/>
      <c r="F24" s="341"/>
    </row>
    <row r="25" spans="1:6" x14ac:dyDescent="0.25">
      <c r="A25" s="343"/>
      <c r="B25" s="335" t="str">
        <f>Contents!C39</f>
        <v>Project name</v>
      </c>
      <c r="C25" s="334"/>
      <c r="D25" s="337"/>
      <c r="E25" s="338"/>
      <c r="F25" s="341"/>
    </row>
    <row r="26" spans="1:6" x14ac:dyDescent="0.25">
      <c r="A26" s="343"/>
      <c r="B26" s="335" t="str">
        <f>Contents!C40</f>
        <v>Project name</v>
      </c>
      <c r="C26" s="334"/>
      <c r="D26" s="337"/>
      <c r="E26" s="338"/>
      <c r="F26" s="341"/>
    </row>
    <row r="27" spans="1:6" x14ac:dyDescent="0.25">
      <c r="A27" s="343"/>
      <c r="B27" s="335" t="str">
        <f>Contents!C41</f>
        <v>Project name</v>
      </c>
      <c r="C27" s="334"/>
      <c r="D27" s="337"/>
      <c r="E27" s="338"/>
      <c r="F27" s="341"/>
    </row>
    <row r="28" spans="1:6" x14ac:dyDescent="0.25">
      <c r="A28" s="343"/>
      <c r="B28" s="335" t="str">
        <f>Contents!C42</f>
        <v>Project name</v>
      </c>
      <c r="C28" s="334"/>
      <c r="D28" s="337"/>
      <c r="E28" s="337"/>
      <c r="F28" s="338"/>
    </row>
    <row r="29" spans="1:6" x14ac:dyDescent="0.25">
      <c r="A29" s="343"/>
      <c r="B29" s="335" t="str">
        <f>Contents!C43</f>
        <v>Project name</v>
      </c>
      <c r="C29" s="336"/>
      <c r="D29" s="337"/>
      <c r="E29" s="337"/>
      <c r="F29" s="338"/>
    </row>
    <row r="30" spans="1:6" x14ac:dyDescent="0.25">
      <c r="A30" s="343"/>
      <c r="B30" s="335" t="str">
        <f>Contents!C44</f>
        <v>Project name</v>
      </c>
      <c r="C30" s="334"/>
      <c r="D30" s="338"/>
      <c r="E30" s="338"/>
      <c r="F30" s="341"/>
    </row>
    <row r="31" spans="1:6" x14ac:dyDescent="0.25">
      <c r="A31" s="343"/>
      <c r="B31" s="335" t="str">
        <f>Contents!C45</f>
        <v>Project name</v>
      </c>
      <c r="C31" s="334"/>
      <c r="D31" s="337"/>
      <c r="E31" s="337"/>
      <c r="F31" s="341"/>
    </row>
    <row r="32" spans="1:6" x14ac:dyDescent="0.25">
      <c r="A32" s="343"/>
      <c r="B32" s="335" t="str">
        <f>Contents!C46</f>
        <v>Project name</v>
      </c>
      <c r="C32" s="334"/>
      <c r="D32" s="337"/>
      <c r="E32" s="337"/>
      <c r="F32" s="341"/>
    </row>
  </sheetData>
  <conditionalFormatting sqref="A3:B1048576">
    <cfRule type="cellIs" dxfId="33" priority="773" operator="equal">
      <formula>"No"</formula>
    </cfRule>
    <cfRule type="cellIs" dxfId="32" priority="774" operator="equal">
      <formula>"Yes"</formula>
    </cfRule>
  </conditionalFormatting>
  <conditionalFormatting sqref="D33:D1048576">
    <cfRule type="cellIs" dxfId="31" priority="33" operator="equal">
      <formula>"No"</formula>
    </cfRule>
    <cfRule type="cellIs" dxfId="30" priority="34" operator="equal">
      <formula>"Yes"</formula>
    </cfRule>
  </conditionalFormatting>
  <conditionalFormatting sqref="D5:D32 E21:E24">
    <cfRule type="cellIs" dxfId="29" priority="31" operator="equal">
      <formula>"No"</formula>
    </cfRule>
    <cfRule type="cellIs" dxfId="28" priority="32" operator="equal">
      <formula>"Yes"</formula>
    </cfRule>
  </conditionalFormatting>
  <conditionalFormatting sqref="D4">
    <cfRule type="cellIs" dxfId="27" priority="29" operator="equal">
      <formula>"No"</formula>
    </cfRule>
    <cfRule type="cellIs" dxfId="26" priority="30" operator="equal">
      <formula>"Yes"</formula>
    </cfRule>
  </conditionalFormatting>
  <conditionalFormatting sqref="E33:F1048576">
    <cfRule type="cellIs" dxfId="25" priority="27" operator="equal">
      <formula>"No"</formula>
    </cfRule>
    <cfRule type="cellIs" dxfId="24" priority="28" operator="equal">
      <formula>"Yes"</formula>
    </cfRule>
  </conditionalFormatting>
  <conditionalFormatting sqref="F9:F10 E20:F20 F21:F24 E25:F27 F13:F19">
    <cfRule type="cellIs" dxfId="23" priority="25" operator="equal">
      <formula>"No"</formula>
    </cfRule>
    <cfRule type="cellIs" dxfId="22" priority="26" operator="equal">
      <formula>"Yes"</formula>
    </cfRule>
  </conditionalFormatting>
  <conditionalFormatting sqref="E4:F4">
    <cfRule type="cellIs" dxfId="21" priority="23" operator="equal">
      <formula>"No"</formula>
    </cfRule>
    <cfRule type="cellIs" dxfId="20" priority="24" operator="equal">
      <formula>"Yes"</formula>
    </cfRule>
  </conditionalFormatting>
  <conditionalFormatting sqref="E30:F32 E29">
    <cfRule type="cellIs" dxfId="19" priority="19" operator="equal">
      <formula>"No"</formula>
    </cfRule>
    <cfRule type="cellIs" dxfId="18" priority="20" operator="equal">
      <formula>"Yes"</formula>
    </cfRule>
  </conditionalFormatting>
  <conditionalFormatting sqref="E5:E19">
    <cfRule type="cellIs" dxfId="17" priority="17" operator="equal">
      <formula>"No"</formula>
    </cfRule>
    <cfRule type="cellIs" dxfId="16" priority="18" operator="equal">
      <formula>"Yes"</formula>
    </cfRule>
  </conditionalFormatting>
  <conditionalFormatting sqref="F5:F6">
    <cfRule type="cellIs" dxfId="15" priority="15" operator="equal">
      <formula>"No"</formula>
    </cfRule>
    <cfRule type="cellIs" dxfId="14" priority="16" operator="equal">
      <formula>"Yes"</formula>
    </cfRule>
  </conditionalFormatting>
  <conditionalFormatting sqref="F7">
    <cfRule type="cellIs" dxfId="13" priority="13" operator="equal">
      <formula>"No"</formula>
    </cfRule>
    <cfRule type="cellIs" dxfId="12" priority="14" operator="equal">
      <formula>"Yes"</formula>
    </cfRule>
  </conditionalFormatting>
  <conditionalFormatting sqref="F8">
    <cfRule type="cellIs" dxfId="11" priority="11" operator="equal">
      <formula>"No"</formula>
    </cfRule>
    <cfRule type="cellIs" dxfId="10" priority="12" operator="equal">
      <formula>"Yes"</formula>
    </cfRule>
  </conditionalFormatting>
  <conditionalFormatting sqref="F11">
    <cfRule type="cellIs" dxfId="9" priority="9" operator="equal">
      <formula>"No"</formula>
    </cfRule>
    <cfRule type="cellIs" dxfId="8" priority="10" operator="equal">
      <formula>"Yes"</formula>
    </cfRule>
  </conditionalFormatting>
  <conditionalFormatting sqref="F12">
    <cfRule type="cellIs" dxfId="7" priority="7" operator="equal">
      <formula>"No"</formula>
    </cfRule>
    <cfRule type="cellIs" dxfId="6" priority="8" operator="equal">
      <formula>"Yes"</formula>
    </cfRule>
  </conditionalFormatting>
  <conditionalFormatting sqref="E28">
    <cfRule type="cellIs" dxfId="5" priority="5" operator="equal">
      <formula>"No"</formula>
    </cfRule>
    <cfRule type="cellIs" dxfId="4" priority="6" operator="equal">
      <formula>"Yes"</formula>
    </cfRule>
  </conditionalFormatting>
  <conditionalFormatting sqref="F28">
    <cfRule type="cellIs" dxfId="3" priority="3" operator="equal">
      <formula>"No"</formula>
    </cfRule>
    <cfRule type="cellIs" dxfId="2" priority="4" operator="equal">
      <formula>"Yes"</formula>
    </cfRule>
  </conditionalFormatting>
  <conditionalFormatting sqref="F29">
    <cfRule type="cellIs" dxfId="1" priority="1" operator="equal">
      <formula>"No"</formula>
    </cfRule>
    <cfRule type="cellIs" dxfId="0"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5"/>
  <sheetViews>
    <sheetView showGridLines="0" workbookViewId="0">
      <pane xSplit="5" topLeftCell="F1" activePane="topRight" state="frozen"/>
      <selection pane="topRight" activeCell="D19" sqref="D19"/>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7"/>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5"/>
  <sheetViews>
    <sheetView showGridLines="0" workbookViewId="0">
      <pane xSplit="5" topLeftCell="F1" activePane="topRight" state="frozen"/>
      <selection pane="topRight" activeCell="A8" sqref="A8"/>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7"/>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5"/>
  <sheetViews>
    <sheetView showGridLines="0" workbookViewId="0">
      <pane xSplit="5" topLeftCell="F1" activePane="topRight" state="frozen"/>
      <selection pane="topRight" activeCell="B41" sqref="B41"/>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7"/>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133</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135</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137</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139</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463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143</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145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147</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149</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464</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465</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466</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467</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468</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469</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470</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471</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472</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473</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474</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475</v>
      </c>
      <c r="C67" s="256" t="s">
        <v>126</v>
      </c>
      <c r="D67" s="257" t="b">
        <v>1</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D69"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si="2"/>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3">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00" t="s">
        <v>214</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309</v>
      </c>
      <c r="AP12" s="401"/>
      <c r="AQ12" s="401"/>
      <c r="AR12" s="401"/>
      <c r="AS12" s="401"/>
      <c r="AT12" s="402"/>
      <c r="AU12" s="416" t="s">
        <v>197</v>
      </c>
      <c r="AV12" s="417"/>
      <c r="AW12" s="420" t="s">
        <v>242</v>
      </c>
      <c r="AX12" s="421"/>
      <c r="AY12" s="416">
        <v>44638</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00" t="s">
        <v>215</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t="s">
        <v>310</v>
      </c>
      <c r="AP14" s="401"/>
      <c r="AQ14" s="401"/>
      <c r="AR14" s="401"/>
      <c r="AS14" s="401"/>
      <c r="AT14" s="402"/>
      <c r="AU14" s="416" t="s">
        <v>197</v>
      </c>
      <c r="AV14" s="417"/>
      <c r="AW14" s="420" t="s">
        <v>242</v>
      </c>
      <c r="AX14" s="421"/>
      <c r="AY14" s="416">
        <v>44638</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4" t="s">
        <v>216</v>
      </c>
      <c r="L16" s="425"/>
      <c r="M16" s="425"/>
      <c r="N16" s="425"/>
      <c r="O16" s="425"/>
      <c r="P16" s="425"/>
      <c r="Q16" s="425"/>
      <c r="R16" s="425"/>
      <c r="S16" s="425"/>
      <c r="T16" s="425"/>
      <c r="U16" s="425"/>
      <c r="V16" s="425"/>
      <c r="W16" s="425"/>
      <c r="X16" s="425"/>
      <c r="Y16" s="425"/>
      <c r="Z16" s="425"/>
      <c r="AA16" s="425"/>
      <c r="AB16" s="425"/>
      <c r="AC16" s="425"/>
      <c r="AD16" s="425"/>
      <c r="AE16" s="425"/>
      <c r="AF16" s="425"/>
      <c r="AG16" s="425"/>
      <c r="AH16" s="425"/>
      <c r="AI16" s="425"/>
      <c r="AJ16" s="425"/>
      <c r="AK16" s="425"/>
      <c r="AL16" s="425"/>
      <c r="AM16" s="425"/>
      <c r="AN16" s="426"/>
      <c r="AO16" s="424" t="s">
        <v>283</v>
      </c>
      <c r="AP16" s="425"/>
      <c r="AQ16" s="425"/>
      <c r="AR16" s="425"/>
      <c r="AS16" s="425"/>
      <c r="AT16" s="426"/>
      <c r="AU16" s="427" t="s">
        <v>197</v>
      </c>
      <c r="AV16" s="428"/>
      <c r="AW16" s="429" t="s">
        <v>218</v>
      </c>
      <c r="AX16" s="430"/>
      <c r="AY16" s="427">
        <v>44614</v>
      </c>
      <c r="AZ16" s="428"/>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4" t="s">
        <v>293</v>
      </c>
      <c r="L17" s="425"/>
      <c r="M17" s="425"/>
      <c r="N17" s="425"/>
      <c r="O17" s="425"/>
      <c r="P17" s="425"/>
      <c r="Q17" s="425"/>
      <c r="R17" s="425"/>
      <c r="S17" s="425"/>
      <c r="T17" s="425"/>
      <c r="U17" s="425"/>
      <c r="V17" s="425"/>
      <c r="W17" s="425"/>
      <c r="X17" s="425"/>
      <c r="Y17" s="425"/>
      <c r="Z17" s="425"/>
      <c r="AA17" s="425"/>
      <c r="AB17" s="425"/>
      <c r="AC17" s="425"/>
      <c r="AD17" s="425"/>
      <c r="AE17" s="425"/>
      <c r="AF17" s="425"/>
      <c r="AG17" s="425"/>
      <c r="AH17" s="425"/>
      <c r="AI17" s="425"/>
      <c r="AJ17" s="425"/>
      <c r="AK17" s="425"/>
      <c r="AL17" s="425"/>
      <c r="AM17" s="425"/>
      <c r="AN17" s="426"/>
      <c r="AO17" s="424" t="s">
        <v>301</v>
      </c>
      <c r="AP17" s="425"/>
      <c r="AQ17" s="425"/>
      <c r="AR17" s="425"/>
      <c r="AS17" s="425"/>
      <c r="AT17" s="426"/>
      <c r="AU17" s="427" t="s">
        <v>197</v>
      </c>
      <c r="AV17" s="428"/>
      <c r="AW17" s="429" t="s">
        <v>218</v>
      </c>
      <c r="AX17" s="430"/>
      <c r="AY17" s="427">
        <v>44582</v>
      </c>
      <c r="AZ17" s="428"/>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00" t="s">
        <v>217</v>
      </c>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t="s">
        <v>283</v>
      </c>
      <c r="AP18" s="401"/>
      <c r="AQ18" s="401"/>
      <c r="AR18" s="401"/>
      <c r="AS18" s="401"/>
      <c r="AT18" s="402"/>
      <c r="AU18" s="416" t="s">
        <v>197</v>
      </c>
      <c r="AV18" s="417"/>
      <c r="AW18" s="420" t="s">
        <v>242</v>
      </c>
      <c r="AX18" s="421"/>
      <c r="AY18" s="416">
        <v>44638</v>
      </c>
      <c r="AZ18" s="417"/>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4" t="s">
        <v>295</v>
      </c>
      <c r="L19" s="425"/>
      <c r="M19" s="425"/>
      <c r="N19" s="425"/>
      <c r="O19" s="425"/>
      <c r="P19" s="425"/>
      <c r="Q19" s="425"/>
      <c r="R19" s="425"/>
      <c r="S19" s="425"/>
      <c r="T19" s="425"/>
      <c r="U19" s="425"/>
      <c r="V19" s="425"/>
      <c r="W19" s="425"/>
      <c r="X19" s="425"/>
      <c r="Y19" s="425"/>
      <c r="Z19" s="425"/>
      <c r="AA19" s="425"/>
      <c r="AB19" s="425"/>
      <c r="AC19" s="425"/>
      <c r="AD19" s="425"/>
      <c r="AE19" s="425"/>
      <c r="AF19" s="425"/>
      <c r="AG19" s="425"/>
      <c r="AH19" s="425"/>
      <c r="AI19" s="425"/>
      <c r="AJ19" s="425"/>
      <c r="AK19" s="425"/>
      <c r="AL19" s="425"/>
      <c r="AM19" s="425"/>
      <c r="AN19" s="426"/>
      <c r="AO19" s="424" t="s">
        <v>296</v>
      </c>
      <c r="AP19" s="425"/>
      <c r="AQ19" s="425"/>
      <c r="AR19" s="425"/>
      <c r="AS19" s="425"/>
      <c r="AT19" s="426"/>
      <c r="AU19" s="427" t="s">
        <v>197</v>
      </c>
      <c r="AV19" s="428"/>
      <c r="AW19" s="429" t="s">
        <v>218</v>
      </c>
      <c r="AX19" s="430"/>
      <c r="AY19" s="427">
        <v>44614</v>
      </c>
      <c r="AZ19" s="428"/>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4" t="s">
        <v>299</v>
      </c>
      <c r="L20" s="425"/>
      <c r="M20" s="425"/>
      <c r="N20" s="425"/>
      <c r="O20" s="425"/>
      <c r="P20" s="425"/>
      <c r="Q20" s="425"/>
      <c r="R20" s="425"/>
      <c r="S20" s="425"/>
      <c r="T20" s="425"/>
      <c r="U20" s="425"/>
      <c r="V20" s="425"/>
      <c r="W20" s="425"/>
      <c r="X20" s="425"/>
      <c r="Y20" s="425"/>
      <c r="Z20" s="425"/>
      <c r="AA20" s="425"/>
      <c r="AB20" s="425"/>
      <c r="AC20" s="425"/>
      <c r="AD20" s="425"/>
      <c r="AE20" s="425"/>
      <c r="AF20" s="425"/>
      <c r="AG20" s="425"/>
      <c r="AH20" s="425"/>
      <c r="AI20" s="425"/>
      <c r="AJ20" s="425"/>
      <c r="AK20" s="425"/>
      <c r="AL20" s="425"/>
      <c r="AM20" s="425"/>
      <c r="AN20" s="426"/>
      <c r="AO20" s="424" t="s">
        <v>65</v>
      </c>
      <c r="AP20" s="425"/>
      <c r="AQ20" s="425"/>
      <c r="AR20" s="425"/>
      <c r="AS20" s="425"/>
      <c r="AT20" s="426"/>
      <c r="AU20" s="427" t="s">
        <v>197</v>
      </c>
      <c r="AV20" s="428"/>
      <c r="AW20" s="429" t="s">
        <v>218</v>
      </c>
      <c r="AX20" s="430"/>
      <c r="AY20" s="427">
        <v>44614</v>
      </c>
      <c r="AZ20" s="428"/>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4" t="s">
        <v>335</v>
      </c>
      <c r="L21" s="425"/>
      <c r="M21" s="425"/>
      <c r="N21" s="425"/>
      <c r="O21" s="425"/>
      <c r="P21" s="425"/>
      <c r="Q21" s="425"/>
      <c r="R21" s="425"/>
      <c r="S21" s="425"/>
      <c r="T21" s="425"/>
      <c r="U21" s="425"/>
      <c r="V21" s="425"/>
      <c r="W21" s="425"/>
      <c r="X21" s="425"/>
      <c r="Y21" s="425"/>
      <c r="Z21" s="425"/>
      <c r="AA21" s="425"/>
      <c r="AB21" s="425"/>
      <c r="AC21" s="425"/>
      <c r="AD21" s="425"/>
      <c r="AE21" s="425"/>
      <c r="AF21" s="425"/>
      <c r="AG21" s="425"/>
      <c r="AH21" s="425"/>
      <c r="AI21" s="425"/>
      <c r="AJ21" s="425"/>
      <c r="AK21" s="425"/>
      <c r="AL21" s="425"/>
      <c r="AM21" s="425"/>
      <c r="AN21" s="426"/>
      <c r="AO21" s="424"/>
      <c r="AP21" s="425"/>
      <c r="AQ21" s="425"/>
      <c r="AR21" s="425"/>
      <c r="AS21" s="425"/>
      <c r="AT21" s="426"/>
      <c r="AU21" s="427" t="s">
        <v>197</v>
      </c>
      <c r="AV21" s="428"/>
      <c r="AW21" s="429" t="s">
        <v>218</v>
      </c>
      <c r="AX21" s="430"/>
      <c r="AY21" s="427">
        <v>44670</v>
      </c>
      <c r="AZ21" s="428"/>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4" t="s">
        <v>315</v>
      </c>
      <c r="L22" s="425"/>
      <c r="M22" s="425"/>
      <c r="N22" s="425"/>
      <c r="O22" s="425"/>
      <c r="P22" s="425"/>
      <c r="Q22" s="425"/>
      <c r="R22" s="425"/>
      <c r="S22" s="425"/>
      <c r="T22" s="425"/>
      <c r="U22" s="425"/>
      <c r="V22" s="425"/>
      <c r="W22" s="425"/>
      <c r="X22" s="425"/>
      <c r="Y22" s="425"/>
      <c r="Z22" s="425"/>
      <c r="AA22" s="425"/>
      <c r="AB22" s="425"/>
      <c r="AC22" s="425"/>
      <c r="AD22" s="425"/>
      <c r="AE22" s="425"/>
      <c r="AF22" s="425"/>
      <c r="AG22" s="425"/>
      <c r="AH22" s="425"/>
      <c r="AI22" s="425"/>
      <c r="AJ22" s="425"/>
      <c r="AK22" s="425"/>
      <c r="AL22" s="425"/>
      <c r="AM22" s="425"/>
      <c r="AN22" s="426"/>
      <c r="AO22" s="424" t="s">
        <v>336</v>
      </c>
      <c r="AP22" s="425"/>
      <c r="AQ22" s="425"/>
      <c r="AR22" s="425"/>
      <c r="AS22" s="425"/>
      <c r="AT22" s="426"/>
      <c r="AU22" s="427" t="s">
        <v>317</v>
      </c>
      <c r="AV22" s="428"/>
      <c r="AW22" s="429" t="s">
        <v>218</v>
      </c>
      <c r="AX22" s="430"/>
      <c r="AY22" s="427">
        <v>44700</v>
      </c>
      <c r="AZ22" s="428"/>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00" t="s">
        <v>337</v>
      </c>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16" t="s">
        <v>197</v>
      </c>
      <c r="AV23" s="417"/>
      <c r="AW23" s="420" t="s">
        <v>242</v>
      </c>
      <c r="AX23" s="421"/>
      <c r="AY23" s="416">
        <v>44759</v>
      </c>
      <c r="AZ23" s="417"/>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42:AZ42"/>
    <mergeCell ref="AY31:AZ31"/>
    <mergeCell ref="AY32:AZ32"/>
    <mergeCell ref="AY33:AZ33"/>
    <mergeCell ref="AY34:AZ34"/>
    <mergeCell ref="AY35:AZ35"/>
    <mergeCell ref="AY36:AZ36"/>
    <mergeCell ref="AY37:AZ37"/>
    <mergeCell ref="AY38:AZ38"/>
    <mergeCell ref="AY39:AZ39"/>
    <mergeCell ref="AY40:AZ40"/>
    <mergeCell ref="AY41:AZ41"/>
    <mergeCell ref="AY30:AZ30"/>
    <mergeCell ref="AY19:AZ19"/>
    <mergeCell ref="AY20:AZ20"/>
    <mergeCell ref="AY21:AZ21"/>
    <mergeCell ref="AY22:AZ22"/>
    <mergeCell ref="AY23:AZ23"/>
    <mergeCell ref="AY25:AZ25"/>
    <mergeCell ref="AY26:AZ26"/>
    <mergeCell ref="AY27:AZ27"/>
    <mergeCell ref="AY28:AZ28"/>
    <mergeCell ref="AY29:AZ29"/>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K42:AN42"/>
    <mergeCell ref="AO42:AT42"/>
    <mergeCell ref="K37:AN37"/>
    <mergeCell ref="AO37:AT37"/>
    <mergeCell ref="K38:AN38"/>
    <mergeCell ref="AO38:AT38"/>
    <mergeCell ref="K39:AN39"/>
    <mergeCell ref="AO39:AT39"/>
    <mergeCell ref="AO33:AT33"/>
    <mergeCell ref="AO29:AT29"/>
    <mergeCell ref="K30:AN30"/>
    <mergeCell ref="AO30:AT30"/>
    <mergeCell ref="K25:AN25"/>
    <mergeCell ref="AO25:AT25"/>
    <mergeCell ref="K26:AN26"/>
    <mergeCell ref="AO26:AT26"/>
    <mergeCell ref="K27:AN27"/>
    <mergeCell ref="AO27:AT27"/>
    <mergeCell ref="K22:AN22"/>
    <mergeCell ref="AO22:AT22"/>
    <mergeCell ref="K23:AN23"/>
    <mergeCell ref="AO23:AT23"/>
    <mergeCell ref="K19:AN19"/>
    <mergeCell ref="AO19:AT19"/>
    <mergeCell ref="K20:AN20"/>
    <mergeCell ref="AO20:AT20"/>
    <mergeCell ref="K21:AN21"/>
    <mergeCell ref="AO21:AT21"/>
    <mergeCell ref="K16:AN16"/>
    <mergeCell ref="AO16:AT16"/>
    <mergeCell ref="K17:AN17"/>
    <mergeCell ref="AO17:AT17"/>
    <mergeCell ref="K18:AN18"/>
    <mergeCell ref="AO18:AT18"/>
    <mergeCell ref="K11:AN11"/>
    <mergeCell ref="AO11:AT11"/>
    <mergeCell ref="K12:AN12"/>
    <mergeCell ref="AO12:AT12"/>
    <mergeCell ref="K14:AN14"/>
    <mergeCell ref="AO14:AT14"/>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t="s">
        <v>284</v>
      </c>
      <c r="AV12" s="435"/>
      <c r="AW12" s="436" t="s">
        <v>242</v>
      </c>
      <c r="AX12" s="437"/>
      <c r="AY12" s="434">
        <v>44756</v>
      </c>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c r="AV12" s="435"/>
      <c r="AW12" s="436"/>
      <c r="AX12" s="437"/>
      <c r="AY12" s="434"/>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7"/>
  <sheetViews>
    <sheetView showGridLines="0" workbookViewId="0">
      <pane xSplit="5" topLeftCell="F1" activePane="topRight" state="frozen"/>
      <selection pane="topRight" activeCell="D67" sqref="D67"/>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300"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9" t="s">
        <v>64</v>
      </c>
      <c r="D8" s="269" t="s">
        <v>72</v>
      </c>
      <c r="E8" s="269" t="s">
        <v>73</v>
      </c>
      <c r="F8" s="34"/>
      <c r="G8" s="34"/>
      <c r="H8" s="34"/>
      <c r="I8" s="34"/>
      <c r="J8" s="34"/>
      <c r="K8" s="34"/>
      <c r="L8" s="34"/>
      <c r="M8" s="34"/>
      <c r="N8" s="34"/>
      <c r="O8" s="34"/>
      <c r="P8" s="34"/>
      <c r="Q8" s="34"/>
      <c r="R8" s="34"/>
      <c r="S8" s="34"/>
      <c r="T8" s="34"/>
      <c r="U8" s="34"/>
      <c r="V8" s="34"/>
      <c r="W8" s="34"/>
      <c r="X8" s="34"/>
      <c r="Y8" s="34"/>
    </row>
    <row r="9" spans="1:70" s="33" customFormat="1" x14ac:dyDescent="0.25">
      <c r="A9" s="350">
        <v>1</v>
      </c>
      <c r="B9" s="348" t="s">
        <v>443</v>
      </c>
      <c r="C9" s="349">
        <f>_xlfn.XLOOKUP("1a",$A$25:$A$75,$E$25:$E$75,"Not found",0)</f>
        <v>100</v>
      </c>
      <c r="D9" s="347">
        <f>_xlfn.XLOOKUP("1b",$A$25:$A$75,$E$25:$E$75,"Not found",0)</f>
        <v>98</v>
      </c>
      <c r="E9" s="268">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50">
        <v>2</v>
      </c>
      <c r="B10" s="348" t="s">
        <v>444</v>
      </c>
      <c r="C10" s="349">
        <f>_xlfn.XLOOKUP(2,$A$25:$A$75,$E$25:$E$75,"Not found",0)</f>
        <v>97</v>
      </c>
      <c r="D10" s="347">
        <f>_xlfn.XLOOKUP("1a",$A$25:$A$75,$E$25:$E$75,"Not found",0)</f>
        <v>100</v>
      </c>
      <c r="E10" s="268">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50">
        <v>3</v>
      </c>
      <c r="B11" s="348" t="s">
        <v>445</v>
      </c>
      <c r="C11" s="349">
        <f>_xlfn.XLOOKUP("3a",$A$25:$A$75,$E$25:$E$75,0,0)+_xlfn.XLOOKUP("3b",$A$25:$A$75,$E$25:$E$75,0,0)</f>
        <v>191</v>
      </c>
      <c r="D11" s="347">
        <f>_xlfn.XLOOKUP("1a",$A$25:$A$75,$E$25:$E$75,"Not found",0)</f>
        <v>100</v>
      </c>
      <c r="E11" s="268">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50">
        <v>4</v>
      </c>
      <c r="B12" s="348" t="s">
        <v>446</v>
      </c>
      <c r="C12" s="349">
        <f>_xlfn.XLOOKUP("3c",$A$25:$A$75,$E$25:$E$75,0,0)+_xlfn.XLOOKUP("3d",$A$25:$A$75,$E$25:$E$75,0,0)</f>
        <v>187</v>
      </c>
      <c r="D12" s="347">
        <f>_xlfn.XLOOKUP("1a",$A$25:$A$75,$E$25:$E$75,"Not found",0)</f>
        <v>100</v>
      </c>
      <c r="E12" s="268">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50">
        <v>5</v>
      </c>
      <c r="B13" s="348" t="s">
        <v>447</v>
      </c>
      <c r="C13" s="349">
        <f>_xlfn.XLOOKUP(4,$A$25:$A$75,$E$25:$E$75,0,0)</f>
        <v>92</v>
      </c>
      <c r="D13" s="349">
        <f>_xlfn.XLOOKUP("3c",$A$25:$A$75,$E$25:$E$75,0,0)+_xlfn.XLOOKUP("3d",$A$25:$A$75,$E$25:$E$75,0,0)</f>
        <v>187</v>
      </c>
      <c r="E13" s="268">
        <f t="shared" si="0"/>
        <v>0.49197860962566847</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50">
        <v>6</v>
      </c>
      <c r="B14" s="348" t="s">
        <v>448</v>
      </c>
      <c r="C14" s="349">
        <f>_xlfn.XLOOKUP("5a",$A$25:$A$75,$E$25:$E$75,0,0)</f>
        <v>90</v>
      </c>
      <c r="D14" s="349">
        <f>_xlfn.XLOOKUP(4,$A$25:$A$75,$E$25:$E$75,0,0)-_xlfn.XLOOKUP("4b",$A$25:$A$75,$E$25:$E$75,0,0)</f>
        <v>1</v>
      </c>
      <c r="E14" s="268">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50">
        <v>7</v>
      </c>
      <c r="B15" s="348" t="s">
        <v>449</v>
      </c>
      <c r="C15" s="349">
        <f>_xlfn.XLOOKUP("5b",$A$25:$A$75,$E$25:$E$75,0,0)</f>
        <v>89</v>
      </c>
      <c r="D15" s="349">
        <f>_xlfn.XLOOKUP(4,$A$25:$A$75,$E$25:$E$75,0,0)-_xlfn.XLOOKUP("4b",$A$25:$A$75,$E$25:$E$75,0,0)</f>
        <v>1</v>
      </c>
      <c r="E15" s="268">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50">
        <v>8</v>
      </c>
      <c r="B16" s="348" t="s">
        <v>451</v>
      </c>
      <c r="C16" s="349">
        <f>_xlfn.XLOOKUP("6a",$A$25:$A$75,$E$25:$E$75,0,0)
+_xlfn.XLOOKUP("6b",$A$25:$A$75,$E$25:$E$75,0,0)
+_xlfn.XLOOKUP("6c",$A$25:$A$75,$E$25:$E$75,0,0)
+_xlfn.XLOOKUP("6d",$A$25:$A$75,$E$25:$E$75,0,0)
+_xlfn.XLOOKUP("6e",$A$25:$A$75,$E$25:$E$75,0,0)</f>
        <v>416</v>
      </c>
      <c r="D16" s="347">
        <f>_xlfn.XLOOKUP("1a",$A$25:$A$75,$E$25:$E$75,"Not found",0)</f>
        <v>100</v>
      </c>
      <c r="E16" s="268">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50">
        <v>9</v>
      </c>
      <c r="B17" s="348" t="s">
        <v>450</v>
      </c>
      <c r="C17" s="349">
        <f>_xlfn.XLOOKUP("6a",$A$25:$A$75,$E$25:$E$75,0,0)
+_xlfn.XLOOKUP("6b",$A$25:$A$75,$E$25:$E$75,0,0)
+_xlfn.XLOOKUP("6c",$A$25:$A$75,$E$25:$E$75,0,0)
+_xlfn.XLOOKUP("6d",$A$25:$A$75,$E$25:$E$75,0,0)
+_xlfn.XLOOKUP("6e",$A$25:$A$75,$E$25:$E$75,0,0)</f>
        <v>416</v>
      </c>
      <c r="D17" s="349">
        <f>_xlfn.XLOOKUP("3a",$A$25:$A$75,$E$25:$E$75,0,0)+_xlfn.XLOOKUP("3b",$A$25:$A$75,$E$25:$E$75,0,0)</f>
        <v>191</v>
      </c>
      <c r="E17" s="268">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50" t="s">
        <v>453</v>
      </c>
      <c r="B18" s="348" t="s">
        <v>452</v>
      </c>
      <c r="C18" s="349">
        <f>_xlfn.XLOOKUP("6a",$A$25:$A$75,$E$25:$E$75,0,0)
+_xlfn.XLOOKUP("6b",$A$25:$A$75,$E$25:$E$75,0,0)
+_xlfn.XLOOKUP("6c",$A$25:$A$75,$E$25:$E$75,0,0)
+_xlfn.XLOOKUP("6d",$A$25:$A$75,$E$25:$E$75,0,0)
+_xlfn.XLOOKUP("6e",$A$25:$A$75,$E$25:$E$75,0,0)</f>
        <v>416</v>
      </c>
      <c r="D18" s="349">
        <f>_xlfn.XLOOKUP("5a",$A$25:$A$75,$E$25:$E$75,0,0)</f>
        <v>90</v>
      </c>
      <c r="E18" s="268">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50" t="s">
        <v>454</v>
      </c>
      <c r="B19" s="348" t="s">
        <v>455</v>
      </c>
      <c r="C19" s="349">
        <f>_xlfn.XLOOKUP("6a",$A$25:$A$75,$E$25:$E$75,0,0)
+_xlfn.XLOOKUP("6b",$A$25:$A$75,$E$25:$E$75,0,0)</f>
        <v>169</v>
      </c>
      <c r="D19" s="349">
        <f>_xlfn.XLOOKUP("6a",$A$25:$A$75,$E$25:$E$75,0,0)
+_xlfn.XLOOKUP("6b",$A$25:$A$75,$E$25:$E$75,0,0)
+_xlfn.XLOOKUP("6c",$A$25:$A$75,$E$25:$E$75,0,0)
+_xlfn.XLOOKUP("6d",$A$25:$A$75,$E$25:$E$75,0,0)
+_xlfn.XLOOKUP("6e",$A$25:$A$75,$E$25:$E$75,0,0)</f>
        <v>416</v>
      </c>
      <c r="E19" s="268">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50">
        <v>11</v>
      </c>
      <c r="B20" s="348" t="s">
        <v>456</v>
      </c>
      <c r="C20" s="349">
        <f>_xlfn.XLOOKUP(7,$A$25:$A$75,$E$25:$E$75,0,0)</f>
        <v>81</v>
      </c>
      <c r="D20" s="349">
        <f>_xlfn.XLOOKUP("5a",$A$25:$A$75,$E$25:$E$75,0,0)</f>
        <v>90</v>
      </c>
      <c r="E20" s="268">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50">
        <v>12</v>
      </c>
      <c r="B21" s="348" t="s">
        <v>457</v>
      </c>
      <c r="C21" s="349">
        <f>_xlfn.XLOOKUP("8a",$A$25:$A$75,$E$25:$E$75,0,0)</f>
        <v>58</v>
      </c>
      <c r="D21" s="349">
        <f>_xlfn.XLOOKUP("8b",$A$25:$A$75,$E$25:$E$75,0,0)</f>
        <v>59</v>
      </c>
      <c r="E21" s="268">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51"/>
      <c r="C22" s="352"/>
      <c r="D22" s="352"/>
      <c r="E22" s="353"/>
      <c r="F22" s="353"/>
      <c r="G22" s="77"/>
      <c r="H22" s="182"/>
      <c r="I22" s="354"/>
      <c r="J22" s="355"/>
      <c r="K22" s="355"/>
      <c r="L22" s="355"/>
      <c r="M22" s="355"/>
      <c r="N22" s="355"/>
      <c r="O22" s="355"/>
      <c r="P22" s="355"/>
      <c r="Q22" s="355"/>
      <c r="R22" s="355"/>
      <c r="S22" s="355"/>
      <c r="T22" s="355"/>
      <c r="U22" s="355"/>
      <c r="V22" s="355"/>
      <c r="W22" s="355"/>
      <c r="X22" s="355"/>
      <c r="Y22" s="355"/>
      <c r="Z22" s="355"/>
      <c r="AA22" s="355"/>
      <c r="AB22" s="355"/>
      <c r="AC22" s="355"/>
      <c r="AD22" s="355"/>
      <c r="AE22" s="355"/>
      <c r="AF22" s="355"/>
      <c r="AG22" s="355"/>
      <c r="AH22" s="355"/>
      <c r="AI22" s="355"/>
      <c r="AJ22" s="355"/>
      <c r="AK22" s="355"/>
      <c r="AL22" s="355"/>
      <c r="AM22" s="355"/>
      <c r="AN22" s="355"/>
      <c r="AO22" s="355"/>
      <c r="AP22" s="355"/>
      <c r="AQ22" s="355"/>
      <c r="AR22" s="355"/>
      <c r="AS22" s="355"/>
      <c r="AT22" s="356"/>
      <c r="AU22" s="356"/>
      <c r="AV22" s="357"/>
      <c r="AW22" s="357"/>
      <c r="AX22" s="356"/>
      <c r="AY22" s="356"/>
      <c r="AZ22" s="77"/>
      <c r="BA22" s="77"/>
      <c r="BB22" s="77"/>
      <c r="BC22" s="77"/>
      <c r="BD22" s="77"/>
      <c r="BE22" s="77"/>
      <c r="BF22" s="77"/>
      <c r="BG22" s="77"/>
      <c r="BH22" s="77"/>
      <c r="BI22" s="77"/>
      <c r="BJ22" s="77"/>
      <c r="BK22" s="77"/>
      <c r="BL22" s="77"/>
      <c r="BM22" s="77"/>
      <c r="BN22" s="77"/>
      <c r="BO22" s="77"/>
      <c r="BP22" s="77"/>
    </row>
    <row r="23" spans="1:71" s="15" customFormat="1" x14ac:dyDescent="0.25">
      <c r="A23" s="283"/>
      <c r="B23" s="284"/>
      <c r="C23" s="285"/>
      <c r="D23" s="274"/>
      <c r="E23" s="275"/>
      <c r="F23" s="273"/>
      <c r="G23" s="274"/>
      <c r="H23" s="274"/>
      <c r="I23" s="274"/>
      <c r="J23" s="275"/>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6" t="s">
        <v>121</v>
      </c>
      <c r="B24" s="252" t="s">
        <v>442</v>
      </c>
      <c r="C24" s="253" t="s">
        <v>123</v>
      </c>
      <c r="D24" s="254" t="s">
        <v>124</v>
      </c>
      <c r="E24" s="287" t="s">
        <v>125</v>
      </c>
      <c r="F24" s="276" t="s">
        <v>116</v>
      </c>
      <c r="G24" s="266" t="s">
        <v>117</v>
      </c>
      <c r="H24" s="266" t="s">
        <v>118</v>
      </c>
      <c r="I24" s="266" t="s">
        <v>119</v>
      </c>
      <c r="J24" s="277" t="s">
        <v>120</v>
      </c>
      <c r="K24" s="270">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8" t="s">
        <v>76</v>
      </c>
      <c r="B25" s="255" t="s">
        <v>324</v>
      </c>
      <c r="C25" s="256" t="s">
        <v>126</v>
      </c>
      <c r="D25" s="257" t="b">
        <f>E25=SUM(F25:J25)</f>
        <v>0</v>
      </c>
      <c r="E25" s="279">
        <v>100</v>
      </c>
      <c r="F25" s="278"/>
      <c r="G25" s="257"/>
      <c r="H25" s="257"/>
      <c r="I25" s="257"/>
      <c r="J25" s="279"/>
      <c r="K25" s="271"/>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8" t="s">
        <v>318</v>
      </c>
      <c r="B26" s="255" t="s">
        <v>325</v>
      </c>
      <c r="C26" s="256" t="s">
        <v>126</v>
      </c>
      <c r="D26" s="257" t="b">
        <f t="shared" ref="D26:D70" si="1">E26=SUM(F26:J26)</f>
        <v>0</v>
      </c>
      <c r="E26" s="279">
        <v>99</v>
      </c>
      <c r="F26" s="278"/>
      <c r="G26" s="257"/>
      <c r="H26" s="257"/>
      <c r="I26" s="257"/>
      <c r="J26" s="279"/>
      <c r="K26" s="271"/>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8" t="s">
        <v>74</v>
      </c>
      <c r="B27" s="255" t="s">
        <v>75</v>
      </c>
      <c r="C27" s="256" t="s">
        <v>126</v>
      </c>
      <c r="D27" s="257" t="b">
        <f t="shared" si="1"/>
        <v>0</v>
      </c>
      <c r="E27" s="279">
        <v>98</v>
      </c>
      <c r="F27" s="278"/>
      <c r="G27" s="257"/>
      <c r="H27" s="257"/>
      <c r="I27" s="257"/>
      <c r="J27" s="279"/>
      <c r="K27" s="271"/>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8">
        <v>2</v>
      </c>
      <c r="B28" s="255" t="s">
        <v>78</v>
      </c>
      <c r="C28" s="256" t="s">
        <v>126</v>
      </c>
      <c r="D28" s="257" t="b">
        <f t="shared" si="1"/>
        <v>0</v>
      </c>
      <c r="E28" s="279">
        <v>97</v>
      </c>
      <c r="F28" s="278"/>
      <c r="G28" s="257"/>
      <c r="H28" s="257"/>
      <c r="I28" s="257"/>
      <c r="J28" s="279"/>
      <c r="K28" s="271"/>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8" t="s">
        <v>79</v>
      </c>
      <c r="B29" s="255" t="s">
        <v>127</v>
      </c>
      <c r="C29" s="256" t="s">
        <v>126</v>
      </c>
      <c r="D29" s="257" t="b">
        <f t="shared" si="1"/>
        <v>0</v>
      </c>
      <c r="E29" s="279">
        <v>96</v>
      </c>
      <c r="F29" s="278"/>
      <c r="G29" s="257"/>
      <c r="H29" s="257"/>
      <c r="I29" s="257"/>
      <c r="J29" s="279"/>
      <c r="K29" s="271"/>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8" t="s">
        <v>81</v>
      </c>
      <c r="B30" s="255" t="s">
        <v>128</v>
      </c>
      <c r="C30" s="256" t="s">
        <v>126</v>
      </c>
      <c r="D30" s="257" t="b">
        <f t="shared" si="1"/>
        <v>0</v>
      </c>
      <c r="E30" s="279">
        <v>95</v>
      </c>
      <c r="F30" s="278"/>
      <c r="G30" s="257"/>
      <c r="H30" s="257"/>
      <c r="I30" s="257"/>
      <c r="J30" s="279"/>
      <c r="K30" s="271"/>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8" t="s">
        <v>84</v>
      </c>
      <c r="B31" s="255" t="s">
        <v>129</v>
      </c>
      <c r="C31" s="256" t="s">
        <v>126</v>
      </c>
      <c r="D31" s="257" t="b">
        <f t="shared" si="1"/>
        <v>0</v>
      </c>
      <c r="E31" s="279">
        <v>94</v>
      </c>
      <c r="F31" s="278"/>
      <c r="G31" s="257"/>
      <c r="H31" s="257"/>
      <c r="I31" s="257"/>
      <c r="J31" s="279"/>
      <c r="K31" s="271"/>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8" t="s">
        <v>86</v>
      </c>
      <c r="B32" s="255" t="s">
        <v>130</v>
      </c>
      <c r="C32" s="256" t="s">
        <v>126</v>
      </c>
      <c r="D32" s="257" t="b">
        <f t="shared" si="1"/>
        <v>0</v>
      </c>
      <c r="E32" s="279">
        <v>93</v>
      </c>
      <c r="F32" s="278"/>
      <c r="G32" s="257"/>
      <c r="H32" s="257"/>
      <c r="I32" s="257"/>
      <c r="J32" s="279"/>
      <c r="K32" s="271"/>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8">
        <v>4</v>
      </c>
      <c r="B33" s="255" t="s">
        <v>459</v>
      </c>
      <c r="C33" s="256" t="s">
        <v>126</v>
      </c>
      <c r="D33" s="257" t="b">
        <f t="shared" si="1"/>
        <v>0</v>
      </c>
      <c r="E33" s="279">
        <v>92</v>
      </c>
      <c r="F33" s="278"/>
      <c r="G33" s="257"/>
      <c r="H33" s="257"/>
      <c r="I33" s="257"/>
      <c r="J33" s="279"/>
      <c r="K33" s="271"/>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8" t="s">
        <v>328</v>
      </c>
      <c r="B34" s="255" t="s">
        <v>330</v>
      </c>
      <c r="C34" s="256" t="s">
        <v>126</v>
      </c>
      <c r="D34" s="257" t="b">
        <f t="shared" si="1"/>
        <v>0</v>
      </c>
      <c r="E34" s="279">
        <v>91</v>
      </c>
      <c r="F34" s="278"/>
      <c r="G34" s="257"/>
      <c r="H34" s="257"/>
      <c r="I34" s="257"/>
      <c r="J34" s="279"/>
      <c r="K34" s="271"/>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8" t="s">
        <v>95</v>
      </c>
      <c r="B35" s="255" t="s">
        <v>96</v>
      </c>
      <c r="C35" s="256" t="s">
        <v>126</v>
      </c>
      <c r="D35" s="257" t="b">
        <f t="shared" si="1"/>
        <v>0</v>
      </c>
      <c r="E35" s="279">
        <v>90</v>
      </c>
      <c r="F35" s="278"/>
      <c r="G35" s="257"/>
      <c r="H35" s="257"/>
      <c r="I35" s="257"/>
      <c r="J35" s="279"/>
      <c r="K35" s="271"/>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8" t="s">
        <v>92</v>
      </c>
      <c r="B36" s="255" t="s">
        <v>93</v>
      </c>
      <c r="C36" s="256" t="s">
        <v>126</v>
      </c>
      <c r="D36" s="257" t="b">
        <f t="shared" si="1"/>
        <v>0</v>
      </c>
      <c r="E36" s="279">
        <v>89</v>
      </c>
      <c r="F36" s="278"/>
      <c r="G36" s="257"/>
      <c r="H36" s="257"/>
      <c r="I36" s="257"/>
      <c r="J36" s="279"/>
      <c r="K36" s="271"/>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8" t="s">
        <v>98</v>
      </c>
      <c r="B37" s="255" t="s">
        <v>99</v>
      </c>
      <c r="C37" s="256" t="s">
        <v>126</v>
      </c>
      <c r="D37" s="257" t="b">
        <f t="shared" si="1"/>
        <v>0</v>
      </c>
      <c r="E37" s="279">
        <v>88</v>
      </c>
      <c r="F37" s="278"/>
      <c r="G37" s="257"/>
      <c r="H37" s="257"/>
      <c r="I37" s="257"/>
      <c r="J37" s="279"/>
      <c r="K37" s="271"/>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8" t="s">
        <v>100</v>
      </c>
      <c r="B38" s="255" t="s">
        <v>101</v>
      </c>
      <c r="C38" s="256" t="s">
        <v>126</v>
      </c>
      <c r="D38" s="257" t="b">
        <f t="shared" si="1"/>
        <v>0</v>
      </c>
      <c r="E38" s="279">
        <v>87</v>
      </c>
      <c r="F38" s="278"/>
      <c r="G38" s="257"/>
      <c r="H38" s="257"/>
      <c r="I38" s="257"/>
      <c r="J38" s="279"/>
      <c r="K38" s="271"/>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8" t="s">
        <v>102</v>
      </c>
      <c r="B39" s="255" t="s">
        <v>103</v>
      </c>
      <c r="C39" s="256" t="s">
        <v>126</v>
      </c>
      <c r="D39" s="257" t="b">
        <f t="shared" si="1"/>
        <v>0</v>
      </c>
      <c r="E39" s="279">
        <v>86</v>
      </c>
      <c r="F39" s="278"/>
      <c r="G39" s="257"/>
      <c r="H39" s="257"/>
      <c r="I39" s="257"/>
      <c r="J39" s="279"/>
      <c r="K39" s="271"/>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8" t="s">
        <v>460</v>
      </c>
      <c r="B40" s="255" t="s">
        <v>461</v>
      </c>
      <c r="C40" s="256" t="s">
        <v>126</v>
      </c>
      <c r="D40" s="257" t="b">
        <f t="shared" si="1"/>
        <v>0</v>
      </c>
      <c r="E40" s="279">
        <v>86</v>
      </c>
      <c r="F40" s="278"/>
      <c r="G40" s="257"/>
      <c r="H40" s="257"/>
      <c r="I40" s="257"/>
      <c r="J40" s="279"/>
      <c r="K40" s="271"/>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8" t="s">
        <v>106</v>
      </c>
      <c r="B41" s="255" t="s">
        <v>107</v>
      </c>
      <c r="C41" s="256" t="s">
        <v>126</v>
      </c>
      <c r="D41" s="257" t="b">
        <f t="shared" si="1"/>
        <v>0</v>
      </c>
      <c r="E41" s="279">
        <v>85</v>
      </c>
      <c r="F41" s="278"/>
      <c r="G41" s="257"/>
      <c r="H41" s="257"/>
      <c r="I41" s="257"/>
      <c r="J41" s="279"/>
      <c r="K41" s="271"/>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8" t="s">
        <v>108</v>
      </c>
      <c r="B42" s="255" t="s">
        <v>109</v>
      </c>
      <c r="C42" s="256" t="s">
        <v>126</v>
      </c>
      <c r="D42" s="257" t="b">
        <f t="shared" si="1"/>
        <v>0</v>
      </c>
      <c r="E42" s="279">
        <v>84</v>
      </c>
      <c r="F42" s="278"/>
      <c r="G42" s="257"/>
      <c r="H42" s="257"/>
      <c r="I42" s="257"/>
      <c r="J42" s="279"/>
      <c r="K42" s="271"/>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8" t="s">
        <v>110</v>
      </c>
      <c r="B43" s="255" t="s">
        <v>111</v>
      </c>
      <c r="C43" s="256" t="s">
        <v>126</v>
      </c>
      <c r="D43" s="257" t="b">
        <f t="shared" si="1"/>
        <v>0</v>
      </c>
      <c r="E43" s="279">
        <v>83</v>
      </c>
      <c r="F43" s="278"/>
      <c r="G43" s="257"/>
      <c r="H43" s="257"/>
      <c r="I43" s="257"/>
      <c r="J43" s="279"/>
      <c r="K43" s="271"/>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8" t="s">
        <v>112</v>
      </c>
      <c r="B44" s="255" t="s">
        <v>113</v>
      </c>
      <c r="C44" s="256" t="s">
        <v>126</v>
      </c>
      <c r="D44" s="257" t="b">
        <f t="shared" si="1"/>
        <v>0</v>
      </c>
      <c r="E44" s="279">
        <v>82</v>
      </c>
      <c r="F44" s="278"/>
      <c r="G44" s="257"/>
      <c r="H44" s="257"/>
      <c r="I44" s="257"/>
      <c r="J44" s="279"/>
      <c r="K44" s="271"/>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8" t="s">
        <v>458</v>
      </c>
      <c r="B45" s="255" t="s">
        <v>462</v>
      </c>
      <c r="C45" s="256" t="s">
        <v>126</v>
      </c>
      <c r="D45" s="257" t="b">
        <f t="shared" si="1"/>
        <v>0</v>
      </c>
      <c r="E45" s="279">
        <v>82</v>
      </c>
      <c r="F45" s="278"/>
      <c r="G45" s="257"/>
      <c r="H45" s="257"/>
      <c r="I45" s="257"/>
      <c r="J45" s="279"/>
      <c r="K45" s="271"/>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8">
        <v>7</v>
      </c>
      <c r="B46" s="255" t="s">
        <v>131</v>
      </c>
      <c r="C46" s="256" t="s">
        <v>126</v>
      </c>
      <c r="D46" s="257" t="b">
        <f t="shared" si="1"/>
        <v>0</v>
      </c>
      <c r="E46" s="279">
        <v>81</v>
      </c>
      <c r="F46" s="278"/>
      <c r="G46" s="257"/>
      <c r="H46" s="257"/>
      <c r="I46" s="257"/>
      <c r="J46" s="279"/>
      <c r="K46" s="271"/>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8" t="s">
        <v>132</v>
      </c>
      <c r="B47" s="255" t="s">
        <v>479</v>
      </c>
      <c r="C47" s="256" t="s">
        <v>126</v>
      </c>
      <c r="D47" s="257" t="b">
        <f t="shared" si="1"/>
        <v>0</v>
      </c>
      <c r="E47" s="279">
        <v>80</v>
      </c>
      <c r="F47" s="278"/>
      <c r="G47" s="257"/>
      <c r="H47" s="257"/>
      <c r="I47" s="257"/>
      <c r="J47" s="279"/>
      <c r="K47" s="271"/>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8" t="s">
        <v>134</v>
      </c>
      <c r="B48" s="255" t="s">
        <v>480</v>
      </c>
      <c r="C48" s="256" t="s">
        <v>126</v>
      </c>
      <c r="D48" s="257" t="b">
        <f t="shared" si="1"/>
        <v>0</v>
      </c>
      <c r="E48" s="279">
        <v>79</v>
      </c>
      <c r="F48" s="278"/>
      <c r="G48" s="257"/>
      <c r="H48" s="257"/>
      <c r="I48" s="257"/>
      <c r="J48" s="279"/>
      <c r="K48" s="271"/>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8" t="s">
        <v>136</v>
      </c>
      <c r="B49" s="255" t="s">
        <v>481</v>
      </c>
      <c r="C49" s="256" t="s">
        <v>126</v>
      </c>
      <c r="D49" s="257" t="b">
        <f t="shared" si="1"/>
        <v>0</v>
      </c>
      <c r="E49" s="279">
        <v>78</v>
      </c>
      <c r="F49" s="278"/>
      <c r="G49" s="257"/>
      <c r="H49" s="257"/>
      <c r="I49" s="257"/>
      <c r="J49" s="279"/>
      <c r="K49" s="271"/>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8" t="s">
        <v>138</v>
      </c>
      <c r="B50" s="255" t="s">
        <v>482</v>
      </c>
      <c r="C50" s="256" t="s">
        <v>126</v>
      </c>
      <c r="D50" s="257" t="b">
        <f t="shared" si="1"/>
        <v>0</v>
      </c>
      <c r="E50" s="279">
        <v>77</v>
      </c>
      <c r="F50" s="278"/>
      <c r="G50" s="257"/>
      <c r="H50" s="257"/>
      <c r="I50" s="257"/>
      <c r="J50" s="279"/>
      <c r="K50" s="271"/>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8" t="s">
        <v>140</v>
      </c>
      <c r="B51" s="255" t="s">
        <v>483</v>
      </c>
      <c r="C51" s="256" t="s">
        <v>126</v>
      </c>
      <c r="D51" s="257" t="b">
        <f t="shared" si="1"/>
        <v>0</v>
      </c>
      <c r="E51" s="279">
        <v>76</v>
      </c>
      <c r="F51" s="278"/>
      <c r="G51" s="257"/>
      <c r="H51" s="257"/>
      <c r="I51" s="257"/>
      <c r="J51" s="279"/>
      <c r="K51" s="271"/>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8" t="s">
        <v>142</v>
      </c>
      <c r="B52" s="255" t="s">
        <v>484</v>
      </c>
      <c r="C52" s="256" t="s">
        <v>126</v>
      </c>
      <c r="D52" s="257" t="b">
        <f t="shared" si="1"/>
        <v>0</v>
      </c>
      <c r="E52" s="279">
        <v>75</v>
      </c>
      <c r="F52" s="278"/>
      <c r="G52" s="257"/>
      <c r="H52" s="257"/>
      <c r="I52" s="257"/>
      <c r="J52" s="279"/>
      <c r="K52" s="271"/>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8" t="s">
        <v>144</v>
      </c>
      <c r="B53" s="255" t="s">
        <v>485</v>
      </c>
      <c r="C53" s="256" t="s">
        <v>126</v>
      </c>
      <c r="D53" s="257" t="b">
        <f t="shared" si="1"/>
        <v>0</v>
      </c>
      <c r="E53" s="279">
        <v>74</v>
      </c>
      <c r="F53" s="278"/>
      <c r="G53" s="257"/>
      <c r="H53" s="257"/>
      <c r="I53" s="257"/>
      <c r="J53" s="279"/>
      <c r="K53" s="271"/>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8" t="s">
        <v>146</v>
      </c>
      <c r="B54" s="255" t="s">
        <v>486</v>
      </c>
      <c r="C54" s="256" t="s">
        <v>126</v>
      </c>
      <c r="D54" s="257" t="b">
        <f t="shared" si="1"/>
        <v>0</v>
      </c>
      <c r="E54" s="279">
        <v>73</v>
      </c>
      <c r="F54" s="278"/>
      <c r="G54" s="257"/>
      <c r="H54" s="257"/>
      <c r="I54" s="257"/>
      <c r="J54" s="279"/>
      <c r="K54" s="271"/>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8" t="s">
        <v>148</v>
      </c>
      <c r="B55" s="255" t="s">
        <v>487</v>
      </c>
      <c r="C55" s="256" t="s">
        <v>126</v>
      </c>
      <c r="D55" s="257" t="b">
        <f t="shared" si="1"/>
        <v>0</v>
      </c>
      <c r="E55" s="279">
        <v>72</v>
      </c>
      <c r="F55" s="278"/>
      <c r="G55" s="257"/>
      <c r="H55" s="257"/>
      <c r="I55" s="257"/>
      <c r="J55" s="279"/>
      <c r="K55" s="271"/>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8" t="s">
        <v>150</v>
      </c>
      <c r="B56" s="255" t="s">
        <v>488</v>
      </c>
      <c r="C56" s="256" t="s">
        <v>126</v>
      </c>
      <c r="D56" s="257" t="b">
        <f t="shared" si="1"/>
        <v>0</v>
      </c>
      <c r="E56" s="279">
        <v>71</v>
      </c>
      <c r="F56" s="278"/>
      <c r="G56" s="257"/>
      <c r="H56" s="257"/>
      <c r="I56" s="257"/>
      <c r="J56" s="279"/>
      <c r="K56" s="271"/>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8" t="s">
        <v>152</v>
      </c>
      <c r="B57" s="255" t="s">
        <v>489</v>
      </c>
      <c r="C57" s="256" t="s">
        <v>126</v>
      </c>
      <c r="D57" s="257" t="b">
        <f t="shared" si="1"/>
        <v>0</v>
      </c>
      <c r="E57" s="279">
        <v>70</v>
      </c>
      <c r="F57" s="278"/>
      <c r="G57" s="257"/>
      <c r="H57" s="257"/>
      <c r="I57" s="257"/>
      <c r="J57" s="279"/>
      <c r="K57" s="271"/>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8" t="s">
        <v>154</v>
      </c>
      <c r="B58" s="255" t="s">
        <v>490</v>
      </c>
      <c r="C58" s="256" t="s">
        <v>126</v>
      </c>
      <c r="D58" s="257" t="b">
        <f t="shared" si="1"/>
        <v>0</v>
      </c>
      <c r="E58" s="279">
        <v>69</v>
      </c>
      <c r="F58" s="278"/>
      <c r="G58" s="257"/>
      <c r="H58" s="257"/>
      <c r="I58" s="257"/>
      <c r="J58" s="279"/>
      <c r="K58" s="271"/>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8" t="s">
        <v>156</v>
      </c>
      <c r="B59" s="255" t="s">
        <v>491</v>
      </c>
      <c r="C59" s="256" t="s">
        <v>126</v>
      </c>
      <c r="D59" s="257" t="b">
        <f t="shared" si="1"/>
        <v>0</v>
      </c>
      <c r="E59" s="279">
        <v>68</v>
      </c>
      <c r="F59" s="278"/>
      <c r="G59" s="257"/>
      <c r="H59" s="257"/>
      <c r="I59" s="257"/>
      <c r="J59" s="279"/>
      <c r="K59" s="271"/>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8" t="s">
        <v>158</v>
      </c>
      <c r="B60" s="255" t="s">
        <v>492</v>
      </c>
      <c r="C60" s="256" t="s">
        <v>126</v>
      </c>
      <c r="D60" s="257" t="b">
        <f t="shared" si="1"/>
        <v>0</v>
      </c>
      <c r="E60" s="279">
        <v>67</v>
      </c>
      <c r="F60" s="278"/>
      <c r="G60" s="257"/>
      <c r="H60" s="257"/>
      <c r="I60" s="257"/>
      <c r="J60" s="279"/>
      <c r="K60" s="271"/>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8" t="s">
        <v>160</v>
      </c>
      <c r="B61" s="255" t="s">
        <v>493</v>
      </c>
      <c r="C61" s="256" t="s">
        <v>126</v>
      </c>
      <c r="D61" s="257" t="b">
        <f t="shared" si="1"/>
        <v>0</v>
      </c>
      <c r="E61" s="279">
        <v>66</v>
      </c>
      <c r="F61" s="278"/>
      <c r="G61" s="257"/>
      <c r="H61" s="257"/>
      <c r="I61" s="257"/>
      <c r="J61" s="279"/>
      <c r="K61" s="271"/>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8" t="s">
        <v>162</v>
      </c>
      <c r="B62" s="255" t="s">
        <v>494</v>
      </c>
      <c r="C62" s="256" t="s">
        <v>126</v>
      </c>
      <c r="D62" s="257" t="b">
        <f t="shared" si="1"/>
        <v>0</v>
      </c>
      <c r="E62" s="279">
        <v>65</v>
      </c>
      <c r="F62" s="278"/>
      <c r="G62" s="257"/>
      <c r="H62" s="257"/>
      <c r="I62" s="257"/>
      <c r="J62" s="279"/>
      <c r="K62" s="271"/>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8" t="s">
        <v>187</v>
      </c>
      <c r="B63" s="255" t="s">
        <v>495</v>
      </c>
      <c r="C63" s="256" t="s">
        <v>126</v>
      </c>
      <c r="D63" s="257" t="b">
        <f t="shared" si="1"/>
        <v>0</v>
      </c>
      <c r="E63" s="279">
        <v>64</v>
      </c>
      <c r="F63" s="278"/>
      <c r="G63" s="257"/>
      <c r="H63" s="257"/>
      <c r="I63" s="257"/>
      <c r="J63" s="279"/>
      <c r="K63" s="271"/>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8" t="s">
        <v>188</v>
      </c>
      <c r="B64" s="255" t="s">
        <v>496</v>
      </c>
      <c r="C64" s="256" t="s">
        <v>126</v>
      </c>
      <c r="D64" s="257" t="b">
        <f t="shared" si="1"/>
        <v>0</v>
      </c>
      <c r="E64" s="279">
        <v>63</v>
      </c>
      <c r="F64" s="278"/>
      <c r="G64" s="257"/>
      <c r="H64" s="257"/>
      <c r="I64" s="257"/>
      <c r="J64" s="279"/>
      <c r="K64" s="271"/>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8" t="s">
        <v>189</v>
      </c>
      <c r="B65" s="255" t="s">
        <v>497</v>
      </c>
      <c r="C65" s="256" t="s">
        <v>126</v>
      </c>
      <c r="D65" s="257" t="b">
        <f t="shared" si="1"/>
        <v>0</v>
      </c>
      <c r="E65" s="279">
        <v>62</v>
      </c>
      <c r="F65" s="278"/>
      <c r="G65" s="257"/>
      <c r="H65" s="257"/>
      <c r="I65" s="257"/>
      <c r="J65" s="279"/>
      <c r="K65" s="271"/>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8" t="s">
        <v>190</v>
      </c>
      <c r="B66" s="255" t="s">
        <v>498</v>
      </c>
      <c r="C66" s="256" t="s">
        <v>126</v>
      </c>
      <c r="D66" s="257" t="b">
        <f t="shared" si="1"/>
        <v>0</v>
      </c>
      <c r="E66" s="279">
        <v>61</v>
      </c>
      <c r="F66" s="278"/>
      <c r="G66" s="257"/>
      <c r="H66" s="257"/>
      <c r="I66" s="257"/>
      <c r="J66" s="279"/>
      <c r="K66" s="271"/>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8" t="s">
        <v>433</v>
      </c>
      <c r="B67" s="255" t="s">
        <v>499</v>
      </c>
      <c r="C67" s="256" t="s">
        <v>126</v>
      </c>
      <c r="D67" s="257" t="b">
        <f t="shared" si="1"/>
        <v>0</v>
      </c>
      <c r="E67" s="279">
        <v>60</v>
      </c>
      <c r="F67" s="278"/>
      <c r="G67" s="257"/>
      <c r="H67" s="257"/>
      <c r="I67" s="257"/>
      <c r="J67" s="279"/>
      <c r="K67" s="271"/>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8" t="s">
        <v>166</v>
      </c>
      <c r="B68" s="255" t="s">
        <v>476</v>
      </c>
      <c r="C68" s="256" t="s">
        <v>126</v>
      </c>
      <c r="D68" s="257" t="b">
        <f t="shared" ref="D68" si="2">E68=SUM(F68:J68)</f>
        <v>0</v>
      </c>
      <c r="E68" s="279">
        <v>59</v>
      </c>
      <c r="F68" s="278"/>
      <c r="G68" s="257"/>
      <c r="H68" s="257"/>
      <c r="I68" s="257"/>
      <c r="J68" s="279"/>
      <c r="K68" s="271"/>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8" t="s">
        <v>164</v>
      </c>
      <c r="B69" s="255" t="s">
        <v>165</v>
      </c>
      <c r="C69" s="256" t="s">
        <v>126</v>
      </c>
      <c r="D69" s="257" t="b">
        <f t="shared" ref="D69" si="3">E69=SUM(F69:J69)</f>
        <v>0</v>
      </c>
      <c r="E69" s="279">
        <v>58</v>
      </c>
      <c r="F69" s="278"/>
      <c r="G69" s="257"/>
      <c r="H69" s="257"/>
      <c r="I69" s="257"/>
      <c r="J69" s="279"/>
      <c r="K69" s="271"/>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8">
        <v>9</v>
      </c>
      <c r="B70" s="255" t="s">
        <v>168</v>
      </c>
      <c r="C70" s="256" t="s">
        <v>126</v>
      </c>
      <c r="D70" s="257" t="b">
        <f t="shared" si="1"/>
        <v>0</v>
      </c>
      <c r="E70" s="279">
        <v>57</v>
      </c>
      <c r="F70" s="278"/>
      <c r="G70" s="257"/>
      <c r="H70" s="257"/>
      <c r="I70" s="257"/>
      <c r="J70" s="279"/>
      <c r="K70" s="271"/>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8">
        <v>10</v>
      </c>
      <c r="B71" s="255" t="s">
        <v>169</v>
      </c>
      <c r="C71" s="256" t="s">
        <v>170</v>
      </c>
      <c r="D71" s="257"/>
      <c r="E71" s="279">
        <v>56</v>
      </c>
      <c r="F71" s="278"/>
      <c r="G71" s="257"/>
      <c r="H71" s="257"/>
      <c r="I71" s="257"/>
      <c r="J71" s="279"/>
      <c r="K71" s="272"/>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8">
        <v>11</v>
      </c>
      <c r="B72" s="255" t="s">
        <v>171</v>
      </c>
      <c r="C72" s="256" t="s">
        <v>170</v>
      </c>
      <c r="D72" s="257"/>
      <c r="E72" s="279">
        <v>55</v>
      </c>
      <c r="F72" s="278"/>
      <c r="G72" s="257"/>
      <c r="H72" s="257"/>
      <c r="I72" s="257"/>
      <c r="J72" s="279"/>
      <c r="K72" s="272"/>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8">
        <v>12</v>
      </c>
      <c r="B73" s="255" t="s">
        <v>172</v>
      </c>
      <c r="C73" s="256" t="s">
        <v>170</v>
      </c>
      <c r="D73" s="257"/>
      <c r="E73" s="279">
        <v>54</v>
      </c>
      <c r="F73" s="278"/>
      <c r="G73" s="257"/>
      <c r="H73" s="257"/>
      <c r="I73" s="257"/>
      <c r="J73" s="279"/>
      <c r="K73" s="272"/>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8">
        <v>13</v>
      </c>
      <c r="B74" s="255" t="s">
        <v>173</v>
      </c>
      <c r="C74" s="256" t="s">
        <v>170</v>
      </c>
      <c r="D74" s="257"/>
      <c r="E74" s="279">
        <v>53</v>
      </c>
      <c r="F74" s="278"/>
      <c r="G74" s="257"/>
      <c r="H74" s="257"/>
      <c r="I74" s="257"/>
      <c r="J74" s="279"/>
      <c r="K74" s="272"/>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80">
        <v>14</v>
      </c>
      <c r="B75" s="289" t="s">
        <v>114</v>
      </c>
      <c r="C75" s="290" t="s">
        <v>126</v>
      </c>
      <c r="D75" s="281" t="b">
        <f t="shared" ref="D75" si="4">E75=SUM(F75:J75)</f>
        <v>0</v>
      </c>
      <c r="E75" s="282">
        <v>52</v>
      </c>
      <c r="F75" s="280"/>
      <c r="G75" s="281"/>
      <c r="H75" s="281"/>
      <c r="I75" s="281"/>
      <c r="J75" s="282"/>
      <c r="K75" s="358"/>
      <c r="L75" s="359"/>
      <c r="M75" s="359"/>
      <c r="N75" s="359"/>
      <c r="O75" s="359"/>
      <c r="P75" s="359"/>
      <c r="Q75" s="359"/>
      <c r="R75" s="359"/>
      <c r="S75" s="359"/>
      <c r="T75" s="359"/>
      <c r="U75" s="359"/>
      <c r="V75" s="360"/>
      <c r="W75" s="361"/>
      <c r="X75" s="359"/>
      <c r="Y75" s="359"/>
      <c r="Z75" s="359"/>
      <c r="AA75" s="359"/>
      <c r="AB75" s="359"/>
      <c r="AC75" s="359"/>
      <c r="AD75" s="359"/>
      <c r="AE75" s="359"/>
      <c r="AF75" s="359"/>
      <c r="AG75" s="359"/>
      <c r="AH75" s="360"/>
      <c r="AI75" s="361"/>
      <c r="AJ75" s="359"/>
      <c r="AK75" s="359"/>
      <c r="AL75" s="359"/>
      <c r="AM75" s="359"/>
      <c r="AN75" s="359"/>
      <c r="AO75" s="359"/>
      <c r="AP75" s="359"/>
      <c r="AQ75" s="359"/>
      <c r="AR75" s="359"/>
      <c r="AS75" s="359"/>
      <c r="AT75" s="360"/>
      <c r="AU75" s="361"/>
      <c r="AV75" s="359"/>
      <c r="AW75" s="359"/>
      <c r="AX75" s="359"/>
      <c r="AY75" s="359"/>
      <c r="AZ75" s="359"/>
      <c r="BA75" s="359"/>
      <c r="BB75" s="359"/>
      <c r="BC75" s="359"/>
      <c r="BD75" s="359"/>
      <c r="BE75" s="359"/>
      <c r="BF75" s="360"/>
      <c r="BG75" s="361"/>
      <c r="BH75" s="359"/>
      <c r="BI75" s="359"/>
      <c r="BJ75" s="359"/>
      <c r="BK75" s="359"/>
      <c r="BL75" s="359"/>
      <c r="BM75" s="359"/>
      <c r="BN75" s="359"/>
      <c r="BO75" s="359"/>
      <c r="BP75" s="359"/>
      <c r="BQ75" s="359"/>
      <c r="BR75" s="360"/>
      <c r="BS75" s="32"/>
    </row>
    <row r="76" spans="1:71" s="32" customFormat="1" x14ac:dyDescent="0.25">
      <c r="A76" s="34"/>
      <c r="C76" s="76"/>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Props1.xml><?xml version="1.0" encoding="utf-8"?>
<ds:datastoreItem xmlns:ds="http://schemas.openxmlformats.org/officeDocument/2006/customXml" ds:itemID="{819242AA-767D-46F3-905D-D62E85941AAE}">
  <ds:schemaRefs>
    <ds:schemaRef ds:uri="http://schemas.microsoft.com/sharepoint/events"/>
  </ds:schemaRefs>
</ds:datastoreItem>
</file>

<file path=customXml/itemProps2.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4.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2023-02-10T11:54:36Z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